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drawings/drawing9.xml" ContentType="application/vnd.openxmlformats-officedocument.drawing+xml"/>
  <Override PartName="/xl/tables/table2.xml" ContentType="application/vnd.openxmlformats-officedocument.spreadsheetml.table+xml"/>
  <Override PartName="/xl/drawings/drawing10.xml" ContentType="application/vnd.openxmlformats-officedocument.drawing+xml"/>
  <Override PartName="/xl/tables/table3.xml" ContentType="application/vnd.openxmlformats-officedocument.spreadsheetml.table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2.xml" ContentType="application/vnd.openxmlformats-officedocument.drawing+xml"/>
  <Override PartName="/xl/charts/chart4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8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3.xml" ContentType="application/vnd.openxmlformats-officedocument.drawing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14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5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6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8EE89CA4-70C2-4DD4-B939-C5DE86BB1C3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filiaciones Industria " sheetId="2" r:id="rId1"/>
    <sheet name="IPI" sheetId="10" r:id="rId2"/>
    <sheet name="Afiliaciones Construcción " sheetId="3" r:id="rId3"/>
    <sheet name="Afiliaciones Servicios " sheetId="5" r:id="rId4"/>
    <sheet name="PIB Volumen por sectores" sheetId="7" r:id="rId5"/>
    <sheet name="Empleo a tiempo completo-H trab" sheetId="8" r:id="rId6"/>
    <sheet name="EPA 1995-2018" sheetId="9" r:id="rId7"/>
    <sheet name="Tabla Resumen Industria" sheetId="14" r:id="rId8"/>
    <sheet name="Tabla Resumen Construcción" sheetId="15" r:id="rId9"/>
    <sheet name="Tabla Resumen Servicios" sheetId="17" r:id="rId10"/>
    <sheet name="GRÁFICAS INDUSTRIA" sheetId="12" r:id="rId11"/>
    <sheet name="GRÁFICAS CONSTRUCCIÓN" sheetId="13" r:id="rId12"/>
    <sheet name="GRÁFICAS SERVICIOS" sheetId="16" r:id="rId13"/>
    <sheet name="Ajuste estacional Servicios" sheetId="6" state="hidden" r:id="rId14"/>
    <sheet name="Ajuste estacional construcción" sheetId="4" state="hidden" r:id="rId15"/>
    <sheet name="Ajustes industria" sheetId="1" state="hidden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7" l="1"/>
  <c r="J5" i="17"/>
  <c r="J4" i="17"/>
  <c r="Z104" i="17"/>
  <c r="J6" i="17"/>
  <c r="W104" i="17"/>
  <c r="T104" i="17"/>
  <c r="Q104" i="17"/>
  <c r="J7" i="15"/>
  <c r="J6" i="15"/>
  <c r="Y104" i="15"/>
  <c r="V104" i="15"/>
  <c r="J5" i="15"/>
  <c r="J4" i="15"/>
  <c r="S104" i="15"/>
  <c r="P104" i="15"/>
  <c r="H4" i="15"/>
  <c r="J8" i="14"/>
  <c r="AC103" i="14"/>
  <c r="J7" i="14"/>
  <c r="J6" i="14"/>
  <c r="Z103" i="14"/>
  <c r="W103" i="14"/>
  <c r="J5" i="14"/>
  <c r="T103" i="14"/>
  <c r="J4" i="14"/>
  <c r="Q103" i="14"/>
  <c r="K7" i="17" l="1"/>
  <c r="I7" i="17"/>
  <c r="Y101" i="17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93" i="17"/>
  <c r="Y94" i="17"/>
  <c r="Y95" i="17"/>
  <c r="Y96" i="17"/>
  <c r="Y97" i="17"/>
  <c r="Y98" i="17"/>
  <c r="Y99" i="17"/>
  <c r="Y100" i="17"/>
  <c r="Y5" i="17"/>
  <c r="H7" i="17"/>
  <c r="BF10" i="8"/>
  <c r="K6" i="17"/>
  <c r="I6" i="17"/>
  <c r="V101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5" i="17"/>
  <c r="H6" i="17"/>
  <c r="Z10" i="8"/>
  <c r="K4" i="17"/>
  <c r="I4" i="17"/>
  <c r="S101" i="17"/>
  <c r="H4" i="17"/>
  <c r="Z3" i="9"/>
  <c r="K5" i="17"/>
  <c r="I5" i="17"/>
  <c r="H5" i="17"/>
  <c r="P101" i="17"/>
  <c r="Q101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5" i="17"/>
  <c r="M7" i="5"/>
  <c r="K7" i="15"/>
  <c r="I7" i="15"/>
  <c r="X101" i="15"/>
  <c r="H7" i="15"/>
  <c r="AV10" i="8"/>
  <c r="K6" i="15"/>
  <c r="I6" i="15"/>
  <c r="U101" i="15"/>
  <c r="H6" i="15"/>
  <c r="P10" i="8"/>
  <c r="R101" i="15"/>
  <c r="K4" i="15"/>
  <c r="I4" i="15"/>
  <c r="P3" i="9"/>
  <c r="K5" i="15"/>
  <c r="I5" i="15"/>
  <c r="O101" i="15"/>
  <c r="H5" i="15"/>
  <c r="M7" i="3"/>
  <c r="AB100" i="14"/>
  <c r="K8" i="14" s="1"/>
  <c r="H8" i="14"/>
  <c r="AL10" i="8"/>
  <c r="H6" i="14"/>
  <c r="V100" i="14"/>
  <c r="K6" i="14" s="1"/>
  <c r="H7" i="10"/>
  <c r="H4" i="14"/>
  <c r="S100" i="14"/>
  <c r="K4" i="14" s="1"/>
  <c r="H5" i="14"/>
  <c r="M7" i="2"/>
  <c r="Y100" i="14" l="1"/>
  <c r="K7" i="14" s="1"/>
  <c r="H7" i="14"/>
  <c r="F3" i="9"/>
  <c r="F10" i="8"/>
  <c r="Z107" i="8" l="1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BF107" i="8"/>
  <c r="BF106" i="8"/>
  <c r="BF105" i="8"/>
  <c r="BF104" i="8"/>
  <c r="BF103" i="8"/>
  <c r="BF102" i="8"/>
  <c r="BF101" i="8"/>
  <c r="BF100" i="8"/>
  <c r="BF99" i="8"/>
  <c r="BF98" i="8"/>
  <c r="BF97" i="8"/>
  <c r="BF96" i="8"/>
  <c r="BF95" i="8"/>
  <c r="BF94" i="8"/>
  <c r="BF93" i="8"/>
  <c r="BF92" i="8"/>
  <c r="BF91" i="8"/>
  <c r="BF90" i="8"/>
  <c r="BF89" i="8"/>
  <c r="BF88" i="8"/>
  <c r="BF87" i="8"/>
  <c r="BF86" i="8"/>
  <c r="BF85" i="8"/>
  <c r="BF84" i="8"/>
  <c r="BF83" i="8"/>
  <c r="BF82" i="8"/>
  <c r="BF81" i="8"/>
  <c r="BF80" i="8"/>
  <c r="BF79" i="8"/>
  <c r="BF78" i="8"/>
  <c r="BF77" i="8"/>
  <c r="BF76" i="8"/>
  <c r="BF75" i="8"/>
  <c r="BF74" i="8"/>
  <c r="BF73" i="8"/>
  <c r="BF72" i="8"/>
  <c r="BF71" i="8"/>
  <c r="BF70" i="8"/>
  <c r="BF69" i="8"/>
  <c r="BF68" i="8"/>
  <c r="BF67" i="8"/>
  <c r="BF66" i="8"/>
  <c r="BF65" i="8"/>
  <c r="BF64" i="8"/>
  <c r="BF63" i="8"/>
  <c r="BF62" i="8"/>
  <c r="BF61" i="8"/>
  <c r="BF60" i="8"/>
  <c r="BF59" i="8"/>
  <c r="BF58" i="8"/>
  <c r="BF57" i="8"/>
  <c r="BF56" i="8"/>
  <c r="BF55" i="8"/>
  <c r="BF54" i="8"/>
  <c r="BF53" i="8"/>
  <c r="BF52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9" i="8"/>
  <c r="BF38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F18" i="8"/>
  <c r="BF17" i="8"/>
  <c r="BF16" i="8"/>
  <c r="BF15" i="8"/>
  <c r="BF14" i="8"/>
  <c r="BF13" i="8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5" i="17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82" i="17"/>
  <c r="U83" i="17"/>
  <c r="U84" i="17"/>
  <c r="U85" i="17"/>
  <c r="U86" i="17"/>
  <c r="U87" i="17"/>
  <c r="U88" i="17"/>
  <c r="U89" i="17"/>
  <c r="U90" i="17"/>
  <c r="U91" i="17"/>
  <c r="U92" i="17"/>
  <c r="U93" i="17"/>
  <c r="U94" i="17"/>
  <c r="U95" i="17"/>
  <c r="U96" i="17"/>
  <c r="U97" i="17"/>
  <c r="U98" i="17"/>
  <c r="U99" i="17"/>
  <c r="U100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5" i="17"/>
  <c r="U5" i="17"/>
  <c r="R5" i="17"/>
  <c r="O5" i="17"/>
  <c r="T105" i="7"/>
  <c r="V105" i="7" s="1"/>
  <c r="T104" i="7"/>
  <c r="V104" i="7" s="1"/>
  <c r="T103" i="7"/>
  <c r="V103" i="7" s="1"/>
  <c r="T102" i="7"/>
  <c r="V102" i="7" s="1"/>
  <c r="T101" i="7"/>
  <c r="V101" i="7" s="1"/>
  <c r="T100" i="7"/>
  <c r="V100" i="7" s="1"/>
  <c r="T99" i="7"/>
  <c r="V99" i="7" s="1"/>
  <c r="T98" i="7"/>
  <c r="V98" i="7" s="1"/>
  <c r="T97" i="7"/>
  <c r="V97" i="7" s="1"/>
  <c r="T96" i="7"/>
  <c r="V96" i="7" s="1"/>
  <c r="T95" i="7"/>
  <c r="V95" i="7" s="1"/>
  <c r="T94" i="7"/>
  <c r="V94" i="7" s="1"/>
  <c r="T93" i="7"/>
  <c r="V93" i="7" s="1"/>
  <c r="T92" i="7"/>
  <c r="V92" i="7" s="1"/>
  <c r="T91" i="7"/>
  <c r="V91" i="7" s="1"/>
  <c r="T90" i="7"/>
  <c r="V90" i="7" s="1"/>
  <c r="T89" i="7"/>
  <c r="V89" i="7" s="1"/>
  <c r="T88" i="7"/>
  <c r="V88" i="7" s="1"/>
  <c r="T87" i="7"/>
  <c r="V87" i="7" s="1"/>
  <c r="T86" i="7"/>
  <c r="V86" i="7" s="1"/>
  <c r="T85" i="7"/>
  <c r="V85" i="7" s="1"/>
  <c r="T84" i="7"/>
  <c r="V84" i="7" s="1"/>
  <c r="T83" i="7"/>
  <c r="V83" i="7" s="1"/>
  <c r="T82" i="7"/>
  <c r="V82" i="7" s="1"/>
  <c r="T81" i="7"/>
  <c r="V81" i="7" s="1"/>
  <c r="T80" i="7"/>
  <c r="V80" i="7" s="1"/>
  <c r="T79" i="7"/>
  <c r="V79" i="7" s="1"/>
  <c r="T78" i="7"/>
  <c r="V78" i="7" s="1"/>
  <c r="T77" i="7"/>
  <c r="V77" i="7" s="1"/>
  <c r="T76" i="7"/>
  <c r="V76" i="7" s="1"/>
  <c r="T75" i="7"/>
  <c r="V75" i="7" s="1"/>
  <c r="T74" i="7"/>
  <c r="V74" i="7" s="1"/>
  <c r="T73" i="7"/>
  <c r="V73" i="7" s="1"/>
  <c r="T72" i="7"/>
  <c r="V72" i="7" s="1"/>
  <c r="T71" i="7"/>
  <c r="V71" i="7" s="1"/>
  <c r="T70" i="7"/>
  <c r="V70" i="7" s="1"/>
  <c r="T69" i="7"/>
  <c r="V69" i="7" s="1"/>
  <c r="T68" i="7"/>
  <c r="V68" i="7" s="1"/>
  <c r="T67" i="7"/>
  <c r="V67" i="7" s="1"/>
  <c r="T66" i="7"/>
  <c r="V66" i="7" s="1"/>
  <c r="T65" i="7"/>
  <c r="V65" i="7" s="1"/>
  <c r="T64" i="7"/>
  <c r="V64" i="7" s="1"/>
  <c r="T63" i="7"/>
  <c r="V63" i="7" s="1"/>
  <c r="T62" i="7"/>
  <c r="V62" i="7" s="1"/>
  <c r="T61" i="7"/>
  <c r="V61" i="7" s="1"/>
  <c r="T60" i="7"/>
  <c r="V60" i="7" s="1"/>
  <c r="T59" i="7"/>
  <c r="V59" i="7" s="1"/>
  <c r="T58" i="7"/>
  <c r="V58" i="7" s="1"/>
  <c r="T57" i="7"/>
  <c r="V57" i="7" s="1"/>
  <c r="T56" i="7"/>
  <c r="V56" i="7" s="1"/>
  <c r="T55" i="7"/>
  <c r="V55" i="7" s="1"/>
  <c r="T54" i="7"/>
  <c r="V54" i="7" s="1"/>
  <c r="T53" i="7"/>
  <c r="V53" i="7" s="1"/>
  <c r="T52" i="7"/>
  <c r="V52" i="7" s="1"/>
  <c r="T51" i="7"/>
  <c r="V51" i="7" s="1"/>
  <c r="T50" i="7"/>
  <c r="V50" i="7" s="1"/>
  <c r="T49" i="7"/>
  <c r="V49" i="7" s="1"/>
  <c r="T48" i="7"/>
  <c r="V48" i="7" s="1"/>
  <c r="T47" i="7"/>
  <c r="V47" i="7" s="1"/>
  <c r="T46" i="7"/>
  <c r="V46" i="7" s="1"/>
  <c r="T45" i="7"/>
  <c r="V45" i="7" s="1"/>
  <c r="T44" i="7"/>
  <c r="V44" i="7" s="1"/>
  <c r="T43" i="7"/>
  <c r="V43" i="7" s="1"/>
  <c r="T42" i="7"/>
  <c r="V42" i="7" s="1"/>
  <c r="T41" i="7"/>
  <c r="V41" i="7" s="1"/>
  <c r="T40" i="7"/>
  <c r="V40" i="7" s="1"/>
  <c r="T39" i="7"/>
  <c r="V39" i="7" s="1"/>
  <c r="T38" i="7"/>
  <c r="V38" i="7" s="1"/>
  <c r="T37" i="7"/>
  <c r="V37" i="7" s="1"/>
  <c r="T36" i="7"/>
  <c r="V36" i="7" s="1"/>
  <c r="T35" i="7"/>
  <c r="V35" i="7" s="1"/>
  <c r="T34" i="7"/>
  <c r="V34" i="7" s="1"/>
  <c r="T33" i="7"/>
  <c r="V33" i="7" s="1"/>
  <c r="T32" i="7"/>
  <c r="V32" i="7" s="1"/>
  <c r="T31" i="7"/>
  <c r="V31" i="7" s="1"/>
  <c r="T30" i="7"/>
  <c r="V30" i="7" s="1"/>
  <c r="T29" i="7"/>
  <c r="V29" i="7" s="1"/>
  <c r="T28" i="7"/>
  <c r="V28" i="7" s="1"/>
  <c r="T27" i="7"/>
  <c r="V27" i="7" s="1"/>
  <c r="T26" i="7"/>
  <c r="V26" i="7" s="1"/>
  <c r="T25" i="7"/>
  <c r="V25" i="7" s="1"/>
  <c r="T24" i="7"/>
  <c r="V24" i="7" s="1"/>
  <c r="T23" i="7"/>
  <c r="V23" i="7" s="1"/>
  <c r="T22" i="7"/>
  <c r="V22" i="7" s="1"/>
  <c r="T21" i="7"/>
  <c r="V21" i="7" s="1"/>
  <c r="V20" i="7"/>
  <c r="T20" i="7"/>
  <c r="V19" i="7"/>
  <c r="T19" i="7"/>
  <c r="V18" i="7"/>
  <c r="T18" i="7"/>
  <c r="V17" i="7"/>
  <c r="T17" i="7"/>
  <c r="V16" i="7"/>
  <c r="T16" i="7"/>
  <c r="V15" i="7"/>
  <c r="T15" i="7"/>
  <c r="V14" i="7"/>
  <c r="T14" i="7"/>
  <c r="V13" i="7"/>
  <c r="T13" i="7"/>
  <c r="V12" i="7"/>
  <c r="T12" i="7"/>
  <c r="V11" i="7"/>
  <c r="T11" i="7"/>
  <c r="Z101" i="17"/>
  <c r="W101" i="17"/>
  <c r="T101" i="17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X64" i="15"/>
  <c r="X65" i="15"/>
  <c r="X66" i="15"/>
  <c r="X67" i="15"/>
  <c r="X68" i="15"/>
  <c r="X69" i="15"/>
  <c r="X70" i="15"/>
  <c r="X71" i="15"/>
  <c r="X72" i="15"/>
  <c r="X73" i="15"/>
  <c r="X74" i="15"/>
  <c r="X75" i="15"/>
  <c r="X76" i="15"/>
  <c r="X77" i="15"/>
  <c r="X78" i="15"/>
  <c r="X79" i="15"/>
  <c r="X80" i="15"/>
  <c r="X81" i="15"/>
  <c r="X82" i="15"/>
  <c r="X83" i="15"/>
  <c r="X84" i="15"/>
  <c r="X85" i="15"/>
  <c r="X86" i="15"/>
  <c r="X87" i="15"/>
  <c r="X88" i="15"/>
  <c r="X89" i="15"/>
  <c r="X90" i="15"/>
  <c r="X91" i="15"/>
  <c r="X92" i="15"/>
  <c r="X93" i="15"/>
  <c r="X94" i="15"/>
  <c r="X95" i="15"/>
  <c r="X96" i="15"/>
  <c r="X97" i="15"/>
  <c r="X98" i="15"/>
  <c r="X99" i="15"/>
  <c r="X100" i="15"/>
  <c r="X5" i="15"/>
  <c r="AV107" i="8"/>
  <c r="AV106" i="8"/>
  <c r="AV105" i="8"/>
  <c r="AV104" i="8"/>
  <c r="AV103" i="8"/>
  <c r="AV102" i="8"/>
  <c r="AV101" i="8"/>
  <c r="AV100" i="8"/>
  <c r="AV99" i="8"/>
  <c r="AV98" i="8"/>
  <c r="AV97" i="8"/>
  <c r="AV96" i="8"/>
  <c r="AV95" i="8"/>
  <c r="AV94" i="8"/>
  <c r="AV93" i="8"/>
  <c r="AV92" i="8"/>
  <c r="AV91" i="8"/>
  <c r="AV90" i="8"/>
  <c r="AV89" i="8"/>
  <c r="AV88" i="8"/>
  <c r="AV87" i="8"/>
  <c r="AV86" i="8"/>
  <c r="AV85" i="8"/>
  <c r="AV84" i="8"/>
  <c r="AV83" i="8"/>
  <c r="AV82" i="8"/>
  <c r="AV81" i="8"/>
  <c r="AV80" i="8"/>
  <c r="AV79" i="8"/>
  <c r="AV78" i="8"/>
  <c r="AV77" i="8"/>
  <c r="AV76" i="8"/>
  <c r="AV75" i="8"/>
  <c r="AV74" i="8"/>
  <c r="AV73" i="8"/>
  <c r="AV72" i="8"/>
  <c r="AV71" i="8"/>
  <c r="AV70" i="8"/>
  <c r="AV69" i="8"/>
  <c r="AV68" i="8"/>
  <c r="AV67" i="8"/>
  <c r="AV66" i="8"/>
  <c r="AV65" i="8"/>
  <c r="AV64" i="8"/>
  <c r="AV63" i="8"/>
  <c r="AV62" i="8"/>
  <c r="AV61" i="8"/>
  <c r="AV60" i="8"/>
  <c r="AV59" i="8"/>
  <c r="AV58" i="8"/>
  <c r="AV57" i="8"/>
  <c r="AV56" i="8"/>
  <c r="AV55" i="8"/>
  <c r="AV54" i="8"/>
  <c r="AV53" i="8"/>
  <c r="AV52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2" i="15"/>
  <c r="U63" i="15"/>
  <c r="U64" i="15"/>
  <c r="U65" i="15"/>
  <c r="U66" i="15"/>
  <c r="U67" i="15"/>
  <c r="U68" i="15"/>
  <c r="U69" i="15"/>
  <c r="U70" i="15"/>
  <c r="U71" i="15"/>
  <c r="U72" i="15"/>
  <c r="U73" i="15"/>
  <c r="U74" i="15"/>
  <c r="U75" i="15"/>
  <c r="U76" i="15"/>
  <c r="U77" i="15"/>
  <c r="U78" i="15"/>
  <c r="U79" i="15"/>
  <c r="U80" i="15"/>
  <c r="U81" i="15"/>
  <c r="U82" i="15"/>
  <c r="U83" i="15"/>
  <c r="U84" i="15"/>
  <c r="U85" i="15"/>
  <c r="U86" i="15"/>
  <c r="U87" i="15"/>
  <c r="U88" i="15"/>
  <c r="U89" i="15"/>
  <c r="U90" i="15"/>
  <c r="U91" i="15"/>
  <c r="U92" i="15"/>
  <c r="U93" i="15"/>
  <c r="U94" i="15"/>
  <c r="U95" i="15"/>
  <c r="U96" i="15"/>
  <c r="U97" i="15"/>
  <c r="U98" i="15"/>
  <c r="U99" i="15"/>
  <c r="U100" i="15"/>
  <c r="U5" i="15"/>
  <c r="P14" i="8" l="1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3" i="8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54" i="15"/>
  <c r="W55" i="15"/>
  <c r="W56" i="15"/>
  <c r="W57" i="15"/>
  <c r="W58" i="15"/>
  <c r="W59" i="15"/>
  <c r="W60" i="15"/>
  <c r="W61" i="15"/>
  <c r="W62" i="15"/>
  <c r="W63" i="15"/>
  <c r="W64" i="15"/>
  <c r="W65" i="15"/>
  <c r="W66" i="15"/>
  <c r="W67" i="15"/>
  <c r="W68" i="15"/>
  <c r="W69" i="15"/>
  <c r="W70" i="15"/>
  <c r="W71" i="15"/>
  <c r="W72" i="15"/>
  <c r="W73" i="15"/>
  <c r="W74" i="15"/>
  <c r="W75" i="15"/>
  <c r="W76" i="15"/>
  <c r="W77" i="15"/>
  <c r="W78" i="15"/>
  <c r="W79" i="15"/>
  <c r="W80" i="15"/>
  <c r="W81" i="15"/>
  <c r="W82" i="15"/>
  <c r="W83" i="15"/>
  <c r="W84" i="15"/>
  <c r="W85" i="15"/>
  <c r="W86" i="15"/>
  <c r="W87" i="15"/>
  <c r="W88" i="15"/>
  <c r="W89" i="15"/>
  <c r="W90" i="15"/>
  <c r="W91" i="15"/>
  <c r="W92" i="15"/>
  <c r="W93" i="15"/>
  <c r="W94" i="15"/>
  <c r="W95" i="15"/>
  <c r="W96" i="15"/>
  <c r="W97" i="15"/>
  <c r="W98" i="15"/>
  <c r="W99" i="15"/>
  <c r="W100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T83" i="15"/>
  <c r="T84" i="15"/>
  <c r="T85" i="15"/>
  <c r="T86" i="15"/>
  <c r="T87" i="15"/>
  <c r="T88" i="15"/>
  <c r="T89" i="15"/>
  <c r="T90" i="15"/>
  <c r="T91" i="15"/>
  <c r="T92" i="15"/>
  <c r="T93" i="15"/>
  <c r="T94" i="15"/>
  <c r="T95" i="15"/>
  <c r="T96" i="15"/>
  <c r="T97" i="15"/>
  <c r="T98" i="15"/>
  <c r="T99" i="15"/>
  <c r="T100" i="15"/>
  <c r="W5" i="15"/>
  <c r="T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5" i="15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6" i="9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5" i="15"/>
  <c r="P101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5" i="15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" i="3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5" i="15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1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Y101" i="15"/>
  <c r="V101" i="15"/>
  <c r="S101" i="15"/>
  <c r="AC100" i="14"/>
  <c r="I8" i="14" s="1"/>
  <c r="AB5" i="14"/>
  <c r="AB6" i="14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38" i="14"/>
  <c r="AB39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2" i="14"/>
  <c r="AB53" i="14"/>
  <c r="AB54" i="14"/>
  <c r="AB55" i="14"/>
  <c r="AB56" i="14"/>
  <c r="AB57" i="14"/>
  <c r="AB58" i="14"/>
  <c r="AB59" i="14"/>
  <c r="AB60" i="14"/>
  <c r="AB61" i="14"/>
  <c r="AB62" i="14"/>
  <c r="AB63" i="14"/>
  <c r="AB64" i="14"/>
  <c r="AB65" i="14"/>
  <c r="AB66" i="14"/>
  <c r="AB67" i="14"/>
  <c r="AB68" i="14"/>
  <c r="AB69" i="14"/>
  <c r="AB70" i="14"/>
  <c r="AB71" i="14"/>
  <c r="AB72" i="14"/>
  <c r="AB73" i="14"/>
  <c r="AB74" i="14"/>
  <c r="AB75" i="14"/>
  <c r="AB76" i="14"/>
  <c r="AB77" i="14"/>
  <c r="AB78" i="14"/>
  <c r="AB79" i="14"/>
  <c r="AB80" i="14"/>
  <c r="AB81" i="14"/>
  <c r="AB82" i="14"/>
  <c r="AB83" i="14"/>
  <c r="AB84" i="14"/>
  <c r="AB85" i="14"/>
  <c r="AB86" i="14"/>
  <c r="AB87" i="14"/>
  <c r="AB88" i="14"/>
  <c r="AB89" i="14"/>
  <c r="AB90" i="14"/>
  <c r="AB91" i="14"/>
  <c r="AB92" i="14"/>
  <c r="AB93" i="14"/>
  <c r="AB94" i="14"/>
  <c r="AB95" i="14"/>
  <c r="AB96" i="14"/>
  <c r="AB97" i="14"/>
  <c r="AB98" i="14"/>
  <c r="AB99" i="14"/>
  <c r="AB4" i="14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38" i="8"/>
  <c r="AL39" i="8"/>
  <c r="AL40" i="8"/>
  <c r="AL41" i="8"/>
  <c r="AL42" i="8"/>
  <c r="AL43" i="8"/>
  <c r="AL44" i="8"/>
  <c r="AL45" i="8"/>
  <c r="AL46" i="8"/>
  <c r="AL47" i="8"/>
  <c r="AL48" i="8"/>
  <c r="AL49" i="8"/>
  <c r="AL50" i="8"/>
  <c r="AL51" i="8"/>
  <c r="AL52" i="8"/>
  <c r="AL53" i="8"/>
  <c r="AL54" i="8"/>
  <c r="AL55" i="8"/>
  <c r="AL56" i="8"/>
  <c r="AL57" i="8"/>
  <c r="AL58" i="8"/>
  <c r="AL59" i="8"/>
  <c r="AL60" i="8"/>
  <c r="AL61" i="8"/>
  <c r="AL62" i="8"/>
  <c r="AL63" i="8"/>
  <c r="AL64" i="8"/>
  <c r="AL65" i="8"/>
  <c r="AL66" i="8"/>
  <c r="AL67" i="8"/>
  <c r="AL68" i="8"/>
  <c r="AL69" i="8"/>
  <c r="AL70" i="8"/>
  <c r="AL71" i="8"/>
  <c r="AL72" i="8"/>
  <c r="AL73" i="8"/>
  <c r="AL74" i="8"/>
  <c r="AL75" i="8"/>
  <c r="AL76" i="8"/>
  <c r="AL77" i="8"/>
  <c r="AL78" i="8"/>
  <c r="AL79" i="8"/>
  <c r="AL80" i="8"/>
  <c r="AL81" i="8"/>
  <c r="AL82" i="8"/>
  <c r="AL83" i="8"/>
  <c r="AL84" i="8"/>
  <c r="AL85" i="8"/>
  <c r="AL86" i="8"/>
  <c r="AL87" i="8"/>
  <c r="AL88" i="8"/>
  <c r="AL89" i="8"/>
  <c r="AL90" i="8"/>
  <c r="AL91" i="8"/>
  <c r="AL92" i="8"/>
  <c r="AL93" i="8"/>
  <c r="AL94" i="8"/>
  <c r="AL95" i="8"/>
  <c r="AL96" i="8"/>
  <c r="AL97" i="8"/>
  <c r="AL98" i="8"/>
  <c r="AL99" i="8"/>
  <c r="AL100" i="8"/>
  <c r="AL101" i="8"/>
  <c r="AL102" i="8"/>
  <c r="AL103" i="8"/>
  <c r="AL104" i="8"/>
  <c r="AL105" i="8"/>
  <c r="AL106" i="8"/>
  <c r="AL107" i="8"/>
  <c r="AL13" i="8"/>
  <c r="AA5" i="14"/>
  <c r="AA6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38" i="14"/>
  <c r="AA39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2" i="14"/>
  <c r="AA53" i="14"/>
  <c r="AA54" i="14"/>
  <c r="AA55" i="14"/>
  <c r="AA56" i="14"/>
  <c r="AA57" i="14"/>
  <c r="AA58" i="14"/>
  <c r="AA59" i="14"/>
  <c r="AA60" i="14"/>
  <c r="AA61" i="14"/>
  <c r="AA62" i="14"/>
  <c r="AA63" i="14"/>
  <c r="AA64" i="14"/>
  <c r="AA65" i="14"/>
  <c r="AA66" i="14"/>
  <c r="AA67" i="14"/>
  <c r="AA68" i="14"/>
  <c r="AA69" i="14"/>
  <c r="AA70" i="14"/>
  <c r="AA71" i="14"/>
  <c r="AA72" i="14"/>
  <c r="AA73" i="14"/>
  <c r="AA74" i="14"/>
  <c r="AA75" i="14"/>
  <c r="AA76" i="14"/>
  <c r="AA77" i="14"/>
  <c r="AA78" i="14"/>
  <c r="AA79" i="14"/>
  <c r="AA80" i="14"/>
  <c r="AA81" i="14"/>
  <c r="AA82" i="14"/>
  <c r="AA83" i="14"/>
  <c r="AA84" i="14"/>
  <c r="AA85" i="14"/>
  <c r="AA86" i="14"/>
  <c r="AA87" i="14"/>
  <c r="AA88" i="14"/>
  <c r="AA89" i="14"/>
  <c r="AA90" i="14"/>
  <c r="AA91" i="14"/>
  <c r="AA92" i="14"/>
  <c r="AA93" i="14"/>
  <c r="AA94" i="14"/>
  <c r="AA95" i="14"/>
  <c r="AA96" i="14"/>
  <c r="AA97" i="14"/>
  <c r="AA98" i="14"/>
  <c r="AA99" i="14"/>
  <c r="AA4" i="14"/>
  <c r="Y5" i="14" l="1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4" i="14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3" i="8"/>
  <c r="X5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X66" i="14"/>
  <c r="X67" i="14"/>
  <c r="X68" i="14"/>
  <c r="X69" i="14"/>
  <c r="X70" i="14"/>
  <c r="X71" i="14"/>
  <c r="X72" i="14"/>
  <c r="X73" i="14"/>
  <c r="X74" i="14"/>
  <c r="X75" i="14"/>
  <c r="X76" i="14"/>
  <c r="X77" i="14"/>
  <c r="X78" i="14"/>
  <c r="X79" i="14"/>
  <c r="X80" i="14"/>
  <c r="X81" i="14"/>
  <c r="X82" i="14"/>
  <c r="X83" i="14"/>
  <c r="X84" i="14"/>
  <c r="X85" i="14"/>
  <c r="X86" i="14"/>
  <c r="X87" i="14"/>
  <c r="X88" i="14"/>
  <c r="X89" i="14"/>
  <c r="X90" i="14"/>
  <c r="X91" i="14"/>
  <c r="X92" i="14"/>
  <c r="X93" i="14"/>
  <c r="X94" i="14"/>
  <c r="X95" i="14"/>
  <c r="X96" i="14"/>
  <c r="X97" i="14"/>
  <c r="X98" i="14"/>
  <c r="X99" i="14"/>
  <c r="X4" i="14"/>
  <c r="Z100" i="14"/>
  <c r="I7" i="14" s="1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4" i="14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" i="10"/>
  <c r="W100" i="14"/>
  <c r="I6" i="14" s="1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54" i="14"/>
  <c r="U55" i="14"/>
  <c r="U56" i="14"/>
  <c r="U57" i="14"/>
  <c r="U58" i="14"/>
  <c r="U59" i="14"/>
  <c r="U60" i="14"/>
  <c r="U61" i="14"/>
  <c r="U62" i="14"/>
  <c r="U63" i="14"/>
  <c r="U64" i="14"/>
  <c r="U65" i="14"/>
  <c r="U66" i="14"/>
  <c r="U67" i="14"/>
  <c r="U68" i="14"/>
  <c r="U69" i="14"/>
  <c r="U70" i="14"/>
  <c r="U71" i="14"/>
  <c r="U72" i="14"/>
  <c r="U73" i="14"/>
  <c r="U74" i="14"/>
  <c r="U75" i="14"/>
  <c r="U76" i="14"/>
  <c r="U77" i="14"/>
  <c r="U78" i="14"/>
  <c r="U79" i="14"/>
  <c r="U80" i="14"/>
  <c r="U81" i="14"/>
  <c r="U82" i="14"/>
  <c r="U83" i="14"/>
  <c r="U84" i="14"/>
  <c r="U85" i="14"/>
  <c r="U86" i="14"/>
  <c r="U87" i="14"/>
  <c r="U88" i="14"/>
  <c r="U89" i="14"/>
  <c r="U90" i="14"/>
  <c r="U91" i="14"/>
  <c r="U92" i="14"/>
  <c r="U93" i="14"/>
  <c r="U94" i="14"/>
  <c r="U95" i="14"/>
  <c r="U96" i="14"/>
  <c r="U97" i="14"/>
  <c r="U98" i="14"/>
  <c r="U99" i="14"/>
  <c r="U4" i="14"/>
  <c r="T100" i="14"/>
  <c r="I4" i="14" s="1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4" i="14"/>
  <c r="P100" i="14"/>
  <c r="K5" i="14" s="1"/>
  <c r="Q100" i="14"/>
  <c r="I5" i="14" s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5" i="14"/>
  <c r="O4" i="14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2" i="7"/>
  <c r="F13" i="7"/>
  <c r="F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1" i="7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4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5" i="14"/>
  <c r="N4" i="14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0" i="2"/>
  <c r="M11" i="2"/>
  <c r="G5" i="17" l="1"/>
  <c r="F5" i="17"/>
  <c r="E5" i="17"/>
  <c r="Q24" i="5"/>
  <c r="S12" i="5"/>
  <c r="G5" i="15"/>
  <c r="F5" i="15"/>
  <c r="E5" i="15"/>
  <c r="P23" i="3"/>
  <c r="G6" i="14"/>
  <c r="F6" i="14"/>
  <c r="E6" i="14"/>
  <c r="D6" i="14"/>
  <c r="M23" i="10"/>
  <c r="N12" i="10"/>
  <c r="D5" i="14" l="1"/>
  <c r="I8" i="9"/>
  <c r="D4" i="14" s="1"/>
  <c r="K8" i="9" l="1"/>
  <c r="J19" i="9" l="1"/>
  <c r="F4" i="14" s="1"/>
  <c r="E4" i="14"/>
  <c r="K103" i="5"/>
  <c r="K104" i="5"/>
  <c r="BD106" i="8"/>
  <c r="BD107" i="8"/>
  <c r="X106" i="8"/>
  <c r="X107" i="8"/>
  <c r="X105" i="8"/>
  <c r="K104" i="2" l="1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F10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K104" i="3" l="1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BD105" i="8"/>
  <c r="BD104" i="8"/>
  <c r="BD103" i="8"/>
  <c r="BD102" i="8"/>
  <c r="BD101" i="8"/>
  <c r="BD100" i="8"/>
  <c r="BD99" i="8"/>
  <c r="BD98" i="8"/>
  <c r="BD97" i="8"/>
  <c r="BD96" i="8"/>
  <c r="BD95" i="8"/>
  <c r="BD94" i="8"/>
  <c r="BD93" i="8"/>
  <c r="BD92" i="8"/>
  <c r="BD91" i="8"/>
  <c r="BD90" i="8"/>
  <c r="BD89" i="8"/>
  <c r="BD88" i="8"/>
  <c r="BD87" i="8"/>
  <c r="BD86" i="8"/>
  <c r="BD85" i="8"/>
  <c r="BD84" i="8"/>
  <c r="BD83" i="8"/>
  <c r="BD82" i="8"/>
  <c r="BD81" i="8"/>
  <c r="BD80" i="8"/>
  <c r="BD79" i="8"/>
  <c r="BD78" i="8"/>
  <c r="BD77" i="8"/>
  <c r="BD76" i="8"/>
  <c r="BD75" i="8"/>
  <c r="BD74" i="8"/>
  <c r="BD73" i="8"/>
  <c r="BD72" i="8"/>
  <c r="BD71" i="8"/>
  <c r="BD70" i="8"/>
  <c r="BD69" i="8"/>
  <c r="BD68" i="8"/>
  <c r="BD67" i="8"/>
  <c r="BD66" i="8"/>
  <c r="BD65" i="8"/>
  <c r="BD64" i="8"/>
  <c r="BD63" i="8"/>
  <c r="BD62" i="8"/>
  <c r="BD61" i="8"/>
  <c r="BD60" i="8"/>
  <c r="BD59" i="8"/>
  <c r="BD58" i="8"/>
  <c r="BD57" i="8"/>
  <c r="BD56" i="8"/>
  <c r="BD55" i="8"/>
  <c r="BD54" i="8"/>
  <c r="BD53" i="8"/>
  <c r="BD52" i="8"/>
  <c r="BD51" i="8"/>
  <c r="BD50" i="8"/>
  <c r="BD49" i="8"/>
  <c r="BD48" i="8"/>
  <c r="BD47" i="8"/>
  <c r="BD46" i="8"/>
  <c r="BD45" i="8"/>
  <c r="BD44" i="8"/>
  <c r="BD43" i="8"/>
  <c r="BD42" i="8"/>
  <c r="BD41" i="8"/>
  <c r="BD40" i="8"/>
  <c r="BD39" i="8"/>
  <c r="BD38" i="8"/>
  <c r="BD37" i="8"/>
  <c r="BD36" i="8"/>
  <c r="BD35" i="8"/>
  <c r="BD34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AT107" i="8"/>
  <c r="AT106" i="8"/>
  <c r="AT105" i="8"/>
  <c r="AT104" i="8"/>
  <c r="AT103" i="8"/>
  <c r="AT102" i="8"/>
  <c r="AT101" i="8"/>
  <c r="AT100" i="8"/>
  <c r="AT99" i="8"/>
  <c r="AT98" i="8"/>
  <c r="AT97" i="8"/>
  <c r="AT96" i="8"/>
  <c r="AT95" i="8"/>
  <c r="AT94" i="8"/>
  <c r="AT93" i="8"/>
  <c r="AT92" i="8"/>
  <c r="AT91" i="8"/>
  <c r="AT90" i="8"/>
  <c r="AT89" i="8"/>
  <c r="AT88" i="8"/>
  <c r="AT87" i="8"/>
  <c r="AT86" i="8"/>
  <c r="AT85" i="8"/>
  <c r="AT84" i="8"/>
  <c r="AT83" i="8"/>
  <c r="AT82" i="8"/>
  <c r="AT81" i="8"/>
  <c r="AT80" i="8"/>
  <c r="AT79" i="8"/>
  <c r="AT78" i="8"/>
  <c r="AT77" i="8"/>
  <c r="AT76" i="8"/>
  <c r="AT75" i="8"/>
  <c r="AT74" i="8"/>
  <c r="AT73" i="8"/>
  <c r="AT72" i="8"/>
  <c r="AT71" i="8"/>
  <c r="AT70" i="8"/>
  <c r="AT69" i="8"/>
  <c r="AT68" i="8"/>
  <c r="AT67" i="8"/>
  <c r="AT66" i="8"/>
  <c r="AT65" i="8"/>
  <c r="AT64" i="8"/>
  <c r="AT63" i="8"/>
  <c r="AT62" i="8"/>
  <c r="AT61" i="8"/>
  <c r="AT60" i="8"/>
  <c r="AT59" i="8"/>
  <c r="AT58" i="8"/>
  <c r="AT57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J107" i="8"/>
  <c r="AJ106" i="8"/>
  <c r="AJ105" i="8"/>
  <c r="AJ104" i="8"/>
  <c r="AJ103" i="8"/>
  <c r="AJ102" i="8"/>
  <c r="AJ101" i="8"/>
  <c r="AJ100" i="8"/>
  <c r="AJ99" i="8"/>
  <c r="AJ98" i="8"/>
  <c r="AJ97" i="8"/>
  <c r="AJ96" i="8"/>
  <c r="AJ95" i="8"/>
  <c r="AJ94" i="8"/>
  <c r="AJ93" i="8"/>
  <c r="AJ92" i="8"/>
  <c r="AJ91" i="8"/>
  <c r="AJ90" i="8"/>
  <c r="AJ89" i="8"/>
  <c r="AJ88" i="8"/>
  <c r="AJ87" i="8"/>
  <c r="AJ86" i="8"/>
  <c r="AJ85" i="8"/>
  <c r="AJ84" i="8"/>
  <c r="AJ83" i="8"/>
  <c r="AJ82" i="8"/>
  <c r="AJ81" i="8"/>
  <c r="AJ80" i="8"/>
  <c r="AJ79" i="8"/>
  <c r="AJ78" i="8"/>
  <c r="AJ77" i="8"/>
  <c r="AJ76" i="8"/>
  <c r="AJ75" i="8"/>
  <c r="AJ74" i="8"/>
  <c r="AJ73" i="8"/>
  <c r="AJ72" i="8"/>
  <c r="AJ71" i="8"/>
  <c r="AJ70" i="8"/>
  <c r="AJ69" i="8"/>
  <c r="AJ68" i="8"/>
  <c r="AJ67" i="8"/>
  <c r="AJ66" i="8"/>
  <c r="AJ65" i="8"/>
  <c r="AJ64" i="8"/>
  <c r="AJ63" i="8"/>
  <c r="AJ62" i="8"/>
  <c r="AJ61" i="8"/>
  <c r="AJ60" i="8"/>
  <c r="AJ59" i="8"/>
  <c r="AJ58" i="8"/>
  <c r="AJ57" i="8"/>
  <c r="AJ56" i="8"/>
  <c r="AJ55" i="8"/>
  <c r="AJ54" i="8"/>
  <c r="AJ53" i="8"/>
  <c r="AJ52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9" i="8"/>
  <c r="AJ38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J18" i="8"/>
  <c r="AJ17" i="8"/>
  <c r="AJ16" i="8"/>
  <c r="AJ15" i="8"/>
  <c r="AJ14" i="8"/>
  <c r="AJ13" i="8"/>
  <c r="X104" i="8"/>
  <c r="X103" i="8"/>
  <c r="X102" i="8"/>
  <c r="X101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X84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X100" i="9"/>
  <c r="X99" i="9"/>
  <c r="X98" i="9"/>
  <c r="X97" i="9"/>
  <c r="X96" i="9"/>
  <c r="X95" i="9"/>
  <c r="X94" i="9"/>
  <c r="X93" i="9"/>
  <c r="X92" i="9"/>
  <c r="X91" i="9"/>
  <c r="X90" i="9"/>
  <c r="X89" i="9"/>
  <c r="X88" i="9"/>
  <c r="X87" i="9"/>
  <c r="X86" i="9"/>
  <c r="X85" i="9"/>
  <c r="X84" i="9"/>
  <c r="X83" i="9"/>
  <c r="X82" i="9"/>
  <c r="X81" i="9"/>
  <c r="X80" i="9"/>
  <c r="X79" i="9"/>
  <c r="X78" i="9"/>
  <c r="X77" i="9"/>
  <c r="X76" i="9"/>
  <c r="X75" i="9"/>
  <c r="X74" i="9"/>
  <c r="X73" i="9"/>
  <c r="X72" i="9"/>
  <c r="X71" i="9"/>
  <c r="X70" i="9"/>
  <c r="X69" i="9"/>
  <c r="X68" i="9"/>
  <c r="X67" i="9"/>
  <c r="X66" i="9"/>
  <c r="X65" i="9"/>
  <c r="X64" i="9"/>
  <c r="X63" i="9"/>
  <c r="X62" i="9"/>
  <c r="X61" i="9"/>
  <c r="X60" i="9"/>
  <c r="X59" i="9"/>
  <c r="X58" i="9"/>
  <c r="X57" i="9"/>
  <c r="X56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X40" i="9"/>
  <c r="X39" i="9"/>
  <c r="X38" i="9"/>
  <c r="X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J10" i="10" l="1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9" i="10"/>
  <c r="O9" i="2"/>
  <c r="I14" i="10"/>
  <c r="I104" i="10"/>
  <c r="D104" i="10"/>
  <c r="I103" i="10"/>
  <c r="D103" i="10"/>
  <c r="I102" i="10"/>
  <c r="D102" i="10"/>
  <c r="I101" i="10"/>
  <c r="D101" i="10"/>
  <c r="I100" i="10"/>
  <c r="D100" i="10"/>
  <c r="I99" i="10"/>
  <c r="D99" i="10"/>
  <c r="I98" i="10"/>
  <c r="D98" i="10"/>
  <c r="I97" i="10"/>
  <c r="D97" i="10"/>
  <c r="I96" i="10"/>
  <c r="D96" i="10"/>
  <c r="I95" i="10"/>
  <c r="D95" i="10"/>
  <c r="I94" i="10"/>
  <c r="D94" i="10"/>
  <c r="I93" i="10"/>
  <c r="D93" i="10"/>
  <c r="I92" i="10"/>
  <c r="D92" i="10"/>
  <c r="I91" i="10"/>
  <c r="D91" i="10"/>
  <c r="I90" i="10"/>
  <c r="D90" i="10"/>
  <c r="I89" i="10"/>
  <c r="D89" i="10"/>
  <c r="I88" i="10"/>
  <c r="D88" i="10"/>
  <c r="I87" i="10"/>
  <c r="D87" i="10"/>
  <c r="I86" i="10"/>
  <c r="D86" i="10"/>
  <c r="I85" i="10"/>
  <c r="D85" i="10"/>
  <c r="I84" i="10"/>
  <c r="D84" i="10"/>
  <c r="I83" i="10"/>
  <c r="D83" i="10"/>
  <c r="I82" i="10"/>
  <c r="D82" i="10"/>
  <c r="I81" i="10"/>
  <c r="D81" i="10"/>
  <c r="I80" i="10"/>
  <c r="D80" i="10"/>
  <c r="I79" i="10"/>
  <c r="D79" i="10"/>
  <c r="I78" i="10"/>
  <c r="D78" i="10"/>
  <c r="I77" i="10"/>
  <c r="D77" i="10"/>
  <c r="I76" i="10"/>
  <c r="D76" i="10"/>
  <c r="I75" i="10"/>
  <c r="D75" i="10"/>
  <c r="I74" i="10"/>
  <c r="D74" i="10"/>
  <c r="I73" i="10"/>
  <c r="D73" i="10"/>
  <c r="I72" i="10"/>
  <c r="D72" i="10"/>
  <c r="I71" i="10"/>
  <c r="D71" i="10"/>
  <c r="I70" i="10"/>
  <c r="D70" i="10"/>
  <c r="I69" i="10"/>
  <c r="D69" i="10"/>
  <c r="I68" i="10"/>
  <c r="D68" i="10"/>
  <c r="I67" i="10"/>
  <c r="D67" i="10"/>
  <c r="I66" i="10"/>
  <c r="D66" i="10"/>
  <c r="I65" i="10"/>
  <c r="D65" i="10"/>
  <c r="I64" i="10"/>
  <c r="D64" i="10"/>
  <c r="I63" i="10"/>
  <c r="D63" i="10"/>
  <c r="I62" i="10"/>
  <c r="D62" i="10"/>
  <c r="I61" i="10"/>
  <c r="D61" i="10"/>
  <c r="I60" i="10"/>
  <c r="D60" i="10"/>
  <c r="I59" i="10"/>
  <c r="D59" i="10"/>
  <c r="I58" i="10"/>
  <c r="D58" i="10"/>
  <c r="I57" i="10"/>
  <c r="D57" i="10"/>
  <c r="I56" i="10"/>
  <c r="D56" i="10"/>
  <c r="I55" i="10"/>
  <c r="D55" i="10"/>
  <c r="I54" i="10"/>
  <c r="D54" i="10"/>
  <c r="I53" i="10"/>
  <c r="D53" i="10"/>
  <c r="I52" i="10"/>
  <c r="D52" i="10"/>
  <c r="I51" i="10"/>
  <c r="D51" i="10"/>
  <c r="I50" i="10"/>
  <c r="D50" i="10"/>
  <c r="I49" i="10"/>
  <c r="D49" i="10"/>
  <c r="I48" i="10"/>
  <c r="D48" i="10"/>
  <c r="I47" i="10"/>
  <c r="D47" i="10"/>
  <c r="I46" i="10"/>
  <c r="D46" i="10"/>
  <c r="I45" i="10"/>
  <c r="D45" i="10"/>
  <c r="I44" i="10"/>
  <c r="D44" i="10"/>
  <c r="I43" i="10"/>
  <c r="D43" i="10"/>
  <c r="I42" i="10"/>
  <c r="D42" i="10"/>
  <c r="I41" i="10"/>
  <c r="D41" i="10"/>
  <c r="I40" i="10"/>
  <c r="D40" i="10"/>
  <c r="I39" i="10"/>
  <c r="D39" i="10"/>
  <c r="I38" i="10"/>
  <c r="D38" i="10"/>
  <c r="I37" i="10"/>
  <c r="D37" i="10"/>
  <c r="I36" i="10"/>
  <c r="D36" i="10"/>
  <c r="I35" i="10"/>
  <c r="D35" i="10"/>
  <c r="I34" i="10"/>
  <c r="D34" i="10"/>
  <c r="I33" i="10"/>
  <c r="D33" i="10"/>
  <c r="I32" i="10"/>
  <c r="D32" i="10"/>
  <c r="I31" i="10"/>
  <c r="D31" i="10"/>
  <c r="I30" i="10"/>
  <c r="D30" i="10"/>
  <c r="I29" i="10"/>
  <c r="D29" i="10"/>
  <c r="I28" i="10"/>
  <c r="D28" i="10"/>
  <c r="I27" i="10"/>
  <c r="D27" i="10"/>
  <c r="I26" i="10"/>
  <c r="D26" i="10"/>
  <c r="I25" i="10"/>
  <c r="D25" i="10"/>
  <c r="I24" i="10"/>
  <c r="D24" i="10"/>
  <c r="I23" i="10"/>
  <c r="D23" i="10"/>
  <c r="I22" i="10"/>
  <c r="D22" i="10"/>
  <c r="I21" i="10"/>
  <c r="D21" i="10"/>
  <c r="I20" i="10"/>
  <c r="D20" i="10"/>
  <c r="I19" i="10"/>
  <c r="D19" i="10"/>
  <c r="I18" i="10"/>
  <c r="D18" i="10"/>
  <c r="I17" i="10"/>
  <c r="D17" i="10"/>
  <c r="I16" i="10"/>
  <c r="D16" i="10"/>
  <c r="I15" i="10"/>
  <c r="D15" i="10"/>
  <c r="D14" i="10"/>
  <c r="I13" i="10"/>
  <c r="D13" i="10"/>
  <c r="D12" i="10"/>
  <c r="D11" i="10"/>
  <c r="D10" i="10"/>
  <c r="D9" i="10"/>
  <c r="K12" i="10" l="1"/>
  <c r="M24" i="10"/>
  <c r="L23" i="10"/>
  <c r="K14" i="10"/>
  <c r="K20" i="10"/>
  <c r="K21" i="10"/>
  <c r="K15" i="10"/>
  <c r="K13" i="10"/>
  <c r="K11" i="10"/>
  <c r="K10" i="10"/>
  <c r="K16" i="10"/>
  <c r="K9" i="10"/>
  <c r="K17" i="10"/>
  <c r="K19" i="10"/>
  <c r="K18" i="10"/>
  <c r="D7" i="9"/>
  <c r="F7" i="9" s="1"/>
  <c r="D8" i="9"/>
  <c r="F8" i="9" s="1"/>
  <c r="D9" i="9"/>
  <c r="F9" i="9" s="1"/>
  <c r="D10" i="9"/>
  <c r="F10" i="9" s="1"/>
  <c r="D11" i="9"/>
  <c r="F11" i="9" s="1"/>
  <c r="D12" i="9"/>
  <c r="F12" i="9" s="1"/>
  <c r="D13" i="9"/>
  <c r="F13" i="9" s="1"/>
  <c r="D14" i="9"/>
  <c r="F14" i="9" s="1"/>
  <c r="D15" i="9"/>
  <c r="F15" i="9" s="1"/>
  <c r="D16" i="9"/>
  <c r="F16" i="9" s="1"/>
  <c r="D17" i="9"/>
  <c r="F17" i="9" s="1"/>
  <c r="D18" i="9"/>
  <c r="F18" i="9" s="1"/>
  <c r="D19" i="9"/>
  <c r="F19" i="9" s="1"/>
  <c r="D20" i="9"/>
  <c r="F20" i="9" s="1"/>
  <c r="D21" i="9"/>
  <c r="F21" i="9" s="1"/>
  <c r="D22" i="9"/>
  <c r="F22" i="9" s="1"/>
  <c r="D23" i="9"/>
  <c r="F23" i="9" s="1"/>
  <c r="D24" i="9"/>
  <c r="F24" i="9" s="1"/>
  <c r="D25" i="9"/>
  <c r="F25" i="9" s="1"/>
  <c r="D26" i="9"/>
  <c r="F26" i="9" s="1"/>
  <c r="D27" i="9"/>
  <c r="F27" i="9" s="1"/>
  <c r="D28" i="9"/>
  <c r="F28" i="9" s="1"/>
  <c r="D29" i="9"/>
  <c r="F29" i="9" s="1"/>
  <c r="D30" i="9"/>
  <c r="F30" i="9" s="1"/>
  <c r="D31" i="9"/>
  <c r="F31" i="9" s="1"/>
  <c r="D32" i="9"/>
  <c r="F32" i="9" s="1"/>
  <c r="D33" i="9"/>
  <c r="F33" i="9" s="1"/>
  <c r="D34" i="9"/>
  <c r="F34" i="9" s="1"/>
  <c r="D35" i="9"/>
  <c r="F35" i="9" s="1"/>
  <c r="D36" i="9"/>
  <c r="F36" i="9" s="1"/>
  <c r="D37" i="9"/>
  <c r="F37" i="9" s="1"/>
  <c r="D38" i="9"/>
  <c r="F38" i="9" s="1"/>
  <c r="D39" i="9"/>
  <c r="F39" i="9" s="1"/>
  <c r="D40" i="9"/>
  <c r="F40" i="9" s="1"/>
  <c r="D41" i="9"/>
  <c r="F41" i="9" s="1"/>
  <c r="D42" i="9"/>
  <c r="F42" i="9" s="1"/>
  <c r="D43" i="9"/>
  <c r="F43" i="9" s="1"/>
  <c r="D44" i="9"/>
  <c r="F44" i="9" s="1"/>
  <c r="D45" i="9"/>
  <c r="F45" i="9" s="1"/>
  <c r="D46" i="9"/>
  <c r="F46" i="9" s="1"/>
  <c r="D47" i="9"/>
  <c r="F47" i="9" s="1"/>
  <c r="D48" i="9"/>
  <c r="F48" i="9" s="1"/>
  <c r="D49" i="9"/>
  <c r="F49" i="9" s="1"/>
  <c r="D50" i="9"/>
  <c r="F50" i="9" s="1"/>
  <c r="D51" i="9"/>
  <c r="F51" i="9" s="1"/>
  <c r="D52" i="9"/>
  <c r="F52" i="9" s="1"/>
  <c r="D53" i="9"/>
  <c r="F53" i="9" s="1"/>
  <c r="D54" i="9"/>
  <c r="F54" i="9" s="1"/>
  <c r="D55" i="9"/>
  <c r="F55" i="9" s="1"/>
  <c r="D56" i="9"/>
  <c r="F56" i="9" s="1"/>
  <c r="D57" i="9"/>
  <c r="F57" i="9" s="1"/>
  <c r="D58" i="9"/>
  <c r="F58" i="9" s="1"/>
  <c r="D59" i="9"/>
  <c r="F59" i="9" s="1"/>
  <c r="D60" i="9"/>
  <c r="F60" i="9" s="1"/>
  <c r="D61" i="9"/>
  <c r="F61" i="9" s="1"/>
  <c r="D62" i="9"/>
  <c r="F62" i="9" s="1"/>
  <c r="D63" i="9"/>
  <c r="F63" i="9" s="1"/>
  <c r="D64" i="9"/>
  <c r="F64" i="9" s="1"/>
  <c r="D65" i="9"/>
  <c r="F65" i="9" s="1"/>
  <c r="D66" i="9"/>
  <c r="F66" i="9" s="1"/>
  <c r="D67" i="9"/>
  <c r="F67" i="9" s="1"/>
  <c r="D68" i="9"/>
  <c r="F68" i="9" s="1"/>
  <c r="D69" i="9"/>
  <c r="F69" i="9" s="1"/>
  <c r="D70" i="9"/>
  <c r="F70" i="9" s="1"/>
  <c r="D71" i="9"/>
  <c r="F71" i="9" s="1"/>
  <c r="D72" i="9"/>
  <c r="F72" i="9" s="1"/>
  <c r="D73" i="9"/>
  <c r="F73" i="9" s="1"/>
  <c r="D74" i="9"/>
  <c r="F74" i="9" s="1"/>
  <c r="D75" i="9"/>
  <c r="F75" i="9" s="1"/>
  <c r="D76" i="9"/>
  <c r="F76" i="9" s="1"/>
  <c r="D77" i="9"/>
  <c r="F77" i="9" s="1"/>
  <c r="D78" i="9"/>
  <c r="F78" i="9" s="1"/>
  <c r="D79" i="9"/>
  <c r="F79" i="9" s="1"/>
  <c r="D80" i="9"/>
  <c r="F80" i="9" s="1"/>
  <c r="D81" i="9"/>
  <c r="F81" i="9" s="1"/>
  <c r="D82" i="9"/>
  <c r="F82" i="9" s="1"/>
  <c r="D83" i="9"/>
  <c r="F83" i="9" s="1"/>
  <c r="D84" i="9"/>
  <c r="F84" i="9" s="1"/>
  <c r="D85" i="9"/>
  <c r="F85" i="9" s="1"/>
  <c r="D86" i="9"/>
  <c r="F86" i="9" s="1"/>
  <c r="D87" i="9"/>
  <c r="F87" i="9" s="1"/>
  <c r="D88" i="9"/>
  <c r="F88" i="9" s="1"/>
  <c r="D89" i="9"/>
  <c r="F89" i="9" s="1"/>
  <c r="D90" i="9"/>
  <c r="F90" i="9" s="1"/>
  <c r="D91" i="9"/>
  <c r="F91" i="9" s="1"/>
  <c r="D92" i="9"/>
  <c r="F92" i="9" s="1"/>
  <c r="D93" i="9"/>
  <c r="F93" i="9" s="1"/>
  <c r="D94" i="9"/>
  <c r="F94" i="9" s="1"/>
  <c r="D95" i="9"/>
  <c r="F95" i="9" s="1"/>
  <c r="D96" i="9"/>
  <c r="F96" i="9" s="1"/>
  <c r="D97" i="9"/>
  <c r="F97" i="9" s="1"/>
  <c r="D98" i="9"/>
  <c r="F98" i="9" s="1"/>
  <c r="D99" i="9"/>
  <c r="F99" i="9" s="1"/>
  <c r="D100" i="9"/>
  <c r="F100" i="9" s="1"/>
  <c r="D6" i="9"/>
  <c r="F6" i="9" s="1"/>
  <c r="AA100" i="9" l="1"/>
  <c r="V100" i="9"/>
  <c r="Q100" i="9"/>
  <c r="L100" i="9"/>
  <c r="G100" i="9"/>
  <c r="B100" i="9"/>
  <c r="AA99" i="9"/>
  <c r="V99" i="9"/>
  <c r="Q99" i="9"/>
  <c r="L99" i="9"/>
  <c r="G99" i="9"/>
  <c r="B99" i="9"/>
  <c r="AA98" i="9"/>
  <c r="V98" i="9"/>
  <c r="Q98" i="9"/>
  <c r="L98" i="9"/>
  <c r="G98" i="9"/>
  <c r="B98" i="9"/>
  <c r="AA97" i="9"/>
  <c r="V97" i="9"/>
  <c r="Q97" i="9"/>
  <c r="L97" i="9"/>
  <c r="G97" i="9"/>
  <c r="B97" i="9"/>
  <c r="AA96" i="9"/>
  <c r="V96" i="9"/>
  <c r="Q96" i="9"/>
  <c r="L96" i="9"/>
  <c r="G96" i="9"/>
  <c r="B96" i="9"/>
  <c r="AA95" i="9"/>
  <c r="V95" i="9"/>
  <c r="Q95" i="9"/>
  <c r="L95" i="9"/>
  <c r="G95" i="9"/>
  <c r="B95" i="9"/>
  <c r="AA94" i="9"/>
  <c r="V94" i="9"/>
  <c r="Q94" i="9"/>
  <c r="L94" i="9"/>
  <c r="G94" i="9"/>
  <c r="B94" i="9"/>
  <c r="AA93" i="9"/>
  <c r="V93" i="9"/>
  <c r="Q93" i="9"/>
  <c r="L93" i="9"/>
  <c r="G93" i="9"/>
  <c r="B93" i="9"/>
  <c r="AA92" i="9"/>
  <c r="V92" i="9"/>
  <c r="Q92" i="9"/>
  <c r="L92" i="9"/>
  <c r="G92" i="9"/>
  <c r="B92" i="9"/>
  <c r="AA91" i="9"/>
  <c r="V91" i="9"/>
  <c r="Q91" i="9"/>
  <c r="L91" i="9"/>
  <c r="G91" i="9"/>
  <c r="B91" i="9"/>
  <c r="AA90" i="9"/>
  <c r="V90" i="9"/>
  <c r="Q90" i="9"/>
  <c r="L90" i="9"/>
  <c r="G90" i="9"/>
  <c r="B90" i="9"/>
  <c r="AA89" i="9"/>
  <c r="V89" i="9"/>
  <c r="Q89" i="9"/>
  <c r="L89" i="9"/>
  <c r="G89" i="9"/>
  <c r="B89" i="9"/>
  <c r="AA88" i="9"/>
  <c r="V88" i="9"/>
  <c r="Q88" i="9"/>
  <c r="L88" i="9"/>
  <c r="G88" i="9"/>
  <c r="B88" i="9"/>
  <c r="AA87" i="9"/>
  <c r="V87" i="9"/>
  <c r="Q87" i="9"/>
  <c r="L87" i="9"/>
  <c r="G87" i="9"/>
  <c r="B87" i="9"/>
  <c r="AA86" i="9"/>
  <c r="V86" i="9"/>
  <c r="Q86" i="9"/>
  <c r="L86" i="9"/>
  <c r="G86" i="9"/>
  <c r="B86" i="9"/>
  <c r="AA85" i="9"/>
  <c r="V85" i="9"/>
  <c r="Q85" i="9"/>
  <c r="L85" i="9"/>
  <c r="G85" i="9"/>
  <c r="B85" i="9"/>
  <c r="AA84" i="9"/>
  <c r="V84" i="9"/>
  <c r="Q84" i="9"/>
  <c r="L84" i="9"/>
  <c r="G84" i="9"/>
  <c r="B84" i="9"/>
  <c r="AA83" i="9"/>
  <c r="V83" i="9"/>
  <c r="Q83" i="9"/>
  <c r="L83" i="9"/>
  <c r="G83" i="9"/>
  <c r="B83" i="9"/>
  <c r="AA82" i="9"/>
  <c r="V82" i="9"/>
  <c r="Q82" i="9"/>
  <c r="L82" i="9"/>
  <c r="G82" i="9"/>
  <c r="B82" i="9"/>
  <c r="AA81" i="9"/>
  <c r="V81" i="9"/>
  <c r="Q81" i="9"/>
  <c r="L81" i="9"/>
  <c r="G81" i="9"/>
  <c r="B81" i="9"/>
  <c r="AA80" i="9"/>
  <c r="V80" i="9"/>
  <c r="Q80" i="9"/>
  <c r="L80" i="9"/>
  <c r="G80" i="9"/>
  <c r="B80" i="9"/>
  <c r="AA79" i="9"/>
  <c r="V79" i="9"/>
  <c r="Q79" i="9"/>
  <c r="L79" i="9"/>
  <c r="G79" i="9"/>
  <c r="B79" i="9"/>
  <c r="AA78" i="9"/>
  <c r="V78" i="9"/>
  <c r="Q78" i="9"/>
  <c r="L78" i="9"/>
  <c r="G78" i="9"/>
  <c r="B78" i="9"/>
  <c r="AA77" i="9"/>
  <c r="V77" i="9"/>
  <c r="Q77" i="9"/>
  <c r="L77" i="9"/>
  <c r="G77" i="9"/>
  <c r="B77" i="9"/>
  <c r="AA76" i="9"/>
  <c r="V76" i="9"/>
  <c r="Q76" i="9"/>
  <c r="L76" i="9"/>
  <c r="G76" i="9"/>
  <c r="B76" i="9"/>
  <c r="AA75" i="9"/>
  <c r="V75" i="9"/>
  <c r="Q75" i="9"/>
  <c r="L75" i="9"/>
  <c r="G75" i="9"/>
  <c r="B75" i="9"/>
  <c r="AA74" i="9"/>
  <c r="V74" i="9"/>
  <c r="Q74" i="9"/>
  <c r="L74" i="9"/>
  <c r="G74" i="9"/>
  <c r="B74" i="9"/>
  <c r="AA73" i="9"/>
  <c r="V73" i="9"/>
  <c r="Q73" i="9"/>
  <c r="L73" i="9"/>
  <c r="G73" i="9"/>
  <c r="B73" i="9"/>
  <c r="AA72" i="9"/>
  <c r="V72" i="9"/>
  <c r="Q72" i="9"/>
  <c r="L72" i="9"/>
  <c r="G72" i="9"/>
  <c r="B72" i="9"/>
  <c r="AA71" i="9"/>
  <c r="V71" i="9"/>
  <c r="Q71" i="9"/>
  <c r="L71" i="9"/>
  <c r="G71" i="9"/>
  <c r="B71" i="9"/>
  <c r="AA70" i="9"/>
  <c r="V70" i="9"/>
  <c r="Q70" i="9"/>
  <c r="L70" i="9"/>
  <c r="G70" i="9"/>
  <c r="B70" i="9"/>
  <c r="AA69" i="9"/>
  <c r="V69" i="9"/>
  <c r="Q69" i="9"/>
  <c r="L69" i="9"/>
  <c r="G69" i="9"/>
  <c r="B69" i="9"/>
  <c r="AA68" i="9"/>
  <c r="V68" i="9"/>
  <c r="Q68" i="9"/>
  <c r="L68" i="9"/>
  <c r="G68" i="9"/>
  <c r="B68" i="9"/>
  <c r="AA67" i="9"/>
  <c r="V67" i="9"/>
  <c r="Q67" i="9"/>
  <c r="L67" i="9"/>
  <c r="G67" i="9"/>
  <c r="B67" i="9"/>
  <c r="AA66" i="9"/>
  <c r="V66" i="9"/>
  <c r="Q66" i="9"/>
  <c r="L66" i="9"/>
  <c r="G66" i="9"/>
  <c r="B66" i="9"/>
  <c r="AA65" i="9"/>
  <c r="V65" i="9"/>
  <c r="Q65" i="9"/>
  <c r="L65" i="9"/>
  <c r="G65" i="9"/>
  <c r="B65" i="9"/>
  <c r="AA64" i="9"/>
  <c r="V64" i="9"/>
  <c r="Q64" i="9"/>
  <c r="L64" i="9"/>
  <c r="G64" i="9"/>
  <c r="B64" i="9"/>
  <c r="AA63" i="9"/>
  <c r="V63" i="9"/>
  <c r="Q63" i="9"/>
  <c r="L63" i="9"/>
  <c r="G63" i="9"/>
  <c r="B63" i="9"/>
  <c r="AA62" i="9"/>
  <c r="V62" i="9"/>
  <c r="Q62" i="9"/>
  <c r="L62" i="9"/>
  <c r="G62" i="9"/>
  <c r="B62" i="9"/>
  <c r="AA61" i="9"/>
  <c r="V61" i="9"/>
  <c r="Q61" i="9"/>
  <c r="L61" i="9"/>
  <c r="G61" i="9"/>
  <c r="B61" i="9"/>
  <c r="AA60" i="9"/>
  <c r="V60" i="9"/>
  <c r="Q60" i="9"/>
  <c r="L60" i="9"/>
  <c r="G60" i="9"/>
  <c r="B60" i="9"/>
  <c r="AA59" i="9"/>
  <c r="V59" i="9"/>
  <c r="Q59" i="9"/>
  <c r="L59" i="9"/>
  <c r="G59" i="9"/>
  <c r="B59" i="9"/>
  <c r="AA58" i="9"/>
  <c r="V58" i="9"/>
  <c r="Q58" i="9"/>
  <c r="L58" i="9"/>
  <c r="G58" i="9"/>
  <c r="B58" i="9"/>
  <c r="AA57" i="9"/>
  <c r="V57" i="9"/>
  <c r="Q57" i="9"/>
  <c r="L57" i="9"/>
  <c r="G57" i="9"/>
  <c r="B57" i="9"/>
  <c r="AA56" i="9"/>
  <c r="V56" i="9"/>
  <c r="Q56" i="9"/>
  <c r="L56" i="9"/>
  <c r="G56" i="9"/>
  <c r="B56" i="9"/>
  <c r="AA55" i="9"/>
  <c r="V55" i="9"/>
  <c r="Q55" i="9"/>
  <c r="L55" i="9"/>
  <c r="G55" i="9"/>
  <c r="B55" i="9"/>
  <c r="AA54" i="9"/>
  <c r="V54" i="9"/>
  <c r="Q54" i="9"/>
  <c r="L54" i="9"/>
  <c r="G54" i="9"/>
  <c r="B54" i="9"/>
  <c r="AA53" i="9"/>
  <c r="V53" i="9"/>
  <c r="Q53" i="9"/>
  <c r="L53" i="9"/>
  <c r="G53" i="9"/>
  <c r="B53" i="9"/>
  <c r="AA52" i="9"/>
  <c r="V52" i="9"/>
  <c r="Q52" i="9"/>
  <c r="L52" i="9"/>
  <c r="G52" i="9"/>
  <c r="B52" i="9"/>
  <c r="AA51" i="9"/>
  <c r="V51" i="9"/>
  <c r="Q51" i="9"/>
  <c r="L51" i="9"/>
  <c r="G51" i="9"/>
  <c r="B51" i="9"/>
  <c r="AA50" i="9"/>
  <c r="V50" i="9"/>
  <c r="Q50" i="9"/>
  <c r="L50" i="9"/>
  <c r="G50" i="9"/>
  <c r="B50" i="9"/>
  <c r="AA49" i="9"/>
  <c r="V49" i="9"/>
  <c r="Q49" i="9"/>
  <c r="L49" i="9"/>
  <c r="G49" i="9"/>
  <c r="B49" i="9"/>
  <c r="AA48" i="9"/>
  <c r="V48" i="9"/>
  <c r="Q48" i="9"/>
  <c r="L48" i="9"/>
  <c r="G48" i="9"/>
  <c r="B48" i="9"/>
  <c r="AA47" i="9"/>
  <c r="V47" i="9"/>
  <c r="Q47" i="9"/>
  <c r="L47" i="9"/>
  <c r="G47" i="9"/>
  <c r="B47" i="9"/>
  <c r="AA46" i="9"/>
  <c r="V46" i="9"/>
  <c r="Q46" i="9"/>
  <c r="L46" i="9"/>
  <c r="G46" i="9"/>
  <c r="B46" i="9"/>
  <c r="AA45" i="9"/>
  <c r="V45" i="9"/>
  <c r="Q45" i="9"/>
  <c r="L45" i="9"/>
  <c r="G45" i="9"/>
  <c r="B45" i="9"/>
  <c r="AA44" i="9"/>
  <c r="V44" i="9"/>
  <c r="Q44" i="9"/>
  <c r="L44" i="9"/>
  <c r="G44" i="9"/>
  <c r="B44" i="9"/>
  <c r="AA43" i="9"/>
  <c r="V43" i="9"/>
  <c r="Q43" i="9"/>
  <c r="L43" i="9"/>
  <c r="G43" i="9"/>
  <c r="B43" i="9"/>
  <c r="AA42" i="9"/>
  <c r="V42" i="9"/>
  <c r="Q42" i="9"/>
  <c r="L42" i="9"/>
  <c r="G42" i="9"/>
  <c r="B42" i="9"/>
  <c r="AA41" i="9"/>
  <c r="V41" i="9"/>
  <c r="Q41" i="9"/>
  <c r="L41" i="9"/>
  <c r="G41" i="9"/>
  <c r="B41" i="9"/>
  <c r="AA40" i="9"/>
  <c r="V40" i="9"/>
  <c r="Q40" i="9"/>
  <c r="L40" i="9"/>
  <c r="G40" i="9"/>
  <c r="B40" i="9"/>
  <c r="AA39" i="9"/>
  <c r="V39" i="9"/>
  <c r="Q39" i="9"/>
  <c r="L39" i="9"/>
  <c r="G39" i="9"/>
  <c r="B39" i="9"/>
  <c r="AA38" i="9"/>
  <c r="V38" i="9"/>
  <c r="Q38" i="9"/>
  <c r="L38" i="9"/>
  <c r="G38" i="9"/>
  <c r="B38" i="9"/>
  <c r="AA37" i="9"/>
  <c r="V37" i="9"/>
  <c r="Q37" i="9"/>
  <c r="L37" i="9"/>
  <c r="G37" i="9"/>
  <c r="B37" i="9"/>
  <c r="AA36" i="9"/>
  <c r="V36" i="9"/>
  <c r="Q36" i="9"/>
  <c r="L36" i="9"/>
  <c r="G36" i="9"/>
  <c r="B36" i="9"/>
  <c r="AA35" i="9"/>
  <c r="V35" i="9"/>
  <c r="Q35" i="9"/>
  <c r="L35" i="9"/>
  <c r="G35" i="9"/>
  <c r="B35" i="9"/>
  <c r="AA34" i="9"/>
  <c r="V34" i="9"/>
  <c r="Q34" i="9"/>
  <c r="L34" i="9"/>
  <c r="G34" i="9"/>
  <c r="B34" i="9"/>
  <c r="AA33" i="9"/>
  <c r="V33" i="9"/>
  <c r="Q33" i="9"/>
  <c r="L33" i="9"/>
  <c r="G33" i="9"/>
  <c r="B33" i="9"/>
  <c r="AA32" i="9"/>
  <c r="V32" i="9"/>
  <c r="Q32" i="9"/>
  <c r="L32" i="9"/>
  <c r="G32" i="9"/>
  <c r="B32" i="9"/>
  <c r="AA31" i="9"/>
  <c r="V31" i="9"/>
  <c r="Q31" i="9"/>
  <c r="L31" i="9"/>
  <c r="G31" i="9"/>
  <c r="B31" i="9"/>
  <c r="AA30" i="9"/>
  <c r="V30" i="9"/>
  <c r="Q30" i="9"/>
  <c r="L30" i="9"/>
  <c r="G30" i="9"/>
  <c r="B30" i="9"/>
  <c r="AA29" i="9"/>
  <c r="V29" i="9"/>
  <c r="Q29" i="9"/>
  <c r="L29" i="9"/>
  <c r="G29" i="9"/>
  <c r="B29" i="9"/>
  <c r="AA28" i="9"/>
  <c r="V28" i="9"/>
  <c r="Q28" i="9"/>
  <c r="L28" i="9"/>
  <c r="G28" i="9"/>
  <c r="B28" i="9"/>
  <c r="AA27" i="9"/>
  <c r="V27" i="9"/>
  <c r="Q27" i="9"/>
  <c r="L27" i="9"/>
  <c r="G27" i="9"/>
  <c r="B27" i="9"/>
  <c r="AA26" i="9"/>
  <c r="V26" i="9"/>
  <c r="Q26" i="9"/>
  <c r="L26" i="9"/>
  <c r="G26" i="9"/>
  <c r="B26" i="9"/>
  <c r="AA25" i="9"/>
  <c r="V25" i="9"/>
  <c r="Q25" i="9"/>
  <c r="L25" i="9"/>
  <c r="G25" i="9"/>
  <c r="B25" i="9"/>
  <c r="AA24" i="9"/>
  <c r="V24" i="9"/>
  <c r="Q24" i="9"/>
  <c r="L24" i="9"/>
  <c r="G24" i="9"/>
  <c r="B24" i="9"/>
  <c r="AA23" i="9"/>
  <c r="V23" i="9"/>
  <c r="Q23" i="9"/>
  <c r="L23" i="9"/>
  <c r="G23" i="9"/>
  <c r="B23" i="9"/>
  <c r="AA22" i="9"/>
  <c r="V22" i="9"/>
  <c r="Q22" i="9"/>
  <c r="L22" i="9"/>
  <c r="G22" i="9"/>
  <c r="B22" i="9"/>
  <c r="AA21" i="9"/>
  <c r="V21" i="9"/>
  <c r="Q21" i="9"/>
  <c r="L21" i="9"/>
  <c r="G21" i="9"/>
  <c r="B21" i="9"/>
  <c r="AA20" i="9"/>
  <c r="V20" i="9"/>
  <c r="Q20" i="9"/>
  <c r="L20" i="9"/>
  <c r="G20" i="9"/>
  <c r="B20" i="9"/>
  <c r="AA19" i="9"/>
  <c r="V19" i="9"/>
  <c r="Q19" i="9"/>
  <c r="L19" i="9"/>
  <c r="G19" i="9"/>
  <c r="B19" i="9"/>
  <c r="AA18" i="9"/>
  <c r="V18" i="9"/>
  <c r="Q18" i="9"/>
  <c r="L18" i="9"/>
  <c r="G18" i="9"/>
  <c r="B18" i="9"/>
  <c r="AC17" i="9"/>
  <c r="AA17" i="9"/>
  <c r="V17" i="9"/>
  <c r="S17" i="9"/>
  <c r="Q17" i="9"/>
  <c r="L17" i="9"/>
  <c r="I17" i="9"/>
  <c r="G17" i="9"/>
  <c r="B17" i="9"/>
  <c r="AC16" i="9"/>
  <c r="AA16" i="9"/>
  <c r="V16" i="9"/>
  <c r="S16" i="9"/>
  <c r="Q16" i="9"/>
  <c r="L16" i="9"/>
  <c r="I16" i="9"/>
  <c r="G16" i="9"/>
  <c r="B16" i="9"/>
  <c r="AC15" i="9"/>
  <c r="AA15" i="9"/>
  <c r="V15" i="9"/>
  <c r="S15" i="9"/>
  <c r="Q15" i="9"/>
  <c r="L15" i="9"/>
  <c r="I15" i="9"/>
  <c r="G15" i="9"/>
  <c r="B15" i="9"/>
  <c r="AC14" i="9"/>
  <c r="AA14" i="9"/>
  <c r="V14" i="9"/>
  <c r="S14" i="9"/>
  <c r="Q14" i="9"/>
  <c r="L14" i="9"/>
  <c r="I14" i="9"/>
  <c r="G14" i="9"/>
  <c r="B14" i="9"/>
  <c r="AC13" i="9"/>
  <c r="AA13" i="9"/>
  <c r="V13" i="9"/>
  <c r="S13" i="9"/>
  <c r="Q13" i="9"/>
  <c r="L13" i="9"/>
  <c r="I13" i="9"/>
  <c r="G13" i="9"/>
  <c r="B13" i="9"/>
  <c r="AC12" i="9"/>
  <c r="AA12" i="9"/>
  <c r="V12" i="9"/>
  <c r="S12" i="9"/>
  <c r="Q12" i="9"/>
  <c r="L12" i="9"/>
  <c r="I12" i="9"/>
  <c r="G12" i="9"/>
  <c r="B12" i="9"/>
  <c r="AC11" i="9"/>
  <c r="AA11" i="9"/>
  <c r="V11" i="9"/>
  <c r="S11" i="9"/>
  <c r="Q11" i="9"/>
  <c r="L11" i="9"/>
  <c r="I11" i="9"/>
  <c r="G11" i="9"/>
  <c r="B11" i="9"/>
  <c r="AC10" i="9"/>
  <c r="AA10" i="9"/>
  <c r="V10" i="9"/>
  <c r="S10" i="9"/>
  <c r="Q10" i="9"/>
  <c r="L10" i="9"/>
  <c r="I10" i="9"/>
  <c r="G10" i="9"/>
  <c r="B10" i="9"/>
  <c r="AC9" i="9"/>
  <c r="AA9" i="9"/>
  <c r="V9" i="9"/>
  <c r="S9" i="9"/>
  <c r="Q9" i="9"/>
  <c r="L9" i="9"/>
  <c r="I9" i="9"/>
  <c r="G9" i="9"/>
  <c r="B9" i="9"/>
  <c r="AC8" i="9"/>
  <c r="V8" i="9"/>
  <c r="S8" i="9"/>
  <c r="L8" i="9"/>
  <c r="B8" i="9"/>
  <c r="AC7" i="9"/>
  <c r="V7" i="9"/>
  <c r="S7" i="9"/>
  <c r="L7" i="9"/>
  <c r="I7" i="9"/>
  <c r="B7" i="9"/>
  <c r="AC6" i="9"/>
  <c r="V6" i="9"/>
  <c r="S6" i="9"/>
  <c r="L6" i="9"/>
  <c r="I6" i="9"/>
  <c r="B6" i="9"/>
  <c r="AC5" i="9"/>
  <c r="V5" i="9"/>
  <c r="S5" i="9"/>
  <c r="L5" i="9"/>
  <c r="I5" i="9"/>
  <c r="B5" i="9"/>
  <c r="U5" i="9" l="1"/>
  <c r="D4" i="15"/>
  <c r="AE7" i="9"/>
  <c r="D4" i="17"/>
  <c r="I19" i="9"/>
  <c r="G4" i="14" s="1"/>
  <c r="S9" i="3"/>
  <c r="Q23" i="3" s="1"/>
  <c r="Q24" i="3" s="1"/>
  <c r="S10" i="2"/>
  <c r="AD19" i="9" l="1"/>
  <c r="E4" i="17"/>
  <c r="T19" i="9"/>
  <c r="E4" i="15"/>
  <c r="E5" i="14"/>
  <c r="Q23" i="2"/>
  <c r="Q25" i="5"/>
  <c r="P24" i="5"/>
  <c r="J20" i="9"/>
  <c r="BH13" i="8"/>
  <c r="BH14" i="8"/>
  <c r="BH15" i="8"/>
  <c r="BH16" i="8"/>
  <c r="BH17" i="8"/>
  <c r="BH18" i="8"/>
  <c r="BH19" i="8"/>
  <c r="BH20" i="8"/>
  <c r="BH21" i="8"/>
  <c r="BH22" i="8"/>
  <c r="BH23" i="8"/>
  <c r="BH24" i="8"/>
  <c r="BH25" i="8"/>
  <c r="BH26" i="8"/>
  <c r="BH27" i="8"/>
  <c r="BH28" i="8"/>
  <c r="BH29" i="8"/>
  <c r="BH30" i="8"/>
  <c r="BH31" i="8"/>
  <c r="BH32" i="8"/>
  <c r="BH33" i="8"/>
  <c r="BH34" i="8"/>
  <c r="BH35" i="8"/>
  <c r="BH36" i="8"/>
  <c r="BH37" i="8"/>
  <c r="BH38" i="8"/>
  <c r="BH39" i="8"/>
  <c r="BH40" i="8"/>
  <c r="BH41" i="8"/>
  <c r="BH42" i="8"/>
  <c r="BH43" i="8"/>
  <c r="BH44" i="8"/>
  <c r="BH45" i="8"/>
  <c r="BH46" i="8"/>
  <c r="BH47" i="8"/>
  <c r="BH48" i="8"/>
  <c r="BH49" i="8"/>
  <c r="BH50" i="8"/>
  <c r="BH51" i="8"/>
  <c r="BH52" i="8"/>
  <c r="BH53" i="8"/>
  <c r="BH54" i="8"/>
  <c r="BH55" i="8"/>
  <c r="BH56" i="8"/>
  <c r="BH57" i="8"/>
  <c r="BH58" i="8"/>
  <c r="BH59" i="8"/>
  <c r="BH60" i="8"/>
  <c r="BH61" i="8"/>
  <c r="BH62" i="8"/>
  <c r="BH63" i="8"/>
  <c r="BH64" i="8"/>
  <c r="BH65" i="8"/>
  <c r="BH66" i="8"/>
  <c r="BH67" i="8"/>
  <c r="BH68" i="8"/>
  <c r="BH69" i="8"/>
  <c r="BH70" i="8"/>
  <c r="BH71" i="8"/>
  <c r="BH72" i="8"/>
  <c r="BH73" i="8"/>
  <c r="BH74" i="8"/>
  <c r="BH75" i="8"/>
  <c r="BH76" i="8"/>
  <c r="BH77" i="8"/>
  <c r="BH78" i="8"/>
  <c r="BH79" i="8"/>
  <c r="BH80" i="8"/>
  <c r="BH81" i="8"/>
  <c r="BH82" i="8"/>
  <c r="BH83" i="8"/>
  <c r="BH84" i="8"/>
  <c r="BH85" i="8"/>
  <c r="BH86" i="8"/>
  <c r="BH87" i="8"/>
  <c r="BH88" i="8"/>
  <c r="BH89" i="8"/>
  <c r="BH90" i="8"/>
  <c r="BH91" i="8"/>
  <c r="BH92" i="8"/>
  <c r="BH93" i="8"/>
  <c r="BH94" i="8"/>
  <c r="BH95" i="8"/>
  <c r="BH96" i="8"/>
  <c r="BH97" i="8"/>
  <c r="BH98" i="8"/>
  <c r="BH99" i="8"/>
  <c r="BH100" i="8"/>
  <c r="BH101" i="8"/>
  <c r="BH102" i="8"/>
  <c r="BH103" i="8"/>
  <c r="BH104" i="8"/>
  <c r="BH105" i="8"/>
  <c r="BH106" i="8"/>
  <c r="BH107" i="8"/>
  <c r="BH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8" i="8"/>
  <c r="AX59" i="8"/>
  <c r="AX60" i="8"/>
  <c r="AX61" i="8"/>
  <c r="AX62" i="8"/>
  <c r="AX63" i="8"/>
  <c r="AX64" i="8"/>
  <c r="AX65" i="8"/>
  <c r="AX66" i="8"/>
  <c r="AX67" i="8"/>
  <c r="AX68" i="8"/>
  <c r="AX69" i="8"/>
  <c r="AX70" i="8"/>
  <c r="AX71" i="8"/>
  <c r="AX72" i="8"/>
  <c r="AX73" i="8"/>
  <c r="AX74" i="8"/>
  <c r="AX75" i="8"/>
  <c r="AX76" i="8"/>
  <c r="AX77" i="8"/>
  <c r="AX78" i="8"/>
  <c r="AX79" i="8"/>
  <c r="AX80" i="8"/>
  <c r="AX81" i="8"/>
  <c r="AX82" i="8"/>
  <c r="AX83" i="8"/>
  <c r="AX84" i="8"/>
  <c r="AX85" i="8"/>
  <c r="AX86" i="8"/>
  <c r="AX87" i="8"/>
  <c r="AX88" i="8"/>
  <c r="AX89" i="8"/>
  <c r="AX90" i="8"/>
  <c r="AX91" i="8"/>
  <c r="AX92" i="8"/>
  <c r="AX93" i="8"/>
  <c r="AX94" i="8"/>
  <c r="AX95" i="8"/>
  <c r="AX96" i="8"/>
  <c r="AX97" i="8"/>
  <c r="AX98" i="8"/>
  <c r="AX99" i="8"/>
  <c r="AX100" i="8"/>
  <c r="AX101" i="8"/>
  <c r="AX102" i="8"/>
  <c r="AX103" i="8"/>
  <c r="AX104" i="8"/>
  <c r="AX105" i="8"/>
  <c r="AX106" i="8"/>
  <c r="AX107" i="8"/>
  <c r="AX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8" i="8"/>
  <c r="AN59" i="8"/>
  <c r="AN60" i="8"/>
  <c r="AN61" i="8"/>
  <c r="AN62" i="8"/>
  <c r="AN63" i="8"/>
  <c r="AN64" i="8"/>
  <c r="AN65" i="8"/>
  <c r="AN66" i="8"/>
  <c r="AN67" i="8"/>
  <c r="AN68" i="8"/>
  <c r="AN69" i="8"/>
  <c r="AN70" i="8"/>
  <c r="AN71" i="8"/>
  <c r="AN72" i="8"/>
  <c r="AN73" i="8"/>
  <c r="AN74" i="8"/>
  <c r="AN7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AN94" i="8"/>
  <c r="AN95" i="8"/>
  <c r="AN96" i="8"/>
  <c r="AN97" i="8"/>
  <c r="AN98" i="8"/>
  <c r="AN99" i="8"/>
  <c r="AN100" i="8"/>
  <c r="AN101" i="8"/>
  <c r="AN102" i="8"/>
  <c r="AN103" i="8"/>
  <c r="AN104" i="8"/>
  <c r="AN105" i="8"/>
  <c r="AN106" i="8"/>
  <c r="AN107" i="8"/>
  <c r="AN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2" i="8"/>
  <c r="AB103" i="8"/>
  <c r="AB104" i="8"/>
  <c r="AB105" i="8"/>
  <c r="AB106" i="8"/>
  <c r="AB107" i="8"/>
  <c r="AB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2" i="8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9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AA107" i="8"/>
  <c r="AA106" i="8"/>
  <c r="AA105" i="8"/>
  <c r="AA104" i="8"/>
  <c r="AA103" i="8"/>
  <c r="AA102" i="8"/>
  <c r="AA101" i="8"/>
  <c r="AA100" i="8"/>
  <c r="AA99" i="8"/>
  <c r="AA98" i="8"/>
  <c r="AA97" i="8"/>
  <c r="AA96" i="8"/>
  <c r="AA95" i="8"/>
  <c r="AA94" i="8"/>
  <c r="AA93" i="8"/>
  <c r="AA92" i="8"/>
  <c r="AA91" i="8"/>
  <c r="AA90" i="8"/>
  <c r="AA89" i="8"/>
  <c r="AA88" i="8"/>
  <c r="AA87" i="8"/>
  <c r="AA86" i="8"/>
  <c r="AA85" i="8"/>
  <c r="AA84" i="8"/>
  <c r="AA83" i="8"/>
  <c r="AA82" i="8"/>
  <c r="AA81" i="8"/>
  <c r="AA80" i="8"/>
  <c r="AA79" i="8"/>
  <c r="AA78" i="8"/>
  <c r="AA77" i="8"/>
  <c r="AA76" i="8"/>
  <c r="AA75" i="8"/>
  <c r="AA74" i="8"/>
  <c r="AA73" i="8"/>
  <c r="AA72" i="8"/>
  <c r="AA71" i="8"/>
  <c r="AA70" i="8"/>
  <c r="AA69" i="8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G16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BG16" i="8"/>
  <c r="AW16" i="8"/>
  <c r="BG107" i="8"/>
  <c r="BG106" i="8"/>
  <c r="BG105" i="8"/>
  <c r="BG104" i="8"/>
  <c r="BG103" i="8"/>
  <c r="BG102" i="8"/>
  <c r="BG101" i="8"/>
  <c r="BG100" i="8"/>
  <c r="BG99" i="8"/>
  <c r="BG98" i="8"/>
  <c r="BG97" i="8"/>
  <c r="BG96" i="8"/>
  <c r="BG95" i="8"/>
  <c r="BG94" i="8"/>
  <c r="BG93" i="8"/>
  <c r="BG92" i="8"/>
  <c r="BG91" i="8"/>
  <c r="BG90" i="8"/>
  <c r="BG89" i="8"/>
  <c r="BG88" i="8"/>
  <c r="BG87" i="8"/>
  <c r="BG86" i="8"/>
  <c r="BG85" i="8"/>
  <c r="BG84" i="8"/>
  <c r="BG83" i="8"/>
  <c r="BG82" i="8"/>
  <c r="BG81" i="8"/>
  <c r="BG80" i="8"/>
  <c r="BG79" i="8"/>
  <c r="BG78" i="8"/>
  <c r="BG77" i="8"/>
  <c r="BG76" i="8"/>
  <c r="BG75" i="8"/>
  <c r="BG74" i="8"/>
  <c r="BG73" i="8"/>
  <c r="BG72" i="8"/>
  <c r="BG71" i="8"/>
  <c r="BG70" i="8"/>
  <c r="BG69" i="8"/>
  <c r="BG68" i="8"/>
  <c r="BG67" i="8"/>
  <c r="BG66" i="8"/>
  <c r="BG65" i="8"/>
  <c r="BG64" i="8"/>
  <c r="BG63" i="8"/>
  <c r="BG62" i="8"/>
  <c r="BG61" i="8"/>
  <c r="BG60" i="8"/>
  <c r="BG59" i="8"/>
  <c r="BG58" i="8"/>
  <c r="BG57" i="8"/>
  <c r="BG56" i="8"/>
  <c r="BG55" i="8"/>
  <c r="BG54" i="8"/>
  <c r="BG53" i="8"/>
  <c r="BG52" i="8"/>
  <c r="BG51" i="8"/>
  <c r="BG50" i="8"/>
  <c r="BG49" i="8"/>
  <c r="BG48" i="8"/>
  <c r="BG47" i="8"/>
  <c r="BG46" i="8"/>
  <c r="BG45" i="8"/>
  <c r="BG44" i="8"/>
  <c r="BG43" i="8"/>
  <c r="BG42" i="8"/>
  <c r="BG41" i="8"/>
  <c r="BG40" i="8"/>
  <c r="BG39" i="8"/>
  <c r="BG38" i="8"/>
  <c r="BG37" i="8"/>
  <c r="BG36" i="8"/>
  <c r="BG35" i="8"/>
  <c r="BG34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G18" i="8"/>
  <c r="BG17" i="8"/>
  <c r="AW107" i="8"/>
  <c r="AW106" i="8"/>
  <c r="AW105" i="8"/>
  <c r="AW104" i="8"/>
  <c r="AW103" i="8"/>
  <c r="AW102" i="8"/>
  <c r="AW101" i="8"/>
  <c r="AW100" i="8"/>
  <c r="AW99" i="8"/>
  <c r="AW98" i="8"/>
  <c r="AW97" i="8"/>
  <c r="AW96" i="8"/>
  <c r="AW95" i="8"/>
  <c r="AW94" i="8"/>
  <c r="AW93" i="8"/>
  <c r="AW92" i="8"/>
  <c r="AW91" i="8"/>
  <c r="AW90" i="8"/>
  <c r="AW89" i="8"/>
  <c r="AW88" i="8"/>
  <c r="AW87" i="8"/>
  <c r="AW86" i="8"/>
  <c r="AW85" i="8"/>
  <c r="AW84" i="8"/>
  <c r="AW83" i="8"/>
  <c r="AW82" i="8"/>
  <c r="AW81" i="8"/>
  <c r="AW80" i="8"/>
  <c r="AW79" i="8"/>
  <c r="AW78" i="8"/>
  <c r="AW77" i="8"/>
  <c r="AW76" i="8"/>
  <c r="AW75" i="8"/>
  <c r="AW74" i="8"/>
  <c r="AW73" i="8"/>
  <c r="AW72" i="8"/>
  <c r="AW71" i="8"/>
  <c r="AW70" i="8"/>
  <c r="AW69" i="8"/>
  <c r="AW68" i="8"/>
  <c r="AW67" i="8"/>
  <c r="AW66" i="8"/>
  <c r="AW65" i="8"/>
  <c r="AW64" i="8"/>
  <c r="AW63" i="8"/>
  <c r="AW62" i="8"/>
  <c r="AW61" i="8"/>
  <c r="AW60" i="8"/>
  <c r="AW59" i="8"/>
  <c r="AW58" i="8"/>
  <c r="AW57" i="8"/>
  <c r="AW56" i="8"/>
  <c r="AW55" i="8"/>
  <c r="AW54" i="8"/>
  <c r="AW53" i="8"/>
  <c r="AW52" i="8"/>
  <c r="AW51" i="8"/>
  <c r="AW50" i="8"/>
  <c r="AW49" i="8"/>
  <c r="AW48" i="8"/>
  <c r="AW47" i="8"/>
  <c r="AW46" i="8"/>
  <c r="AW45" i="8"/>
  <c r="AW44" i="8"/>
  <c r="AW43" i="8"/>
  <c r="AW42" i="8"/>
  <c r="AW41" i="8"/>
  <c r="AW40" i="8"/>
  <c r="AW39" i="8"/>
  <c r="AW38" i="8"/>
  <c r="AW37" i="8"/>
  <c r="AW36" i="8"/>
  <c r="AW35" i="8"/>
  <c r="AW34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W18" i="8"/>
  <c r="AW17" i="8"/>
  <c r="AM16" i="8"/>
  <c r="AM107" i="8"/>
  <c r="AM106" i="8"/>
  <c r="AM105" i="8"/>
  <c r="AM104" i="8"/>
  <c r="AM103" i="8"/>
  <c r="AM102" i="8"/>
  <c r="AM101" i="8"/>
  <c r="AM100" i="8"/>
  <c r="AM99" i="8"/>
  <c r="AM98" i="8"/>
  <c r="AM97" i="8"/>
  <c r="AM96" i="8"/>
  <c r="AM95" i="8"/>
  <c r="AM94" i="8"/>
  <c r="AM93" i="8"/>
  <c r="AM92" i="8"/>
  <c r="AM91" i="8"/>
  <c r="AM90" i="8"/>
  <c r="AM89" i="8"/>
  <c r="AM88" i="8"/>
  <c r="AM87" i="8"/>
  <c r="AM86" i="8"/>
  <c r="AM85" i="8"/>
  <c r="AM84" i="8"/>
  <c r="AM83" i="8"/>
  <c r="AM82" i="8"/>
  <c r="AM81" i="8"/>
  <c r="AM80" i="8"/>
  <c r="AM79" i="8"/>
  <c r="AM78" i="8"/>
  <c r="AM77" i="8"/>
  <c r="AM76" i="8"/>
  <c r="AM75" i="8"/>
  <c r="AM74" i="8"/>
  <c r="AM73" i="8"/>
  <c r="AM72" i="8"/>
  <c r="AM71" i="8"/>
  <c r="AM70" i="8"/>
  <c r="AM69" i="8"/>
  <c r="AM68" i="8"/>
  <c r="AM67" i="8"/>
  <c r="AM66" i="8"/>
  <c r="AM65" i="8"/>
  <c r="AM64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4" i="7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3" i="2"/>
  <c r="N14" i="2"/>
  <c r="T20" i="9" l="1"/>
  <c r="F4" i="15"/>
  <c r="S19" i="9"/>
  <c r="G4" i="15" s="1"/>
  <c r="AC19" i="9"/>
  <c r="G4" i="17" s="1"/>
  <c r="F4" i="17"/>
  <c r="AD20" i="9"/>
  <c r="P9" i="3"/>
  <c r="D5" i="15" s="1"/>
  <c r="F5" i="14"/>
  <c r="P23" i="2"/>
  <c r="G5" i="14" s="1"/>
  <c r="Q24" i="2"/>
  <c r="P13" i="2"/>
  <c r="P11" i="2"/>
  <c r="P14" i="2"/>
  <c r="P12" i="2"/>
  <c r="P20" i="2"/>
  <c r="P15" i="2"/>
  <c r="P20" i="3"/>
  <c r="P18" i="3"/>
  <c r="P16" i="3"/>
  <c r="P21" i="3"/>
  <c r="P19" i="3"/>
  <c r="P17" i="3"/>
  <c r="P15" i="3"/>
  <c r="P13" i="3"/>
  <c r="P11" i="3"/>
  <c r="P14" i="5"/>
  <c r="P12" i="5"/>
  <c r="D5" i="17" s="1"/>
  <c r="P10" i="5"/>
  <c r="P16" i="2"/>
  <c r="P18" i="2"/>
  <c r="P10" i="2"/>
  <c r="P14" i="3"/>
  <c r="P12" i="3"/>
  <c r="P10" i="3"/>
  <c r="P15" i="5"/>
  <c r="P13" i="5"/>
  <c r="P11" i="5"/>
  <c r="P9" i="5"/>
  <c r="P20" i="5"/>
  <c r="P18" i="5"/>
  <c r="P16" i="5"/>
  <c r="P21" i="5"/>
  <c r="P19" i="5"/>
  <c r="P17" i="5"/>
  <c r="P9" i="2"/>
  <c r="P17" i="2"/>
  <c r="P19" i="2"/>
  <c r="P21" i="2"/>
  <c r="S24" i="8"/>
  <c r="S22" i="8"/>
  <c r="S20" i="8"/>
  <c r="S12" i="8"/>
  <c r="S23" i="8"/>
  <c r="S21" i="8"/>
  <c r="S19" i="8"/>
  <c r="S18" i="8"/>
  <c r="S16" i="8"/>
  <c r="S14" i="8"/>
  <c r="I23" i="8"/>
  <c r="I21" i="8"/>
  <c r="I19" i="8"/>
  <c r="I24" i="8"/>
  <c r="I22" i="8"/>
  <c r="I20" i="8"/>
  <c r="I12" i="8"/>
  <c r="I18" i="8"/>
  <c r="I16" i="8"/>
  <c r="I14" i="8"/>
  <c r="AC23" i="8"/>
  <c r="AC21" i="8"/>
  <c r="AC19" i="8"/>
  <c r="AC24" i="8"/>
  <c r="AC22" i="8"/>
  <c r="AC20" i="8"/>
  <c r="AC12" i="8"/>
  <c r="AC18" i="8"/>
  <c r="AC16" i="8"/>
  <c r="AC14" i="8"/>
  <c r="S17" i="8"/>
  <c r="S15" i="8"/>
  <c r="S13" i="8"/>
  <c r="I17" i="8"/>
  <c r="I15" i="8"/>
  <c r="I13" i="8"/>
  <c r="AC17" i="8"/>
  <c r="AC15" i="8"/>
  <c r="AC13" i="8"/>
  <c r="BI13" i="8"/>
  <c r="AY19" i="8"/>
  <c r="AO23" i="8"/>
  <c r="AO21" i="8"/>
  <c r="AO19" i="8"/>
  <c r="AO12" i="8"/>
  <c r="AO24" i="8"/>
  <c r="AO22" i="8"/>
  <c r="AO20" i="8"/>
  <c r="AO18" i="8"/>
  <c r="AO16" i="8"/>
  <c r="AO14" i="8"/>
  <c r="AY23" i="8"/>
  <c r="AY21" i="8"/>
  <c r="AY24" i="8"/>
  <c r="AY22" i="8"/>
  <c r="AY20" i="8"/>
  <c r="AY12" i="8"/>
  <c r="AY18" i="8"/>
  <c r="AY16" i="8"/>
  <c r="AY14" i="8"/>
  <c r="BI24" i="8"/>
  <c r="BI22" i="8"/>
  <c r="BI20" i="8"/>
  <c r="BI12" i="8"/>
  <c r="BI23" i="8"/>
  <c r="BI21" i="8"/>
  <c r="BI19" i="8"/>
  <c r="BI18" i="8"/>
  <c r="BI16" i="8"/>
  <c r="BI14" i="8"/>
  <c r="AO17" i="8"/>
  <c r="AO15" i="8"/>
  <c r="AO13" i="8"/>
  <c r="AY17" i="8"/>
  <c r="AY15" i="8"/>
  <c r="AY13" i="8"/>
  <c r="BI17" i="8"/>
  <c r="BI15" i="8"/>
  <c r="D162" i="2"/>
  <c r="E9" i="2"/>
  <c r="D7" i="15" l="1"/>
  <c r="BA13" i="8"/>
  <c r="D7" i="17"/>
  <c r="BK13" i="8"/>
  <c r="D7" i="14"/>
  <c r="K18" i="8"/>
  <c r="AQ18" i="8"/>
  <c r="D8" i="14"/>
  <c r="D6" i="17"/>
  <c r="AE13" i="8"/>
  <c r="D6" i="15"/>
  <c r="U13" i="8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167" i="5"/>
  <c r="G166" i="5"/>
  <c r="G165" i="5"/>
  <c r="D162" i="5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D162" i="3"/>
  <c r="E162" i="3"/>
  <c r="E163" i="3"/>
  <c r="E164" i="3"/>
  <c r="E165" i="3"/>
  <c r="G165" i="3"/>
  <c r="E166" i="3"/>
  <c r="G166" i="3"/>
  <c r="E167" i="3"/>
  <c r="G167" i="3"/>
  <c r="E168" i="3"/>
  <c r="G168" i="3"/>
  <c r="E169" i="3"/>
  <c r="G169" i="3"/>
  <c r="E170" i="3"/>
  <c r="G170" i="3"/>
  <c r="E171" i="3"/>
  <c r="G171" i="3"/>
  <c r="E172" i="3"/>
  <c r="G172" i="3"/>
  <c r="E173" i="3"/>
  <c r="G173" i="3"/>
  <c r="E174" i="3"/>
  <c r="G174" i="3"/>
  <c r="E175" i="3"/>
  <c r="G175" i="3"/>
  <c r="E176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I104" i="3" s="1"/>
  <c r="G296" i="3"/>
  <c r="G165" i="2"/>
  <c r="G170" i="2"/>
  <c r="G166" i="2"/>
  <c r="G167" i="2"/>
  <c r="G168" i="2"/>
  <c r="G169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6" i="15" l="1"/>
  <c r="T27" i="8"/>
  <c r="E6" i="17"/>
  <c r="AD27" i="8"/>
  <c r="E7" i="14"/>
  <c r="J27" i="8"/>
  <c r="E7" i="17"/>
  <c r="BJ27" i="8"/>
  <c r="E7" i="15"/>
  <c r="AZ27" i="8"/>
  <c r="E8" i="14"/>
  <c r="AP27" i="8"/>
  <c r="I62" i="2"/>
  <c r="I63" i="3"/>
  <c r="I101" i="3"/>
  <c r="I97" i="3"/>
  <c r="I93" i="3"/>
  <c r="I89" i="3"/>
  <c r="I85" i="3"/>
  <c r="I81" i="3"/>
  <c r="I77" i="3"/>
  <c r="I73" i="3"/>
  <c r="I69" i="3"/>
  <c r="I65" i="3"/>
  <c r="I61" i="3"/>
  <c r="I99" i="3"/>
  <c r="I95" i="3"/>
  <c r="I91" i="3"/>
  <c r="I87" i="3"/>
  <c r="I83" i="3"/>
  <c r="I79" i="3"/>
  <c r="I75" i="3"/>
  <c r="I71" i="3"/>
  <c r="I67" i="3"/>
  <c r="E178" i="2"/>
  <c r="G9" i="2" s="1"/>
  <c r="I102" i="3"/>
  <c r="I100" i="3"/>
  <c r="I98" i="3"/>
  <c r="I96" i="3"/>
  <c r="I94" i="3"/>
  <c r="I92" i="3"/>
  <c r="I90" i="3"/>
  <c r="I88" i="3"/>
  <c r="I86" i="3"/>
  <c r="I84" i="3"/>
  <c r="I82" i="3"/>
  <c r="I80" i="3"/>
  <c r="I78" i="3"/>
  <c r="I76" i="3"/>
  <c r="I74" i="3"/>
  <c r="I72" i="3"/>
  <c r="I70" i="3"/>
  <c r="I68" i="3"/>
  <c r="I66" i="3"/>
  <c r="I64" i="3"/>
  <c r="I62" i="3"/>
  <c r="I61" i="5"/>
  <c r="I104" i="5"/>
  <c r="I102" i="5"/>
  <c r="I100" i="5"/>
  <c r="I98" i="5"/>
  <c r="I96" i="5"/>
  <c r="I94" i="5"/>
  <c r="I92" i="5"/>
  <c r="I90" i="5"/>
  <c r="I88" i="5"/>
  <c r="I86" i="5"/>
  <c r="I84" i="5"/>
  <c r="I82" i="5"/>
  <c r="I80" i="5"/>
  <c r="I78" i="5"/>
  <c r="I76" i="5"/>
  <c r="I74" i="5"/>
  <c r="I72" i="5"/>
  <c r="I70" i="5"/>
  <c r="I68" i="5"/>
  <c r="I66" i="5"/>
  <c r="I64" i="5"/>
  <c r="I62" i="5"/>
  <c r="I103" i="5"/>
  <c r="I101" i="5"/>
  <c r="I99" i="5"/>
  <c r="I97" i="5"/>
  <c r="I95" i="5"/>
  <c r="I93" i="5"/>
  <c r="I91" i="5"/>
  <c r="I89" i="5"/>
  <c r="I87" i="5"/>
  <c r="I85" i="5"/>
  <c r="I83" i="5"/>
  <c r="I81" i="5"/>
  <c r="I79" i="5"/>
  <c r="I77" i="5"/>
  <c r="I75" i="5"/>
  <c r="I73" i="5"/>
  <c r="I71" i="5"/>
  <c r="I69" i="5"/>
  <c r="I67" i="5"/>
  <c r="I65" i="5"/>
  <c r="I63" i="5"/>
  <c r="E178" i="5"/>
  <c r="G164" i="5" s="1"/>
  <c r="I103" i="3"/>
  <c r="E178" i="3"/>
  <c r="G76" i="3" s="1"/>
  <c r="I101" i="2"/>
  <c r="I97" i="2"/>
  <c r="I93" i="2"/>
  <c r="I89" i="2"/>
  <c r="I85" i="2"/>
  <c r="I81" i="2"/>
  <c r="I77" i="2"/>
  <c r="I73" i="2"/>
  <c r="I69" i="2"/>
  <c r="I65" i="2"/>
  <c r="I61" i="2"/>
  <c r="I103" i="2"/>
  <c r="I99" i="2"/>
  <c r="I95" i="2"/>
  <c r="I91" i="2"/>
  <c r="I87" i="2"/>
  <c r="I83" i="2"/>
  <c r="I79" i="2"/>
  <c r="I75" i="2"/>
  <c r="I71" i="2"/>
  <c r="I67" i="2"/>
  <c r="I63" i="2"/>
  <c r="I104" i="2"/>
  <c r="I102" i="2"/>
  <c r="I100" i="2"/>
  <c r="I98" i="2"/>
  <c r="I96" i="2"/>
  <c r="I94" i="2"/>
  <c r="I92" i="2"/>
  <c r="I90" i="2"/>
  <c r="I88" i="2"/>
  <c r="I86" i="2"/>
  <c r="I84" i="2"/>
  <c r="I82" i="2"/>
  <c r="I80" i="2"/>
  <c r="I78" i="2"/>
  <c r="I76" i="2"/>
  <c r="I74" i="2"/>
  <c r="I72" i="2"/>
  <c r="I70" i="2"/>
  <c r="I68" i="2"/>
  <c r="I66" i="2"/>
  <c r="I64" i="2"/>
  <c r="G160" i="5"/>
  <c r="G152" i="5"/>
  <c r="G144" i="5"/>
  <c r="G136" i="5"/>
  <c r="G128" i="5"/>
  <c r="G120" i="5"/>
  <c r="G112" i="5"/>
  <c r="G104" i="5"/>
  <c r="G96" i="5"/>
  <c r="G88" i="5"/>
  <c r="G80" i="5"/>
  <c r="G72" i="5"/>
  <c r="G64" i="5"/>
  <c r="G56" i="5"/>
  <c r="G48" i="5"/>
  <c r="G40" i="5"/>
  <c r="G32" i="5"/>
  <c r="G24" i="5"/>
  <c r="G16" i="5"/>
  <c r="G9" i="5"/>
  <c r="G157" i="5"/>
  <c r="G149" i="5"/>
  <c r="G141" i="5"/>
  <c r="G133" i="5"/>
  <c r="G125" i="5"/>
  <c r="G117" i="5"/>
  <c r="G109" i="5"/>
  <c r="G101" i="5"/>
  <c r="G93" i="5"/>
  <c r="G85" i="5"/>
  <c r="G77" i="5"/>
  <c r="G69" i="5"/>
  <c r="G61" i="5"/>
  <c r="G55" i="5"/>
  <c r="G51" i="5"/>
  <c r="G47" i="5"/>
  <c r="G43" i="5"/>
  <c r="G39" i="5"/>
  <c r="G35" i="5"/>
  <c r="G31" i="5"/>
  <c r="G27" i="5"/>
  <c r="G23" i="5"/>
  <c r="G19" i="5"/>
  <c r="G15" i="5"/>
  <c r="F8" i="14" l="1"/>
  <c r="AO27" i="8"/>
  <c r="G8" i="14" s="1"/>
  <c r="AP28" i="8"/>
  <c r="F7" i="15"/>
  <c r="AY27" i="8"/>
  <c r="G7" i="15" s="1"/>
  <c r="AZ28" i="8"/>
  <c r="F7" i="17"/>
  <c r="BI27" i="8"/>
  <c r="G7" i="17" s="1"/>
  <c r="BJ28" i="8"/>
  <c r="F7" i="14"/>
  <c r="J28" i="8"/>
  <c r="I27" i="8"/>
  <c r="G7" i="14" s="1"/>
  <c r="AC27" i="8"/>
  <c r="G6" i="17" s="1"/>
  <c r="F6" i="17"/>
  <c r="AD28" i="8"/>
  <c r="F6" i="15"/>
  <c r="T28" i="8"/>
  <c r="S27" i="8"/>
  <c r="G6" i="15" s="1"/>
  <c r="G98" i="2"/>
  <c r="G32" i="3"/>
  <c r="G118" i="2"/>
  <c r="G16" i="3"/>
  <c r="G48" i="3"/>
  <c r="G13" i="5"/>
  <c r="I10" i="5" s="1"/>
  <c r="G17" i="5"/>
  <c r="I11" i="5" s="1"/>
  <c r="G21" i="5"/>
  <c r="G25" i="5"/>
  <c r="G29" i="5"/>
  <c r="G33" i="5"/>
  <c r="G37" i="5"/>
  <c r="G41" i="5"/>
  <c r="I19" i="5" s="1"/>
  <c r="G45" i="5"/>
  <c r="G49" i="5"/>
  <c r="G53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I59" i="5" s="1"/>
  <c r="G12" i="5"/>
  <c r="G20" i="5"/>
  <c r="G28" i="5"/>
  <c r="G36" i="5"/>
  <c r="G44" i="5"/>
  <c r="G52" i="5"/>
  <c r="I23" i="5" s="1"/>
  <c r="G60" i="5"/>
  <c r="G68" i="5"/>
  <c r="G76" i="5"/>
  <c r="G84" i="5"/>
  <c r="G92" i="5"/>
  <c r="G100" i="5"/>
  <c r="G108" i="5"/>
  <c r="G116" i="5"/>
  <c r="G124" i="5"/>
  <c r="G132" i="5"/>
  <c r="G140" i="5"/>
  <c r="G148" i="5"/>
  <c r="G156" i="5"/>
  <c r="G64" i="3"/>
  <c r="G11" i="2"/>
  <c r="G24" i="3"/>
  <c r="G40" i="3"/>
  <c r="G56" i="3"/>
  <c r="G72" i="3"/>
  <c r="G12" i="3"/>
  <c r="G20" i="3"/>
  <c r="G28" i="3"/>
  <c r="G36" i="3"/>
  <c r="G44" i="3"/>
  <c r="G52" i="3"/>
  <c r="G60" i="3"/>
  <c r="G68" i="3"/>
  <c r="G54" i="2"/>
  <c r="G34" i="2"/>
  <c r="G157" i="2"/>
  <c r="G155" i="2"/>
  <c r="G164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18" i="3"/>
  <c r="G14" i="3"/>
  <c r="G10" i="3"/>
  <c r="G11" i="5"/>
  <c r="G162" i="5"/>
  <c r="G158" i="5"/>
  <c r="I58" i="5" s="1"/>
  <c r="G154" i="5"/>
  <c r="G150" i="5"/>
  <c r="G146" i="5"/>
  <c r="G142" i="5"/>
  <c r="G138" i="5"/>
  <c r="G134" i="5"/>
  <c r="G130" i="5"/>
  <c r="G126" i="5"/>
  <c r="G122" i="5"/>
  <c r="I46" i="5" s="1"/>
  <c r="G118" i="5"/>
  <c r="G114" i="5"/>
  <c r="G110" i="5"/>
  <c r="I42" i="5" s="1"/>
  <c r="G106" i="5"/>
  <c r="G102" i="5"/>
  <c r="G98" i="5"/>
  <c r="G94" i="5"/>
  <c r="G90" i="5"/>
  <c r="G86" i="5"/>
  <c r="G82" i="5"/>
  <c r="G78" i="5"/>
  <c r="G74" i="5"/>
  <c r="I30" i="5" s="1"/>
  <c r="G70" i="5"/>
  <c r="G66" i="5"/>
  <c r="G62" i="5"/>
  <c r="I26" i="5" s="1"/>
  <c r="G58" i="5"/>
  <c r="G54" i="5"/>
  <c r="I24" i="5" s="1"/>
  <c r="G50" i="5"/>
  <c r="I22" i="5" s="1"/>
  <c r="G46" i="5"/>
  <c r="G42" i="5"/>
  <c r="I20" i="5" s="1"/>
  <c r="G38" i="5"/>
  <c r="G34" i="5"/>
  <c r="I17" i="5" s="1"/>
  <c r="G30" i="5"/>
  <c r="G26" i="5"/>
  <c r="I14" i="5" s="1"/>
  <c r="G22" i="5"/>
  <c r="I13" i="5" s="1"/>
  <c r="G18" i="5"/>
  <c r="G14" i="5"/>
  <c r="G10" i="5"/>
  <c r="G163" i="5"/>
  <c r="G159" i="5"/>
  <c r="G155" i="5"/>
  <c r="G151" i="5"/>
  <c r="G147" i="5"/>
  <c r="G143" i="5"/>
  <c r="G139" i="5"/>
  <c r="G135" i="5"/>
  <c r="I51" i="5" s="1"/>
  <c r="G131" i="5"/>
  <c r="G127" i="5"/>
  <c r="G123" i="5"/>
  <c r="G119" i="5"/>
  <c r="G115" i="5"/>
  <c r="G111" i="5"/>
  <c r="G107" i="5"/>
  <c r="G103" i="5"/>
  <c r="G99" i="5"/>
  <c r="I39" i="5" s="1"/>
  <c r="G95" i="5"/>
  <c r="G91" i="5"/>
  <c r="G87" i="5"/>
  <c r="I35" i="5" s="1"/>
  <c r="G83" i="5"/>
  <c r="G79" i="5"/>
  <c r="G75" i="5"/>
  <c r="G71" i="5"/>
  <c r="G67" i="5"/>
  <c r="G63" i="5"/>
  <c r="G59" i="5"/>
  <c r="G164" i="2"/>
  <c r="I21" i="5"/>
  <c r="I18" i="5"/>
  <c r="I34" i="5"/>
  <c r="I50" i="5"/>
  <c r="I55" i="5"/>
  <c r="I16" i="5"/>
  <c r="I48" i="5"/>
  <c r="G162" i="3"/>
  <c r="G13" i="3"/>
  <c r="G17" i="3"/>
  <c r="G21" i="3"/>
  <c r="G25" i="3"/>
  <c r="G29" i="3"/>
  <c r="G33" i="3"/>
  <c r="G37" i="3"/>
  <c r="G41" i="3"/>
  <c r="G45" i="3"/>
  <c r="G49" i="3"/>
  <c r="G53" i="3"/>
  <c r="G57" i="3"/>
  <c r="G61" i="3"/>
  <c r="G65" i="3"/>
  <c r="G69" i="3"/>
  <c r="G73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1" i="3"/>
  <c r="G15" i="3"/>
  <c r="G19" i="3"/>
  <c r="G23" i="3"/>
  <c r="G27" i="3"/>
  <c r="G31" i="3"/>
  <c r="G35" i="3"/>
  <c r="G39" i="3"/>
  <c r="I19" i="3" s="1"/>
  <c r="G43" i="3"/>
  <c r="G47" i="3"/>
  <c r="G51" i="3"/>
  <c r="G55" i="3"/>
  <c r="G59" i="3"/>
  <c r="G63" i="3"/>
  <c r="G67" i="3"/>
  <c r="G71" i="3"/>
  <c r="G75" i="3"/>
  <c r="I31" i="3" s="1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14" i="3"/>
  <c r="I44" i="3" s="1"/>
  <c r="G118" i="3"/>
  <c r="G122" i="3"/>
  <c r="G126" i="3"/>
  <c r="G130" i="3"/>
  <c r="G134" i="3"/>
  <c r="G138" i="3"/>
  <c r="I52" i="3" s="1"/>
  <c r="G142" i="3"/>
  <c r="G146" i="3"/>
  <c r="G150" i="3"/>
  <c r="G154" i="3"/>
  <c r="G158" i="3"/>
  <c r="G9" i="3"/>
  <c r="G22" i="2"/>
  <c r="G86" i="2"/>
  <c r="G150" i="2"/>
  <c r="G66" i="2"/>
  <c r="G130" i="2"/>
  <c r="G38" i="2"/>
  <c r="G70" i="2"/>
  <c r="G102" i="2"/>
  <c r="G134" i="2"/>
  <c r="G18" i="2"/>
  <c r="G50" i="2"/>
  <c r="G82" i="2"/>
  <c r="G114" i="2"/>
  <c r="G12" i="2"/>
  <c r="G20" i="2"/>
  <c r="G28" i="2"/>
  <c r="G36" i="2"/>
  <c r="G44" i="2"/>
  <c r="G52" i="2"/>
  <c r="G60" i="2"/>
  <c r="G68" i="2"/>
  <c r="G76" i="2"/>
  <c r="G84" i="2"/>
  <c r="G92" i="2"/>
  <c r="G100" i="2"/>
  <c r="G108" i="2"/>
  <c r="G116" i="2"/>
  <c r="G124" i="2"/>
  <c r="G132" i="2"/>
  <c r="G140" i="2"/>
  <c r="G148" i="2"/>
  <c r="G10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16" i="2"/>
  <c r="G24" i="2"/>
  <c r="G32" i="2"/>
  <c r="G40" i="2"/>
  <c r="G48" i="2"/>
  <c r="I22" i="2" s="1"/>
  <c r="G56" i="2"/>
  <c r="G64" i="2"/>
  <c r="G72" i="2"/>
  <c r="G80" i="2"/>
  <c r="G88" i="2"/>
  <c r="G96" i="2"/>
  <c r="I38" i="2" s="1"/>
  <c r="G104" i="2"/>
  <c r="G112" i="2"/>
  <c r="G120" i="2"/>
  <c r="G128" i="2"/>
  <c r="G136" i="2"/>
  <c r="G144" i="2"/>
  <c r="G158" i="2"/>
  <c r="G163" i="2"/>
  <c r="G147" i="2"/>
  <c r="G139" i="2"/>
  <c r="G131" i="2"/>
  <c r="G123" i="2"/>
  <c r="G115" i="2"/>
  <c r="G107" i="2"/>
  <c r="G99" i="2"/>
  <c r="G91" i="2"/>
  <c r="G83" i="2"/>
  <c r="G75" i="2"/>
  <c r="G67" i="2"/>
  <c r="G59" i="2"/>
  <c r="G51" i="2"/>
  <c r="G43" i="2"/>
  <c r="G35" i="2"/>
  <c r="G27" i="2"/>
  <c r="G19" i="2"/>
  <c r="G152" i="2"/>
  <c r="G162" i="2"/>
  <c r="G159" i="2"/>
  <c r="G151" i="2"/>
  <c r="G143" i="2"/>
  <c r="G135" i="2"/>
  <c r="G127" i="2"/>
  <c r="G119" i="2"/>
  <c r="G111" i="2"/>
  <c r="G103" i="2"/>
  <c r="I40" i="2" s="1"/>
  <c r="G95" i="2"/>
  <c r="G87" i="2"/>
  <c r="G79" i="2"/>
  <c r="G71" i="2"/>
  <c r="G63" i="2"/>
  <c r="G55" i="2"/>
  <c r="G47" i="2"/>
  <c r="G39" i="2"/>
  <c r="G31" i="2"/>
  <c r="G23" i="2"/>
  <c r="G15" i="2"/>
  <c r="I11" i="2" s="1"/>
  <c r="G154" i="2"/>
  <c r="G161" i="2"/>
  <c r="G14" i="2"/>
  <c r="G30" i="2"/>
  <c r="G46" i="2"/>
  <c r="G62" i="2"/>
  <c r="G78" i="2"/>
  <c r="G94" i="2"/>
  <c r="G110" i="2"/>
  <c r="G126" i="2"/>
  <c r="G142" i="2"/>
  <c r="G26" i="2"/>
  <c r="G42" i="2"/>
  <c r="G58" i="2"/>
  <c r="G74" i="2"/>
  <c r="G90" i="2"/>
  <c r="G106" i="2"/>
  <c r="G122" i="2"/>
  <c r="G146" i="2"/>
  <c r="G160" i="2"/>
  <c r="G138" i="2"/>
  <c r="G156" i="2"/>
  <c r="I27" i="5" l="1"/>
  <c r="I32" i="5"/>
  <c r="I37" i="5"/>
  <c r="I40" i="5"/>
  <c r="I43" i="5"/>
  <c r="I53" i="5"/>
  <c r="I56" i="5"/>
  <c r="I9" i="5"/>
  <c r="I12" i="5"/>
  <c r="I38" i="5"/>
  <c r="I54" i="5"/>
  <c r="I15" i="5"/>
  <c r="I27" i="3"/>
  <c r="I24" i="3"/>
  <c r="I16" i="3"/>
  <c r="I11" i="3"/>
  <c r="I24" i="2"/>
  <c r="I47" i="5"/>
  <c r="I15" i="2"/>
  <c r="I31" i="2"/>
  <c r="I47" i="2"/>
  <c r="I20" i="3"/>
  <c r="I15" i="3"/>
  <c r="I31" i="5"/>
  <c r="I29" i="5"/>
  <c r="I45" i="5"/>
  <c r="I25" i="5"/>
  <c r="I28" i="5"/>
  <c r="I33" i="5"/>
  <c r="I36" i="5"/>
  <c r="I41" i="5"/>
  <c r="I44" i="5"/>
  <c r="I49" i="5"/>
  <c r="I52" i="5"/>
  <c r="I57" i="5"/>
  <c r="I60" i="5"/>
  <c r="I28" i="3"/>
  <c r="I23" i="3"/>
  <c r="I12" i="3"/>
  <c r="I26" i="3"/>
  <c r="I18" i="3"/>
  <c r="I10" i="3"/>
  <c r="I58" i="2"/>
  <c r="I36" i="2"/>
  <c r="I48" i="2"/>
  <c r="I16" i="2"/>
  <c r="I27" i="2"/>
  <c r="I43" i="2"/>
  <c r="I44" i="2"/>
  <c r="I9" i="3"/>
  <c r="I58" i="3"/>
  <c r="I50" i="3"/>
  <c r="I40" i="3"/>
  <c r="I36" i="3"/>
  <c r="I32" i="3"/>
  <c r="I59" i="3"/>
  <c r="I51" i="3"/>
  <c r="I43" i="3"/>
  <c r="I39" i="3"/>
  <c r="I35" i="3"/>
  <c r="I30" i="3"/>
  <c r="I25" i="3"/>
  <c r="I22" i="3"/>
  <c r="I17" i="3"/>
  <c r="I14" i="3"/>
  <c r="I55" i="3"/>
  <c r="I47" i="3"/>
  <c r="I60" i="3"/>
  <c r="I56" i="3"/>
  <c r="I48" i="3"/>
  <c r="I54" i="3"/>
  <c r="I46" i="3"/>
  <c r="I42" i="3"/>
  <c r="I38" i="3"/>
  <c r="I34" i="3"/>
  <c r="I57" i="3"/>
  <c r="I53" i="3"/>
  <c r="I49" i="3"/>
  <c r="I45" i="3"/>
  <c r="I41" i="3"/>
  <c r="I37" i="3"/>
  <c r="I33" i="3"/>
  <c r="I29" i="3"/>
  <c r="I21" i="3"/>
  <c r="I13" i="3"/>
  <c r="I28" i="2"/>
  <c r="I52" i="2"/>
  <c r="I20" i="2"/>
  <c r="I9" i="2"/>
  <c r="I12" i="2"/>
  <c r="I23" i="2"/>
  <c r="I39" i="2"/>
  <c r="I55" i="2"/>
  <c r="I25" i="2"/>
  <c r="I57" i="2"/>
  <c r="I50" i="2"/>
  <c r="I34" i="2"/>
  <c r="I18" i="2"/>
  <c r="I56" i="2"/>
  <c r="I59" i="2"/>
  <c r="I54" i="2"/>
  <c r="I17" i="2"/>
  <c r="I33" i="2"/>
  <c r="I41" i="2"/>
  <c r="I49" i="2"/>
  <c r="I32" i="2"/>
  <c r="I19" i="2"/>
  <c r="I35" i="2"/>
  <c r="I51" i="2"/>
  <c r="I60" i="2"/>
  <c r="I46" i="2"/>
  <c r="I30" i="2"/>
  <c r="I14" i="2"/>
  <c r="I13" i="2"/>
  <c r="I21" i="2"/>
  <c r="I29" i="2"/>
  <c r="I37" i="2"/>
  <c r="I45" i="2"/>
  <c r="I53" i="2"/>
  <c r="I42" i="2"/>
  <c r="I26" i="2"/>
  <c r="I10" i="2"/>
</calcChain>
</file>

<file path=xl/sharedStrings.xml><?xml version="1.0" encoding="utf-8"?>
<sst xmlns="http://schemas.openxmlformats.org/spreadsheetml/2006/main" count="1846" uniqueCount="533">
  <si>
    <t>Hodric</t>
  </si>
  <si>
    <t>Tiempo</t>
  </si>
  <si>
    <t>Tramo</t>
  </si>
  <si>
    <t>XII</t>
  </si>
  <si>
    <t>Industria Sin ajuste</t>
  </si>
  <si>
    <t>AÑO</t>
  </si>
  <si>
    <t>MES</t>
  </si>
  <si>
    <t>INDUSTRIA TOTAL CNAE 93 VIEJO SIN AJUSTE</t>
  </si>
  <si>
    <t>INDUSTRIA TOTAL CNAE 09 CON AJUSTE</t>
  </si>
  <si>
    <t>CICLO 95-08</t>
  </si>
  <si>
    <t>NUEVA MEDIA 95-08</t>
  </si>
  <si>
    <t>SERIE BUENA</t>
  </si>
  <si>
    <t xml:space="preserve"> Industria </t>
  </si>
  <si>
    <t>CONSTRUCCIÓN TOTAL CNAE 09 CON AJUSTE</t>
  </si>
  <si>
    <t xml:space="preserve"> TOTAL CNAE 93 VIEJO SIN AJUSTE</t>
  </si>
  <si>
    <t>Construcción Sin ajuste</t>
  </si>
  <si>
    <t>SERVICIOS TOTAL CNAE 09 CON AJUSTE</t>
  </si>
  <si>
    <t>SERVICIOS TOTAL CNAE 93 VIEJO SIN AJUSTE</t>
  </si>
  <si>
    <t>SERVICIOS Sin ajuste</t>
  </si>
  <si>
    <t>Series de resultados detallados</t>
  </si>
  <si>
    <t>PIB y sus componentes</t>
  </si>
  <si>
    <t/>
  </si>
  <si>
    <t>PIB pm Oferta (Indices de volumen encadenado)</t>
  </si>
  <si>
    <t>Unidades:   Índice,   Tasas</t>
  </si>
  <si>
    <t xml:space="preserve"> </t>
  </si>
  <si>
    <t>VABpb Industria (B-E, CNAE 2009)</t>
  </si>
  <si>
    <t>VABpb Construcción (F, CNAE 2009)</t>
  </si>
  <si>
    <t>VABpb Servicios (G-T, CNAE 2009)</t>
  </si>
  <si>
    <t>Datos ajustados de estacionalidad y calendario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</si>
  <si>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</si>
  <si>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</si>
  <si>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</si>
  <si>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</si>
  <si>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</si>
  <si>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</si>
  <si>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</si>
  <si>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</si>
  <si>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</si>
  <si>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</si>
  <si>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</si>
  <si>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</si>
  <si>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</si>
  <si>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</si>
  <si>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</si>
  <si>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</si>
  <si>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</si>
  <si>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</si>
  <si>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</si>
  <si>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</si>
  <si>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</si>
  <si>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</si>
  <si>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</si>
  <si>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</si>
  <si>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</si>
  <si>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</si>
  <si>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</si>
  <si>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</si>
  <si>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</si>
  <si>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</si>
  <si>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</si>
  <si>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</si>
  <si>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</si>
  <si>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</si>
  <si>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</si>
  <si>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</si>
  <si>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</si>
  <si>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</si>
  <si>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</si>
  <si>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</si>
  <si>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</si>
  <si>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</si>
  <si>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</si>
  <si>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</si>
  <si>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</si>
  <si>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</si>
  <si>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</si>
  <si>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</si>
  <si>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</si>
  <si>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</si>
  <si>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</si>
  <si>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</si>
  <si>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</si>
  <si>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</si>
  <si>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</si>
  <si>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</si>
  <si>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</si>
  <si>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</si>
  <si>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</si>
  <si>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</si>
  <si>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</si>
  <si>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</si>
  <si>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</si>
  <si>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</si>
  <si>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</si>
  <si>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</si>
  <si>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</si>
  <si>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</si>
  <si>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</si>
  <si>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</si>
  <si>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</si>
  <si>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</si>
  <si>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</si>
  <si>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</si>
  <si>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</si>
  <si>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</si>
  <si>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</si>
  <si>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</si>
  <si>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</si>
  <si>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</si>
  <si>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</si>
  <si>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</si>
  <si>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</si>
  <si>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</si>
  <si>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</si>
  <si>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</si>
  <si>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</si>
  <si>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</si>
  <si>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</si>
  <si>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</si>
  <si>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</si>
  <si>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</si>
  <si>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</si>
  <si>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</si>
  <si>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</si>
  <si>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</si>
  <si>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Notas:</t>
  </si>
  <si>
    <t xml:space="preserve">Fuente: </t>
  </si>
  <si>
    <t>Instituto Nacional de Estadística</t>
  </si>
  <si>
    <t>Empleo por ramas de actividad</t>
  </si>
  <si>
    <t>Unidades: Miles Personas, Miles Horas,   Tasas, Miles Puestos de trabajo</t>
  </si>
  <si>
    <t>Ocupados</t>
  </si>
  <si>
    <t>Puestos de trabajo equivalentes a tiempo completo</t>
  </si>
  <si>
    <t>Industria (B-E, CNAE 2009)</t>
  </si>
  <si>
    <t>F Construcción</t>
  </si>
  <si>
    <t>Servicios (G-T, CNAE 2009)</t>
  </si>
  <si>
    <t>Empleo a TIEMPO COMPLETO</t>
  </si>
  <si>
    <t>Horas trabajadas</t>
  </si>
  <si>
    <t>Empleo HORAS TRABAJADAS</t>
  </si>
  <si>
    <t>TRIMESTRES</t>
  </si>
  <si>
    <t>DATOS DE TRIMESTRES</t>
  </si>
  <si>
    <t>CICLOS DE TASAS</t>
  </si>
  <si>
    <t>Ciclos de TASAS Inds</t>
  </si>
  <si>
    <t>Ciclos de TASAS const</t>
  </si>
  <si>
    <t>Ciclos de TASAS serv</t>
  </si>
  <si>
    <t>Dato base INDUSTRIA</t>
  </si>
  <si>
    <t>Dato base CONSTRUCCIÓN</t>
  </si>
  <si>
    <t>Dato base SERVICIOS</t>
  </si>
  <si>
    <t>COF CORRELACIÓN VAB/CICLO DE NIVEL</t>
  </si>
  <si>
    <t>VAB INDUSTRIA</t>
  </si>
  <si>
    <t>TIEMPO</t>
  </si>
  <si>
    <t>NORMAL</t>
  </si>
  <si>
    <t>VAB CONSTRUCCIÓN</t>
  </si>
  <si>
    <t>VAB SERVICIOS</t>
  </si>
  <si>
    <t>COEF CORRELACIÓN VAB/ CICLOS NIVEL</t>
  </si>
  <si>
    <t>VAB CONS</t>
  </si>
  <si>
    <t>VAB INDS</t>
  </si>
  <si>
    <t>VAB SERV</t>
  </si>
  <si>
    <t>RETRASO CIC+1</t>
  </si>
  <si>
    <t>RETRASO CIC+2</t>
  </si>
  <si>
    <t>RETRASO CIC+3</t>
  </si>
  <si>
    <t>RETRASO CIC+4</t>
  </si>
  <si>
    <t>RETRASO CIC+5</t>
  </si>
  <si>
    <t>RETRASO CIC+6</t>
  </si>
  <si>
    <t>VALORES POR SI  MODIFICAN DATOS</t>
  </si>
  <si>
    <t>ADELANTO-1</t>
  </si>
  <si>
    <t>ADELANTO-2</t>
  </si>
  <si>
    <t>ADELANTO-3</t>
  </si>
  <si>
    <t>ADELANTO-4</t>
  </si>
  <si>
    <t>ADELANTO-5</t>
  </si>
  <si>
    <t>ADELANTO-6</t>
  </si>
  <si>
    <t>r/raiz((1-r^2)/(n-2))</t>
  </si>
  <si>
    <t>Total</t>
  </si>
  <si>
    <t>Industria</t>
  </si>
  <si>
    <t>CONSTRUCCIÓN</t>
  </si>
  <si>
    <t>Servicios</t>
  </si>
  <si>
    <t>Dato base</t>
  </si>
  <si>
    <t>Ciclos de TASAS CONSTRUCCIÓN</t>
  </si>
  <si>
    <t>Ciclos de TASAS SERVICIOS</t>
  </si>
  <si>
    <t>Índice de Producción Industrial. (Base 2015)</t>
  </si>
  <si>
    <t>Índices de Producción Industrial corregidos de efectos estacionales y de calendario. (Base 2015)</t>
  </si>
  <si>
    <t>https://www.ine.es/jaxiT3/Datos.htm?t=26069</t>
  </si>
  <si>
    <t>General y por destino económico corregidos  de efectos estacionales y de calendario. Nacional</t>
  </si>
  <si>
    <t>Índice general</t>
  </si>
  <si>
    <t xml:space="preserve">    1995M01</t>
  </si>
  <si>
    <t xml:space="preserve">    1995M02</t>
  </si>
  <si>
    <t xml:space="preserve">    1995M03</t>
  </si>
  <si>
    <t xml:space="preserve">    1995M04</t>
  </si>
  <si>
    <t xml:space="preserve">    1995M05</t>
  </si>
  <si>
    <t xml:space="preserve">    1995M06</t>
  </si>
  <si>
    <t xml:space="preserve">    1995M07</t>
  </si>
  <si>
    <t xml:space="preserve">    1995M08</t>
  </si>
  <si>
    <t xml:space="preserve">    1995M09</t>
  </si>
  <si>
    <t xml:space="preserve">    1995M10</t>
  </si>
  <si>
    <t xml:space="preserve">    1995M11</t>
  </si>
  <si>
    <t xml:space="preserve">    1995M12</t>
  </si>
  <si>
    <t xml:space="preserve">    1996M01</t>
  </si>
  <si>
    <t xml:space="preserve">    1996M02</t>
  </si>
  <si>
    <t xml:space="preserve">    1996M03</t>
  </si>
  <si>
    <t xml:space="preserve">    1996M04</t>
  </si>
  <si>
    <t xml:space="preserve">    1996M05</t>
  </si>
  <si>
    <t xml:space="preserve">    1996M06</t>
  </si>
  <si>
    <t xml:space="preserve">    1996M07</t>
  </si>
  <si>
    <t xml:space="preserve">    1996M08</t>
  </si>
  <si>
    <t xml:space="preserve">    1996M09</t>
  </si>
  <si>
    <t xml:space="preserve">    1996M10</t>
  </si>
  <si>
    <t xml:space="preserve">    1996M11</t>
  </si>
  <si>
    <t xml:space="preserve">    1996M12</t>
  </si>
  <si>
    <t xml:space="preserve">    1997M01</t>
  </si>
  <si>
    <t xml:space="preserve">    1997M02</t>
  </si>
  <si>
    <t xml:space="preserve">    1997M03</t>
  </si>
  <si>
    <t xml:space="preserve">    1997M04</t>
  </si>
  <si>
    <t xml:space="preserve">    1997M05</t>
  </si>
  <si>
    <t xml:space="preserve">    1997M06</t>
  </si>
  <si>
    <t xml:space="preserve">    1997M07</t>
  </si>
  <si>
    <t xml:space="preserve">    1997M08</t>
  </si>
  <si>
    <t xml:space="preserve">    1997M09</t>
  </si>
  <si>
    <t xml:space="preserve">    1997M10</t>
  </si>
  <si>
    <t xml:space="preserve">    1997M11</t>
  </si>
  <si>
    <t xml:space="preserve">    1997M12</t>
  </si>
  <si>
    <t xml:space="preserve">    1998M01</t>
  </si>
  <si>
    <t xml:space="preserve">    1998M02</t>
  </si>
  <si>
    <t xml:space="preserve">    1998M03</t>
  </si>
  <si>
    <t xml:space="preserve">    1998M04</t>
  </si>
  <si>
    <t xml:space="preserve">    1998M05</t>
  </si>
  <si>
    <t xml:space="preserve">    1998M06</t>
  </si>
  <si>
    <t xml:space="preserve">    1998M07</t>
  </si>
  <si>
    <t xml:space="preserve">    1998M08</t>
  </si>
  <si>
    <t xml:space="preserve">    1998M09</t>
  </si>
  <si>
    <t xml:space="preserve">    1998M10</t>
  </si>
  <si>
    <t xml:space="preserve">    1998M11</t>
  </si>
  <si>
    <t xml:space="preserve">    1998M12</t>
  </si>
  <si>
    <t xml:space="preserve">    1999M01</t>
  </si>
  <si>
    <t xml:space="preserve">    1999M02</t>
  </si>
  <si>
    <t xml:space="preserve">    1999M03</t>
  </si>
  <si>
    <t xml:space="preserve">    1999M04</t>
  </si>
  <si>
    <t xml:space="preserve">    1999M05</t>
  </si>
  <si>
    <t xml:space="preserve">    1999M06</t>
  </si>
  <si>
    <t xml:space="preserve">    1999M07</t>
  </si>
  <si>
    <t xml:space="preserve">    1999M08</t>
  </si>
  <si>
    <t xml:space="preserve">    1999M09</t>
  </si>
  <si>
    <t xml:space="preserve">    1999M10</t>
  </si>
  <si>
    <t xml:space="preserve">    1999M11</t>
  </si>
  <si>
    <t xml:space="preserve">    1999M12</t>
  </si>
  <si>
    <t xml:space="preserve">    2000M01</t>
  </si>
  <si>
    <t xml:space="preserve">    2000M02</t>
  </si>
  <si>
    <t xml:space="preserve">    2000M03</t>
  </si>
  <si>
    <t xml:space="preserve">    2000M04</t>
  </si>
  <si>
    <t xml:space="preserve">    2000M05</t>
  </si>
  <si>
    <t xml:space="preserve">    2000M06</t>
  </si>
  <si>
    <t xml:space="preserve">    2000M07</t>
  </si>
  <si>
    <t xml:space="preserve">    2000M08</t>
  </si>
  <si>
    <t xml:space="preserve">    2000M09</t>
  </si>
  <si>
    <t xml:space="preserve">    2000M10</t>
  </si>
  <si>
    <t xml:space="preserve">    2000M11</t>
  </si>
  <si>
    <t xml:space="preserve">    2000M12</t>
  </si>
  <si>
    <t xml:space="preserve">    2001M01</t>
  </si>
  <si>
    <t xml:space="preserve">    2001M02</t>
  </si>
  <si>
    <t xml:space="preserve">    2001M03</t>
  </si>
  <si>
    <t xml:space="preserve">    2001M04</t>
  </si>
  <si>
    <t xml:space="preserve">    2001M05</t>
  </si>
  <si>
    <t xml:space="preserve">    2001M06</t>
  </si>
  <si>
    <t xml:space="preserve">    2001M07</t>
  </si>
  <si>
    <t xml:space="preserve">    2001M08</t>
  </si>
  <si>
    <t xml:space="preserve">    2001M09</t>
  </si>
  <si>
    <t xml:space="preserve">    2001M10</t>
  </si>
  <si>
    <t xml:space="preserve">    2001M11</t>
  </si>
  <si>
    <t xml:space="preserve">    2001M12</t>
  </si>
  <si>
    <t xml:space="preserve">    2002M01</t>
  </si>
  <si>
    <t xml:space="preserve">    2002M02</t>
  </si>
  <si>
    <t xml:space="preserve">    2002M03</t>
  </si>
  <si>
    <t xml:space="preserve">    2002M04</t>
  </si>
  <si>
    <t xml:space="preserve">    2002M05</t>
  </si>
  <si>
    <t xml:space="preserve">    2002M06</t>
  </si>
  <si>
    <t xml:space="preserve">    2002M07</t>
  </si>
  <si>
    <t xml:space="preserve">    2002M08</t>
  </si>
  <si>
    <t xml:space="preserve">    2002M09</t>
  </si>
  <si>
    <t xml:space="preserve">    2002M10</t>
  </si>
  <si>
    <t xml:space="preserve">    2002M11</t>
  </si>
  <si>
    <t xml:space="preserve">    2002M12</t>
  </si>
  <si>
    <t xml:space="preserve">    2003M01</t>
  </si>
  <si>
    <t xml:space="preserve">    2003M02</t>
  </si>
  <si>
    <t xml:space="preserve">    2003M03</t>
  </si>
  <si>
    <t xml:space="preserve">    2003M04</t>
  </si>
  <si>
    <t xml:space="preserve">    2003M05</t>
  </si>
  <si>
    <t xml:space="preserve">    2003M06</t>
  </si>
  <si>
    <t xml:space="preserve">    2003M07</t>
  </si>
  <si>
    <t xml:space="preserve">    2003M08</t>
  </si>
  <si>
    <t xml:space="preserve">    2003M09</t>
  </si>
  <si>
    <t xml:space="preserve">    2003M10</t>
  </si>
  <si>
    <t xml:space="preserve">    2003M11</t>
  </si>
  <si>
    <t xml:space="preserve">    2003M12</t>
  </si>
  <si>
    <t xml:space="preserve">    2004M01</t>
  </si>
  <si>
    <t xml:space="preserve">    2004M02</t>
  </si>
  <si>
    <t xml:space="preserve">    2004M03</t>
  </si>
  <si>
    <t xml:space="preserve">    2004M04</t>
  </si>
  <si>
    <t xml:space="preserve">    2004M05</t>
  </si>
  <si>
    <t xml:space="preserve">    2004M06</t>
  </si>
  <si>
    <t xml:space="preserve">    2004M07</t>
  </si>
  <si>
    <t xml:space="preserve">    2004M08</t>
  </si>
  <si>
    <t xml:space="preserve">    2004M09</t>
  </si>
  <si>
    <t xml:space="preserve">    2004M10</t>
  </si>
  <si>
    <t xml:space="preserve">    2004M11</t>
  </si>
  <si>
    <t xml:space="preserve">    2004M12</t>
  </si>
  <si>
    <t xml:space="preserve">    2005M01</t>
  </si>
  <si>
    <t xml:space="preserve">    2005M02</t>
  </si>
  <si>
    <t xml:space="preserve">    2005M03</t>
  </si>
  <si>
    <t xml:space="preserve">    2005M04</t>
  </si>
  <si>
    <t xml:space="preserve">    2005M05</t>
  </si>
  <si>
    <t xml:space="preserve">    2005M06</t>
  </si>
  <si>
    <t xml:space="preserve">    2005M07</t>
  </si>
  <si>
    <t xml:space="preserve">    2005M08</t>
  </si>
  <si>
    <t xml:space="preserve">    2005M09</t>
  </si>
  <si>
    <t xml:space="preserve">    2005M10</t>
  </si>
  <si>
    <t xml:space="preserve">    2005M11</t>
  </si>
  <si>
    <t xml:space="preserve">    2005M12</t>
  </si>
  <si>
    <t xml:space="preserve">    2006M01</t>
  </si>
  <si>
    <t xml:space="preserve">    2006M02</t>
  </si>
  <si>
    <t xml:space="preserve">    2006M03</t>
  </si>
  <si>
    <t xml:space="preserve">    2006M04</t>
  </si>
  <si>
    <t xml:space="preserve">    2006M05</t>
  </si>
  <si>
    <t xml:space="preserve">    2006M06</t>
  </si>
  <si>
    <t xml:space="preserve">    2006M07</t>
  </si>
  <si>
    <t xml:space="preserve">    2006M08</t>
  </si>
  <si>
    <t xml:space="preserve">    2006M09</t>
  </si>
  <si>
    <t xml:space="preserve">    2006M10</t>
  </si>
  <si>
    <t xml:space="preserve">    2006M11</t>
  </si>
  <si>
    <t xml:space="preserve">    2006M12</t>
  </si>
  <si>
    <t xml:space="preserve">    2007M01</t>
  </si>
  <si>
    <t xml:space="preserve">    2007M02</t>
  </si>
  <si>
    <t xml:space="preserve">    2007M03</t>
  </si>
  <si>
    <t xml:space="preserve">    2007M04</t>
  </si>
  <si>
    <t xml:space="preserve">    2007M05</t>
  </si>
  <si>
    <t xml:space="preserve">    2007M06</t>
  </si>
  <si>
    <t xml:space="preserve">    2007M07</t>
  </si>
  <si>
    <t xml:space="preserve">    2007M08</t>
  </si>
  <si>
    <t xml:space="preserve">    2007M09</t>
  </si>
  <si>
    <t xml:space="preserve">    2007M10</t>
  </si>
  <si>
    <t xml:space="preserve">    2007M11</t>
  </si>
  <si>
    <t xml:space="preserve">    2007M12</t>
  </si>
  <si>
    <t xml:space="preserve">    2008M01</t>
  </si>
  <si>
    <t xml:space="preserve">    2008M02</t>
  </si>
  <si>
    <t xml:space="preserve">    2008M03</t>
  </si>
  <si>
    <t xml:space="preserve">    2008M04</t>
  </si>
  <si>
    <t xml:space="preserve">    2008M05</t>
  </si>
  <si>
    <t xml:space="preserve">    2008M06</t>
  </si>
  <si>
    <t xml:space="preserve">    2008M07</t>
  </si>
  <si>
    <t xml:space="preserve">    2008M08</t>
  </si>
  <si>
    <t xml:space="preserve">    2008M09</t>
  </si>
  <si>
    <t xml:space="preserve">    2008M10</t>
  </si>
  <si>
    <t xml:space="preserve">    2008M11</t>
  </si>
  <si>
    <t xml:space="preserve">    2008M12</t>
  </si>
  <si>
    <t xml:space="preserve">    2009M01</t>
  </si>
  <si>
    <t xml:space="preserve">    2009M02</t>
  </si>
  <si>
    <t xml:space="preserve">    2009M03</t>
  </si>
  <si>
    <t xml:space="preserve">    2009M04</t>
  </si>
  <si>
    <t xml:space="preserve">    2009M05</t>
  </si>
  <si>
    <t xml:space="preserve">    2009M06</t>
  </si>
  <si>
    <t xml:space="preserve">    2009M07</t>
  </si>
  <si>
    <t xml:space="preserve">    2009M08</t>
  </si>
  <si>
    <t xml:space="preserve">    2009M09</t>
  </si>
  <si>
    <t xml:space="preserve">    2009M10</t>
  </si>
  <si>
    <t xml:space="preserve">    2009M11</t>
  </si>
  <si>
    <t xml:space="preserve">    2009M12</t>
  </si>
  <si>
    <t xml:space="preserve">    2010M01</t>
  </si>
  <si>
    <t xml:space="preserve">    2010M02</t>
  </si>
  <si>
    <t xml:space="preserve">    2010M03</t>
  </si>
  <si>
    <t xml:space="preserve">    2010M04</t>
  </si>
  <si>
    <t xml:space="preserve">    2010M05</t>
  </si>
  <si>
    <t xml:space="preserve">    2010M06</t>
  </si>
  <si>
    <t xml:space="preserve">    2010M07</t>
  </si>
  <si>
    <t xml:space="preserve">    2010M08</t>
  </si>
  <si>
    <t xml:space="preserve">    2010M09</t>
  </si>
  <si>
    <t xml:space="preserve">    2010M10</t>
  </si>
  <si>
    <t xml:space="preserve">    2010M11</t>
  </si>
  <si>
    <t xml:space="preserve">    2010M12</t>
  </si>
  <si>
    <t xml:space="preserve">    2011M01</t>
  </si>
  <si>
    <t xml:space="preserve">    2011M02</t>
  </si>
  <si>
    <t xml:space="preserve">    2011M03</t>
  </si>
  <si>
    <t xml:space="preserve">    2011M04</t>
  </si>
  <si>
    <t xml:space="preserve">    2011M05</t>
  </si>
  <si>
    <t xml:space="preserve">    2011M06</t>
  </si>
  <si>
    <t xml:space="preserve">    2011M07</t>
  </si>
  <si>
    <t xml:space="preserve">    2011M08</t>
  </si>
  <si>
    <t xml:space="preserve">    2011M09</t>
  </si>
  <si>
    <t xml:space="preserve">    2011M10</t>
  </si>
  <si>
    <t xml:space="preserve">    2011M11</t>
  </si>
  <si>
    <t xml:space="preserve">    2011M12</t>
  </si>
  <si>
    <t xml:space="preserve">    2012M01</t>
  </si>
  <si>
    <t xml:space="preserve">    2012M02</t>
  </si>
  <si>
    <t xml:space="preserve">    2012M03</t>
  </si>
  <si>
    <t xml:space="preserve">    2012M04</t>
  </si>
  <si>
    <t xml:space="preserve">    2012M05</t>
  </si>
  <si>
    <t xml:space="preserve">    2012M06</t>
  </si>
  <si>
    <t xml:space="preserve">    2012M07</t>
  </si>
  <si>
    <t xml:space="preserve">    2012M08</t>
  </si>
  <si>
    <t xml:space="preserve">    2012M09</t>
  </si>
  <si>
    <t xml:space="preserve">    2012M10</t>
  </si>
  <si>
    <t xml:space="preserve">    2012M11</t>
  </si>
  <si>
    <t xml:space="preserve">    2012M12</t>
  </si>
  <si>
    <t xml:space="preserve">    2013M01</t>
  </si>
  <si>
    <t xml:space="preserve">    2013M02</t>
  </si>
  <si>
    <t xml:space="preserve">    2013M03</t>
  </si>
  <si>
    <t xml:space="preserve">    2013M04</t>
  </si>
  <si>
    <t xml:space="preserve">    2013M05</t>
  </si>
  <si>
    <t xml:space="preserve">    2013M06</t>
  </si>
  <si>
    <t xml:space="preserve">    2013M07</t>
  </si>
  <si>
    <t xml:space="preserve">    2013M08</t>
  </si>
  <si>
    <t xml:space="preserve">    2013M09</t>
  </si>
  <si>
    <t xml:space="preserve">    2013M10</t>
  </si>
  <si>
    <t xml:space="preserve">    2013M11</t>
  </si>
  <si>
    <t xml:space="preserve">    2013M12</t>
  </si>
  <si>
    <t xml:space="preserve">    2014M01</t>
  </si>
  <si>
    <t xml:space="preserve">    2014M02</t>
  </si>
  <si>
    <t xml:space="preserve">    2014M03</t>
  </si>
  <si>
    <t xml:space="preserve">    2014M04</t>
  </si>
  <si>
    <t xml:space="preserve">    2014M05</t>
  </si>
  <si>
    <t xml:space="preserve">    2014M06</t>
  </si>
  <si>
    <t xml:space="preserve">    2014M07</t>
  </si>
  <si>
    <t xml:space="preserve">    2014M08</t>
  </si>
  <si>
    <t xml:space="preserve">    2014M09</t>
  </si>
  <si>
    <t xml:space="preserve">    2014M10</t>
  </si>
  <si>
    <t xml:space="preserve">    2014M11</t>
  </si>
  <si>
    <t xml:space="preserve">    2014M12</t>
  </si>
  <si>
    <t xml:space="preserve">    2015M01</t>
  </si>
  <si>
    <t xml:space="preserve">    2015M02</t>
  </si>
  <si>
    <t xml:space="preserve">    2015M03</t>
  </si>
  <si>
    <t xml:space="preserve">    2015M04</t>
  </si>
  <si>
    <t xml:space="preserve">    2015M05</t>
  </si>
  <si>
    <t xml:space="preserve">    2015M06</t>
  </si>
  <si>
    <t xml:space="preserve">    2015M07</t>
  </si>
  <si>
    <t xml:space="preserve">    2015M08</t>
  </si>
  <si>
    <t xml:space="preserve">    2015M09</t>
  </si>
  <si>
    <t xml:space="preserve">    2015M10</t>
  </si>
  <si>
    <t xml:space="preserve">    2015M11</t>
  </si>
  <si>
    <t xml:space="preserve">    2015M12</t>
  </si>
  <si>
    <t xml:space="preserve">    2016M01</t>
  </si>
  <si>
    <t xml:space="preserve">    2016M02</t>
  </si>
  <si>
    <t xml:space="preserve">    2016M03</t>
  </si>
  <si>
    <t xml:space="preserve">    2016M04</t>
  </si>
  <si>
    <t xml:space="preserve">    2016M05</t>
  </si>
  <si>
    <t xml:space="preserve">    2016M06</t>
  </si>
  <si>
    <t xml:space="preserve">    2016M07</t>
  </si>
  <si>
    <t xml:space="preserve">    2016M08</t>
  </si>
  <si>
    <t xml:space="preserve">    2016M09</t>
  </si>
  <si>
    <t xml:space="preserve">    2016M10</t>
  </si>
  <si>
    <t xml:space="preserve">    2016M11</t>
  </si>
  <si>
    <t xml:space="preserve">    2016M12</t>
  </si>
  <si>
    <t xml:space="preserve">    2017M01</t>
  </si>
  <si>
    <t xml:space="preserve">    2017M02</t>
  </si>
  <si>
    <t xml:space="preserve">    2017M03</t>
  </si>
  <si>
    <t xml:space="preserve">    2017M04</t>
  </si>
  <si>
    <t xml:space="preserve">    2017M05</t>
  </si>
  <si>
    <t xml:space="preserve">    2017M06</t>
  </si>
  <si>
    <t xml:space="preserve">    2017M07</t>
  </si>
  <si>
    <t xml:space="preserve">    2017M08</t>
  </si>
  <si>
    <t xml:space="preserve">    2017M09</t>
  </si>
  <si>
    <t xml:space="preserve">    2017M10</t>
  </si>
  <si>
    <t xml:space="preserve">    2017M11</t>
  </si>
  <si>
    <t xml:space="preserve">    2017M12</t>
  </si>
  <si>
    <t xml:space="preserve">    2018M01</t>
  </si>
  <si>
    <t xml:space="preserve">    2018M02</t>
  </si>
  <si>
    <t xml:space="preserve">    2018M03</t>
  </si>
  <si>
    <t xml:space="preserve">    2018M04</t>
  </si>
  <si>
    <t xml:space="preserve">    2018M05</t>
  </si>
  <si>
    <t xml:space="preserve">    2018M06</t>
  </si>
  <si>
    <t xml:space="preserve">    2018M07</t>
  </si>
  <si>
    <t xml:space="preserve">    2018M08</t>
  </si>
  <si>
    <t xml:space="preserve">    2018M09</t>
  </si>
  <si>
    <t xml:space="preserve">    2018M10</t>
  </si>
  <si>
    <t xml:space="preserve">    2018M11</t>
  </si>
  <si>
    <t xml:space="preserve">    2018M12</t>
  </si>
  <si>
    <t>Serie Fechado</t>
  </si>
  <si>
    <t xml:space="preserve">Variación trimestral de Ciclos de nivel </t>
  </si>
  <si>
    <t>Clo EPA Inds</t>
  </si>
  <si>
    <t>Clo  Constr</t>
  </si>
  <si>
    <t>Variable</t>
  </si>
  <si>
    <t>Nº Adelantos/Retrasos Sobre el Vab</t>
  </si>
  <si>
    <t>R</t>
  </si>
  <si>
    <t>Z</t>
  </si>
  <si>
    <t>P-Valor</t>
  </si>
  <si>
    <t>T</t>
  </si>
  <si>
    <t>Aceptación/Rechazo</t>
  </si>
  <si>
    <t>C EPA</t>
  </si>
  <si>
    <t>Adelantado en 3 Trimestres</t>
  </si>
  <si>
    <t>Clo EPA Serv</t>
  </si>
  <si>
    <t>Adelantado en 2 Trimestres</t>
  </si>
  <si>
    <t>Clo Afiliación</t>
  </si>
  <si>
    <t>C Afiliación</t>
  </si>
  <si>
    <t>Adelantado en 6 Trimestres</t>
  </si>
  <si>
    <t>Clo IPI</t>
  </si>
  <si>
    <t>EPA</t>
  </si>
  <si>
    <t>AFILIACIÓN</t>
  </si>
  <si>
    <t>IPI</t>
  </si>
  <si>
    <t>C IPI</t>
  </si>
  <si>
    <t xml:space="preserve"> C Afiliación</t>
  </si>
  <si>
    <t>HORAS TIEMPO COMPLETO</t>
  </si>
  <si>
    <t>Clo H Completo Const</t>
  </si>
  <si>
    <t>Clo T Completo Inds</t>
  </si>
  <si>
    <t>C T Completo</t>
  </si>
  <si>
    <t>Adelantado en 1 Trimestres</t>
  </si>
  <si>
    <t>Clo T Completo serv</t>
  </si>
  <si>
    <t>Adelantado en 1 Trimestre</t>
  </si>
  <si>
    <t>Clo H Trabajadas Inds</t>
  </si>
  <si>
    <t>HORAS TOTALES TRABAJADAS</t>
  </si>
  <si>
    <t>C H Trabajadas</t>
  </si>
  <si>
    <t>Clo H Trabajadas Const</t>
  </si>
  <si>
    <t>Clo H Trabajadas Serv</t>
  </si>
  <si>
    <t>Indice de Coincidencia</t>
  </si>
  <si>
    <t>Fecha</t>
  </si>
  <si>
    <t>Vab</t>
  </si>
  <si>
    <t>DMG</t>
  </si>
  <si>
    <t>FECHADOS Y DMG</t>
  </si>
  <si>
    <t>Indice de coincidencia</t>
  </si>
  <si>
    <t>Serie Fechado Vab</t>
  </si>
  <si>
    <t>VAB</t>
  </si>
  <si>
    <t>Ciclos de NIVELES Inds VAB</t>
  </si>
  <si>
    <t>RY=nº Pts Giro Empare/ nº Pts Giro Totales</t>
  </si>
  <si>
    <t>Mediana</t>
  </si>
  <si>
    <t>RY</t>
  </si>
  <si>
    <t xml:space="preserve">Indice Coincidencia </t>
  </si>
  <si>
    <t>Indice Coincidencia</t>
  </si>
  <si>
    <t>EPA Duda</t>
  </si>
  <si>
    <t xml:space="preserve">T COMPLETO </t>
  </si>
  <si>
    <t xml:space="preserve">EPA </t>
  </si>
  <si>
    <t xml:space="preserve">H TRABAJADAS </t>
  </si>
  <si>
    <t>g</t>
  </si>
  <si>
    <t>Ciclos de NIVELES const VAB</t>
  </si>
  <si>
    <t>Indice Coincidente</t>
  </si>
  <si>
    <t>Ciclos de NIVELES serv VAB</t>
  </si>
  <si>
    <t>EPA DUDA</t>
  </si>
  <si>
    <t xml:space="preserve">DMG </t>
  </si>
  <si>
    <t xml:space="preserve">RY </t>
  </si>
  <si>
    <t>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</si>
</sst>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00"/>
    <numFmt numFmtId="166" formatCode="#,##0.0"/>
    <numFmt numFmtId="167" formatCode="yyyy\-mm\-dd"/>
    <numFmt numFmtId="177" formatCode="0.0E+00"/>
  </numFmts>
  <fonts count="14" x14ac:knownFonts="1">
    <font>
      <sz val="11"/>
      <color theme="1"/>
      <name val="Calibri"/>
      <family val="2"/>
      <scheme val="minor"/>
    </font>
    <font>
      <sz val="10"/>
      <name val="MS Sans Serif"/>
    </font>
    <font>
      <sz val="9"/>
      <name val="Arial"/>
      <family val="2"/>
    </font>
    <font>
      <sz val="9"/>
      <name val="Arial"/>
    </font>
    <font>
      <b/>
      <sz val="11"/>
      <color indexed="8"/>
      <name val="Arial"/>
    </font>
    <font>
      <b/>
      <sz val="10"/>
      <color indexed="8"/>
      <name val="Arial"/>
    </font>
    <font>
      <sz val="11"/>
      <color indexed="9"/>
      <name val="Calibri"/>
    </font>
    <font>
      <sz val="9"/>
      <color indexed="8"/>
      <name val="Arial"/>
    </font>
    <font>
      <sz val="10"/>
      <name val="Arial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B6C5DF"/>
      </patternFill>
    </fill>
    <fill>
      <patternFill patternType="solid">
        <fgColor rgb="FFE5E7F3"/>
      </patternFill>
    </fill>
    <fill>
      <patternFill patternType="solid">
        <fgColor rgb="FFFFFFFF"/>
      </patternFill>
    </fill>
    <fill>
      <patternFill patternType="solid">
        <fgColor rgb="FFF3F4F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ck">
        <color theme="4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ck">
        <color theme="4"/>
      </left>
      <right/>
      <top style="thin">
        <color indexed="9"/>
      </top>
      <bottom/>
      <diagonal/>
    </border>
    <border>
      <left style="thick">
        <color theme="4"/>
      </left>
      <right/>
      <top style="thin">
        <color indexed="9"/>
      </top>
      <bottom style="thin">
        <color indexed="9"/>
      </bottom>
      <diagonal/>
    </border>
    <border>
      <left style="thick">
        <color theme="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theme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167" fontId="8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133">
    <xf numFmtId="0" fontId="0" fillId="0" borderId="0" xfId="0"/>
    <xf numFmtId="46" fontId="0" fillId="0" borderId="0" xfId="0" applyNumberFormat="1"/>
    <xf numFmtId="0" fontId="0" fillId="0" borderId="1" xfId="0" applyBorder="1" applyAlignment="1">
      <alignment horizontal="center"/>
    </xf>
    <xf numFmtId="3" fontId="2" fillId="0" borderId="0" xfId="1" applyNumberFormat="1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7" fontId="0" fillId="0" borderId="0" xfId="0" applyNumberFormat="1"/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0" fillId="0" borderId="3" xfId="0" applyBorder="1"/>
    <xf numFmtId="46" fontId="0" fillId="0" borderId="3" xfId="0" applyNumberFormat="1" applyBorder="1"/>
    <xf numFmtId="0" fontId="0" fillId="0" borderId="4" xfId="0" applyBorder="1"/>
    <xf numFmtId="46" fontId="0" fillId="0" borderId="4" xfId="0" applyNumberFormat="1" applyBorder="1"/>
    <xf numFmtId="0" fontId="0" fillId="0" borderId="5" xfId="0" applyBorder="1"/>
    <xf numFmtId="0" fontId="0" fillId="4" borderId="6" xfId="0" applyFill="1" applyBorder="1"/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164" fontId="7" fillId="7" borderId="6" xfId="0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165" fontId="7" fillId="7" borderId="6" xfId="0" applyNumberFormat="1" applyFont="1" applyFill="1" applyBorder="1" applyAlignment="1">
      <alignment horizontal="right"/>
    </xf>
    <xf numFmtId="166" fontId="7" fillId="7" borderId="6" xfId="0" applyNumberFormat="1" applyFont="1" applyFill="1" applyBorder="1" applyAlignment="1">
      <alignment horizontal="right"/>
    </xf>
    <xf numFmtId="0" fontId="5" fillId="5" borderId="7" xfId="0" applyFont="1" applyFill="1" applyBorder="1" applyAlignment="1">
      <alignment horizontal="center" wrapText="1"/>
    </xf>
    <xf numFmtId="0" fontId="4" fillId="4" borderId="0" xfId="0" applyFont="1" applyFill="1" applyBorder="1"/>
    <xf numFmtId="0" fontId="5" fillId="5" borderId="0" xfId="0" applyFont="1" applyFill="1" applyBorder="1"/>
    <xf numFmtId="0" fontId="6" fillId="6" borderId="0" xfId="0" applyFont="1" applyFill="1" applyBorder="1"/>
    <xf numFmtId="0" fontId="4" fillId="6" borderId="0" xfId="0" applyFont="1" applyFill="1" applyBorder="1"/>
    <xf numFmtId="0" fontId="5" fillId="6" borderId="0" xfId="0" applyFont="1" applyFill="1" applyBorder="1"/>
    <xf numFmtId="0" fontId="5" fillId="4" borderId="0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center" wrapText="1"/>
    </xf>
    <xf numFmtId="165" fontId="7" fillId="7" borderId="0" xfId="0" applyNumberFormat="1" applyFont="1" applyFill="1" applyBorder="1" applyAlignment="1">
      <alignment horizontal="right"/>
    </xf>
    <xf numFmtId="166" fontId="7" fillId="7" borderId="0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0" fillId="8" borderId="0" xfId="0" applyFill="1"/>
    <xf numFmtId="0" fontId="5" fillId="5" borderId="9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wrapText="1"/>
    </xf>
    <xf numFmtId="165" fontId="7" fillId="7" borderId="9" xfId="0" applyNumberFormat="1" applyFont="1" applyFill="1" applyBorder="1" applyAlignment="1">
      <alignment horizontal="right"/>
    </xf>
    <xf numFmtId="0" fontId="5" fillId="5" borderId="8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 wrapText="1"/>
    </xf>
    <xf numFmtId="165" fontId="7" fillId="7" borderId="12" xfId="0" applyNumberFormat="1" applyFont="1" applyFill="1" applyBorder="1" applyAlignment="1">
      <alignment horizontal="right"/>
    </xf>
    <xf numFmtId="0" fontId="5" fillId="5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left" wrapText="1"/>
    </xf>
    <xf numFmtId="165" fontId="7" fillId="7" borderId="11" xfId="0" applyNumberFormat="1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left" wrapText="1"/>
    </xf>
    <xf numFmtId="165" fontId="7" fillId="7" borderId="14" xfId="0" applyNumberFormat="1" applyFont="1" applyFill="1" applyBorder="1" applyAlignment="1">
      <alignment horizontal="right"/>
    </xf>
    <xf numFmtId="165" fontId="7" fillId="7" borderId="13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wrapText="1"/>
    </xf>
    <xf numFmtId="166" fontId="7" fillId="7" borderId="15" xfId="0" applyNumberFormat="1" applyFont="1" applyFill="1" applyBorder="1" applyAlignment="1">
      <alignment horizontal="right"/>
    </xf>
    <xf numFmtId="0" fontId="5" fillId="5" borderId="16" xfId="0" applyFont="1" applyFill="1" applyBorder="1" applyAlignment="1">
      <alignment horizontal="center" wrapText="1"/>
    </xf>
    <xf numFmtId="166" fontId="7" fillId="7" borderId="16" xfId="0" applyNumberFormat="1" applyFont="1" applyFill="1" applyBorder="1" applyAlignment="1">
      <alignment horizontal="right"/>
    </xf>
    <xf numFmtId="0" fontId="5" fillId="4" borderId="16" xfId="0" applyFont="1" applyFill="1" applyBorder="1" applyAlignment="1">
      <alignment horizontal="center" wrapText="1"/>
    </xf>
    <xf numFmtId="165" fontId="7" fillId="7" borderId="16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165" fontId="7" fillId="7" borderId="0" xfId="0" applyNumberFormat="1" applyFont="1" applyFill="1" applyBorder="1" applyAlignment="1">
      <alignment horizontal="center"/>
    </xf>
    <xf numFmtId="165" fontId="0" fillId="8" borderId="0" xfId="0" applyNumberFormat="1" applyFill="1"/>
    <xf numFmtId="166" fontId="0" fillId="8" borderId="0" xfId="0" applyNumberFormat="1" applyFill="1"/>
    <xf numFmtId="0" fontId="8" fillId="0" borderId="0" xfId="2"/>
    <xf numFmtId="0" fontId="9" fillId="10" borderId="6" xfId="2" applyFont="1" applyFill="1" applyBorder="1" applyAlignment="1">
      <alignment horizontal="left" wrapText="1"/>
    </xf>
    <xf numFmtId="0" fontId="9" fillId="10" borderId="12" xfId="2" applyFont="1" applyFill="1" applyBorder="1" applyAlignment="1">
      <alignment horizontal="left" wrapText="1"/>
    </xf>
    <xf numFmtId="0" fontId="9" fillId="10" borderId="16" xfId="2" applyFont="1" applyFill="1" applyBorder="1" applyAlignment="1">
      <alignment horizontal="left" wrapText="1"/>
    </xf>
    <xf numFmtId="0" fontId="9" fillId="10" borderId="17" xfId="2" applyFont="1" applyFill="1" applyBorder="1" applyAlignment="1">
      <alignment horizontal="left" wrapText="1"/>
    </xf>
    <xf numFmtId="0" fontId="9" fillId="10" borderId="18" xfId="2" applyFont="1" applyFill="1" applyBorder="1" applyAlignment="1">
      <alignment horizontal="left" wrapText="1"/>
    </xf>
    <xf numFmtId="0" fontId="9" fillId="10" borderId="7" xfId="2" applyFont="1" applyFill="1" applyBorder="1" applyAlignment="1">
      <alignment horizontal="left" wrapText="1"/>
    </xf>
    <xf numFmtId="0" fontId="9" fillId="10" borderId="0" xfId="2" applyFont="1" applyFill="1" applyBorder="1" applyAlignment="1">
      <alignment horizontal="left" wrapText="1"/>
    </xf>
    <xf numFmtId="0" fontId="8" fillId="4" borderId="6" xfId="2" applyFill="1" applyBorder="1"/>
    <xf numFmtId="0" fontId="9" fillId="5" borderId="6" xfId="2" applyFont="1" applyFill="1" applyBorder="1" applyAlignment="1">
      <alignment horizontal="center" wrapText="1"/>
    </xf>
    <xf numFmtId="0" fontId="9" fillId="5" borderId="7" xfId="2" applyFont="1" applyFill="1" applyBorder="1" applyAlignment="1">
      <alignment horizontal="center" wrapText="1"/>
    </xf>
    <xf numFmtId="0" fontId="9" fillId="5" borderId="8" xfId="2" applyFont="1" applyFill="1" applyBorder="1" applyAlignment="1">
      <alignment horizontal="center" wrapText="1"/>
    </xf>
    <xf numFmtId="0" fontId="9" fillId="5" borderId="0" xfId="2" applyFont="1" applyFill="1" applyBorder="1" applyAlignment="1">
      <alignment horizontal="center" wrapText="1"/>
    </xf>
    <xf numFmtId="0" fontId="9" fillId="5" borderId="17" xfId="2" applyFont="1" applyFill="1" applyBorder="1" applyAlignment="1">
      <alignment horizontal="center" wrapText="1"/>
    </xf>
    <xf numFmtId="0" fontId="9" fillId="5" borderId="18" xfId="2" applyFont="1" applyFill="1" applyBorder="1" applyAlignment="1">
      <alignment horizontal="center" wrapText="1"/>
    </xf>
    <xf numFmtId="0" fontId="9" fillId="4" borderId="6" xfId="2" applyFont="1" applyFill="1" applyBorder="1" applyAlignment="1">
      <alignment horizontal="left" wrapText="1"/>
    </xf>
    <xf numFmtId="164" fontId="10" fillId="7" borderId="6" xfId="2" applyNumberFormat="1" applyFont="1" applyFill="1" applyBorder="1" applyAlignment="1">
      <alignment horizontal="right"/>
    </xf>
    <xf numFmtId="164" fontId="10" fillId="7" borderId="17" xfId="2" applyNumberFormat="1" applyFont="1" applyFill="1" applyBorder="1" applyAlignment="1">
      <alignment horizontal="right"/>
    </xf>
    <xf numFmtId="0" fontId="8" fillId="3" borderId="0" xfId="2" applyFill="1"/>
    <xf numFmtId="164" fontId="10" fillId="7" borderId="18" xfId="2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11" fillId="0" borderId="0" xfId="4"/>
    <xf numFmtId="0" fontId="11" fillId="4" borderId="6" xfId="4" applyFill="1" applyBorder="1"/>
    <xf numFmtId="0" fontId="5" fillId="4" borderId="6" xfId="4" applyFont="1" applyFill="1" applyBorder="1" applyAlignment="1">
      <alignment horizontal="left" wrapText="1"/>
    </xf>
    <xf numFmtId="0" fontId="3" fillId="0" borderId="2" xfId="4" applyFont="1" applyBorder="1" applyAlignment="1">
      <alignment horizontal="center" vertical="center" wrapText="1"/>
    </xf>
    <xf numFmtId="0" fontId="5" fillId="5" borderId="6" xfId="4" applyFont="1" applyFill="1" applyBorder="1" applyAlignment="1">
      <alignment horizontal="left" wrapText="1"/>
    </xf>
    <xf numFmtId="165" fontId="7" fillId="7" borderId="6" xfId="4" applyNumberFormat="1" applyFont="1" applyFill="1" applyBorder="1" applyAlignment="1">
      <alignment horizontal="center" vertical="center"/>
    </xf>
    <xf numFmtId="0" fontId="5" fillId="2" borderId="6" xfId="4" applyFont="1" applyFill="1" applyBorder="1"/>
    <xf numFmtId="0" fontId="11" fillId="3" borderId="0" xfId="4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11" borderId="0" xfId="0" applyFill="1"/>
    <xf numFmtId="0" fontId="5" fillId="4" borderId="9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0" fillId="0" borderId="1" xfId="0" applyBorder="1"/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0" borderId="2" xfId="4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0" fillId="0" borderId="0" xfId="0" applyFill="1" applyBorder="1"/>
    <xf numFmtId="0" fontId="0" fillId="11" borderId="1" xfId="0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6" fillId="6" borderId="6" xfId="4" applyFont="1" applyFill="1" applyBorder="1"/>
    <xf numFmtId="0" fontId="4" fillId="4" borderId="6" xfId="4" applyFont="1" applyFill="1" applyBorder="1"/>
    <xf numFmtId="0" fontId="5" fillId="5" borderId="6" xfId="4" applyFont="1" applyFill="1" applyBorder="1"/>
    <xf numFmtId="0" fontId="12" fillId="6" borderId="6" xfId="5" applyFill="1" applyBorder="1"/>
    <xf numFmtId="0" fontId="4" fillId="6" borderId="6" xfId="4" applyFont="1" applyFill="1" applyBorder="1"/>
    <xf numFmtId="0" fontId="5" fillId="6" borderId="6" xfId="4" applyFont="1" applyFill="1" applyBorder="1"/>
    <xf numFmtId="0" fontId="6" fillId="6" borderId="6" xfId="0" applyFont="1" applyFill="1" applyBorder="1"/>
    <xf numFmtId="0" fontId="4" fillId="4" borderId="6" xfId="0" applyFont="1" applyFill="1" applyBorder="1"/>
    <xf numFmtId="0" fontId="5" fillId="5" borderId="6" xfId="0" applyFont="1" applyFill="1" applyBorder="1"/>
    <xf numFmtId="0" fontId="4" fillId="6" borderId="6" xfId="0" applyFont="1" applyFill="1" applyBorder="1"/>
    <xf numFmtId="0" fontId="5" fillId="6" borderId="6" xfId="0" applyFont="1" applyFill="1" applyBorder="1"/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9" fillId="9" borderId="6" xfId="2" applyFont="1" applyFill="1" applyBorder="1" applyAlignment="1">
      <alignment horizontal="left" wrapText="1"/>
    </xf>
    <xf numFmtId="0" fontId="0" fillId="12" borderId="1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6">
    <cellStyle name="Date" xfId="3" xr:uid="{00000000-0005-0000-0000-000000000000}"/>
    <cellStyle name="Hipervínculo" xfId="5" builtinId="8"/>
    <cellStyle name="Normal" xfId="0" builtinId="0"/>
    <cellStyle name="Normal 2" xfId="2" xr:uid="{00000000-0005-0000-0000-000003000000}"/>
    <cellStyle name="Normal 3" xfId="4" xr:uid="{00000000-0005-0000-0000-000004000000}"/>
    <cellStyle name="Normal_Hoja1" xfId="1" xr:uid="{00000000-0005-0000-0000-000005000000}"/>
  </cellStyles>
  <dxfs count="61">
    <dxf>
      <numFmt numFmtId="0" formatCode="General"/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8" formatCode="0.00;[Red]0.0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'Afiliaciones Industria '!$B$9:$B$296</c:f>
              <c:numCache>
                <c:formatCode>mmm\-yy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'Afiliaciones Industria '!$G$9:$G$296</c:f>
              <c:numCache>
                <c:formatCode>General</c:formatCode>
                <c:ptCount val="288"/>
                <c:pt idx="0">
                  <c:v>2457285.3306333283</c:v>
                </c:pt>
                <c:pt idx="1">
                  <c:v>2458483.8060479276</c:v>
                </c:pt>
                <c:pt idx="2">
                  <c:v>2463445.269486371</c:v>
                </c:pt>
                <c:pt idx="3">
                  <c:v>2463098.9070263975</c:v>
                </c:pt>
                <c:pt idx="4">
                  <c:v>2466562.5316261342</c:v>
                </c:pt>
                <c:pt idx="5">
                  <c:v>2456214.5699901055</c:v>
                </c:pt>
                <c:pt idx="6">
                  <c:v>2459359.4185204864</c:v>
                </c:pt>
                <c:pt idx="7">
                  <c:v>2468374.0379433418</c:v>
                </c:pt>
                <c:pt idx="8">
                  <c:v>2456398.479260888</c:v>
                </c:pt>
                <c:pt idx="9">
                  <c:v>2457030.9228087454</c:v>
                </c:pt>
                <c:pt idx="10">
                  <c:v>2452704.9680726728</c:v>
                </c:pt>
                <c:pt idx="11">
                  <c:v>2454601.2769980747</c:v>
                </c:pt>
                <c:pt idx="12">
                  <c:v>2447737.3743252032</c:v>
                </c:pt>
                <c:pt idx="13">
                  <c:v>2444176.6864992199</c:v>
                </c:pt>
                <c:pt idx="14">
                  <c:v>2437882.902565774</c:v>
                </c:pt>
                <c:pt idx="15">
                  <c:v>2435537.0376451262</c:v>
                </c:pt>
                <c:pt idx="16">
                  <c:v>2432718.117211299</c:v>
                </c:pt>
                <c:pt idx="17">
                  <c:v>2436191.9589927462</c:v>
                </c:pt>
                <c:pt idx="18">
                  <c:v>2438883.1646551969</c:v>
                </c:pt>
                <c:pt idx="19">
                  <c:v>2440839.7549526887</c:v>
                </c:pt>
                <c:pt idx="20">
                  <c:v>2438065.7901183856</c:v>
                </c:pt>
                <c:pt idx="21">
                  <c:v>2437809.3388574608</c:v>
                </c:pt>
                <c:pt idx="22">
                  <c:v>2439263.2438148139</c:v>
                </c:pt>
                <c:pt idx="23">
                  <c:v>2447087.5615684385</c:v>
                </c:pt>
                <c:pt idx="24">
                  <c:v>2447170.3207402905</c:v>
                </c:pt>
                <c:pt idx="25">
                  <c:v>2447545.2913090526</c:v>
                </c:pt>
                <c:pt idx="26">
                  <c:v>2449511.0770700835</c:v>
                </c:pt>
                <c:pt idx="27">
                  <c:v>2462994.6917729541</c:v>
                </c:pt>
                <c:pt idx="28">
                  <c:v>2462708.6106850696</c:v>
                </c:pt>
                <c:pt idx="29">
                  <c:v>2465606.2034180653</c:v>
                </c:pt>
                <c:pt idx="30">
                  <c:v>2469379.4086236195</c:v>
                </c:pt>
                <c:pt idx="31">
                  <c:v>2475539.3474766626</c:v>
                </c:pt>
                <c:pt idx="32">
                  <c:v>2482568.7684932384</c:v>
                </c:pt>
                <c:pt idx="33">
                  <c:v>2489758.5992626627</c:v>
                </c:pt>
                <c:pt idx="34">
                  <c:v>2493035.2494371044</c:v>
                </c:pt>
                <c:pt idx="35">
                  <c:v>2499099.1467820718</c:v>
                </c:pt>
                <c:pt idx="36">
                  <c:v>2505191.6522358279</c:v>
                </c:pt>
                <c:pt idx="37">
                  <c:v>2517483.9435512964</c:v>
                </c:pt>
                <c:pt idx="38">
                  <c:v>2529533.065942063</c:v>
                </c:pt>
                <c:pt idx="39">
                  <c:v>2532139.4689963199</c:v>
                </c:pt>
                <c:pt idx="40">
                  <c:v>2544248.8727591764</c:v>
                </c:pt>
                <c:pt idx="41">
                  <c:v>2554968.739809454</c:v>
                </c:pt>
                <c:pt idx="42">
                  <c:v>2550664.2411549725</c:v>
                </c:pt>
                <c:pt idx="43">
                  <c:v>2560940.6825190303</c:v>
                </c:pt>
                <c:pt idx="44">
                  <c:v>2570606.1364168222</c:v>
                </c:pt>
                <c:pt idx="45">
                  <c:v>2573866.4391005277</c:v>
                </c:pt>
                <c:pt idx="46">
                  <c:v>2584084.6425288375</c:v>
                </c:pt>
                <c:pt idx="47">
                  <c:v>2585309.6826158832</c:v>
                </c:pt>
                <c:pt idx="48">
                  <c:v>2590897.4592931583</c:v>
                </c:pt>
                <c:pt idx="49">
                  <c:v>2599770.0598902428</c:v>
                </c:pt>
                <c:pt idx="50">
                  <c:v>2593173.8473781771</c:v>
                </c:pt>
                <c:pt idx="51">
                  <c:v>2599113.0951062809</c:v>
                </c:pt>
                <c:pt idx="52">
                  <c:v>2601040.0555768134</c:v>
                </c:pt>
                <c:pt idx="53">
                  <c:v>2604219.6425250084</c:v>
                </c:pt>
                <c:pt idx="54">
                  <c:v>2619936.7331497152</c:v>
                </c:pt>
                <c:pt idx="55">
                  <c:v>2615606.6915409584</c:v>
                </c:pt>
                <c:pt idx="56">
                  <c:v>2630376.6494211354</c:v>
                </c:pt>
                <c:pt idx="57">
                  <c:v>2646814.0513564073</c:v>
                </c:pt>
                <c:pt idx="58">
                  <c:v>2655593.6755999294</c:v>
                </c:pt>
                <c:pt idx="59">
                  <c:v>2662185.8012393112</c:v>
                </c:pt>
                <c:pt idx="60">
                  <c:v>2671350.613233306</c:v>
                </c:pt>
                <c:pt idx="61">
                  <c:v>2678843.894299522</c:v>
                </c:pt>
                <c:pt idx="62">
                  <c:v>2690000.0350088226</c:v>
                </c:pt>
                <c:pt idx="63">
                  <c:v>2694620.2445781473</c:v>
                </c:pt>
                <c:pt idx="64">
                  <c:v>2701059.1124918768</c:v>
                </c:pt>
                <c:pt idx="65">
                  <c:v>2703352.8697858034</c:v>
                </c:pt>
                <c:pt idx="66">
                  <c:v>2703299.7404409107</c:v>
                </c:pt>
                <c:pt idx="67">
                  <c:v>2711890.3468227955</c:v>
                </c:pt>
                <c:pt idx="68">
                  <c:v>2729764.2845065128</c:v>
                </c:pt>
                <c:pt idx="69">
                  <c:v>2729150.2318857335</c:v>
                </c:pt>
                <c:pt idx="70">
                  <c:v>2736773.2711596685</c:v>
                </c:pt>
                <c:pt idx="71">
                  <c:v>2736406.474336274</c:v>
                </c:pt>
                <c:pt idx="72">
                  <c:v>2740852.9918165267</c:v>
                </c:pt>
                <c:pt idx="73">
                  <c:v>2748128.6469123168</c:v>
                </c:pt>
                <c:pt idx="74">
                  <c:v>2762632.95806803</c:v>
                </c:pt>
                <c:pt idx="75">
                  <c:v>2751195.8448617002</c:v>
                </c:pt>
                <c:pt idx="76">
                  <c:v>2751390.9930323642</c:v>
                </c:pt>
                <c:pt idx="77">
                  <c:v>2752460.7319574156</c:v>
                </c:pt>
                <c:pt idx="78">
                  <c:v>2744204.2274174518</c:v>
                </c:pt>
                <c:pt idx="79">
                  <c:v>2742601.1516071316</c:v>
                </c:pt>
                <c:pt idx="80">
                  <c:v>2743035.3818298122</c:v>
                </c:pt>
                <c:pt idx="81">
                  <c:v>2740451.4565753182</c:v>
                </c:pt>
                <c:pt idx="82">
                  <c:v>2734197.5196505417</c:v>
                </c:pt>
                <c:pt idx="83">
                  <c:v>2735416.4294285616</c:v>
                </c:pt>
                <c:pt idx="84">
                  <c:v>2737908.4000476645</c:v>
                </c:pt>
                <c:pt idx="85">
                  <c:v>2738760.5130022899</c:v>
                </c:pt>
                <c:pt idx="86">
                  <c:v>2732732.375793308</c:v>
                </c:pt>
                <c:pt idx="87">
                  <c:v>2742047.3803584417</c:v>
                </c:pt>
                <c:pt idx="88">
                  <c:v>2739150.8093436174</c:v>
                </c:pt>
                <c:pt idx="89">
                  <c:v>2743302.0502724471</c:v>
                </c:pt>
                <c:pt idx="90">
                  <c:v>2740920.4252158138</c:v>
                </c:pt>
                <c:pt idx="91">
                  <c:v>2744187.879926716</c:v>
                </c:pt>
                <c:pt idx="92">
                  <c:v>2734487.68761111</c:v>
                </c:pt>
                <c:pt idx="93">
                  <c:v>2736775.3145960104</c:v>
                </c:pt>
                <c:pt idx="94">
                  <c:v>2736959.2238667924</c:v>
                </c:pt>
                <c:pt idx="95">
                  <c:v>2734060.6094156262</c:v>
                </c:pt>
                <c:pt idx="96">
                  <c:v>2732624.0736671807</c:v>
                </c:pt>
                <c:pt idx="97">
                  <c:v>2730648.0707244398</c:v>
                </c:pt>
                <c:pt idx="98">
                  <c:v>2733821.5273636086</c:v>
                </c:pt>
                <c:pt idx="99">
                  <c:v>2725240.1164452629</c:v>
                </c:pt>
                <c:pt idx="100">
                  <c:v>2727050.6010443</c:v>
                </c:pt>
                <c:pt idx="101">
                  <c:v>2724603.5860247216</c:v>
                </c:pt>
                <c:pt idx="102">
                  <c:v>2726992.3631085521</c:v>
                </c:pt>
                <c:pt idx="103">
                  <c:v>2723790.2983605945</c:v>
                </c:pt>
                <c:pt idx="104">
                  <c:v>2722499.8683106038</c:v>
                </c:pt>
                <c:pt idx="105">
                  <c:v>2721974.7051707027</c:v>
                </c:pt>
                <c:pt idx="106">
                  <c:v>2724063.0971122552</c:v>
                </c:pt>
                <c:pt idx="107">
                  <c:v>2711367.2271192363</c:v>
                </c:pt>
                <c:pt idx="108">
                  <c:v>2722363.9797938587</c:v>
                </c:pt>
                <c:pt idx="109">
                  <c:v>2722589.7795096529</c:v>
                </c:pt>
                <c:pt idx="110">
                  <c:v>2717087.8271587435</c:v>
                </c:pt>
                <c:pt idx="111">
                  <c:v>2714173.8869350115</c:v>
                </c:pt>
                <c:pt idx="112">
                  <c:v>2714770.5703468835</c:v>
                </c:pt>
                <c:pt idx="113">
                  <c:v>2711541.9409264796</c:v>
                </c:pt>
                <c:pt idx="114">
                  <c:v>2710588.6778729237</c:v>
                </c:pt>
                <c:pt idx="115">
                  <c:v>2709784.5856723357</c:v>
                </c:pt>
                <c:pt idx="116">
                  <c:v>2707461.1985514499</c:v>
                </c:pt>
                <c:pt idx="117">
                  <c:v>2710441.5504562976</c:v>
                </c:pt>
                <c:pt idx="118">
                  <c:v>2708314.3332242467</c:v>
                </c:pt>
                <c:pt idx="119">
                  <c:v>2707942.4278099979</c:v>
                </c:pt>
                <c:pt idx="120">
                  <c:v>2706608.0638786536</c:v>
                </c:pt>
                <c:pt idx="121">
                  <c:v>2699079.0226764521</c:v>
                </c:pt>
                <c:pt idx="122">
                  <c:v>2691561.2203741316</c:v>
                </c:pt>
                <c:pt idx="123">
                  <c:v>2694088.95112922</c:v>
                </c:pt>
                <c:pt idx="124">
                  <c:v>2692641.1764808935</c:v>
                </c:pt>
                <c:pt idx="125">
                  <c:v>2698105.325259476</c:v>
                </c:pt>
                <c:pt idx="126">
                  <c:v>2700849.6602668194</c:v>
                </c:pt>
                <c:pt idx="127">
                  <c:v>2703187.3514420991</c:v>
                </c:pt>
                <c:pt idx="128">
                  <c:v>2700128.3272380834</c:v>
                </c:pt>
                <c:pt idx="129">
                  <c:v>2700259.1071639732</c:v>
                </c:pt>
                <c:pt idx="130">
                  <c:v>2699514.2746173041</c:v>
                </c:pt>
                <c:pt idx="131">
                  <c:v>2703192.4600329539</c:v>
                </c:pt>
                <c:pt idx="132">
                  <c:v>2692171.186122227</c:v>
                </c:pt>
                <c:pt idx="133">
                  <c:v>2686082.7675411552</c:v>
                </c:pt>
                <c:pt idx="134">
                  <c:v>2693368.6398186558</c:v>
                </c:pt>
                <c:pt idx="135">
                  <c:v>2696598.2909572306</c:v>
                </c:pt>
                <c:pt idx="136">
                  <c:v>2692544.1132546472</c:v>
                </c:pt>
                <c:pt idx="137">
                  <c:v>2689260.3110530083</c:v>
                </c:pt>
                <c:pt idx="138">
                  <c:v>2696224.3421066394</c:v>
                </c:pt>
                <c:pt idx="139">
                  <c:v>2701138.8065092159</c:v>
                </c:pt>
                <c:pt idx="140">
                  <c:v>2704374.5879568174</c:v>
                </c:pt>
                <c:pt idx="141">
                  <c:v>2702067.5483266679</c:v>
                </c:pt>
                <c:pt idx="142">
                  <c:v>2707667.5856219949</c:v>
                </c:pt>
                <c:pt idx="143">
                  <c:v>2717405.5815099287</c:v>
                </c:pt>
                <c:pt idx="144">
                  <c:v>2727656.4799197111</c:v>
                </c:pt>
                <c:pt idx="145">
                  <c:v>2754960.8763218867</c:v>
                </c:pt>
                <c:pt idx="146">
                  <c:v>2766978.3254493522</c:v>
                </c:pt>
                <c:pt idx="147">
                  <c:v>2758487.8474482265</c:v>
                </c:pt>
                <c:pt idx="148">
                  <c:v>2762567.5681050853</c:v>
                </c:pt>
                <c:pt idx="149">
                  <c:v>2770806.7034361414</c:v>
                </c:pt>
                <c:pt idx="150">
                  <c:v>2765995.4325688365</c:v>
                </c:pt>
                <c:pt idx="151">
                  <c:v>2764296.3152504405</c:v>
                </c:pt>
                <c:pt idx="152">
                  <c:v>2773057.5485668848</c:v>
                </c:pt>
                <c:pt idx="153">
                  <c:v>2772820.5099512096</c:v>
                </c:pt>
                <c:pt idx="154">
                  <c:v>2775493.3246865817</c:v>
                </c:pt>
                <c:pt idx="155">
                  <c:v>2779621.0660974779</c:v>
                </c:pt>
                <c:pt idx="156" formatCode="#,##0.00">
                  <c:v>2763007.97</c:v>
                </c:pt>
                <c:pt idx="157" formatCode="#,##0.00">
                  <c:v>2759922</c:v>
                </c:pt>
                <c:pt idx="158" formatCode="#,##0.00">
                  <c:v>2754493.66</c:v>
                </c:pt>
                <c:pt idx="159" formatCode="#,##0.00">
                  <c:v>2747277.01</c:v>
                </c:pt>
                <c:pt idx="160" formatCode="#,##0.00">
                  <c:v>2733216.05</c:v>
                </c:pt>
                <c:pt idx="161" formatCode="#,##0.00">
                  <c:v>2716714.75</c:v>
                </c:pt>
                <c:pt idx="162" formatCode="#,##0.00">
                  <c:v>2701709.57</c:v>
                </c:pt>
                <c:pt idx="163" formatCode="#,##0.00">
                  <c:v>2686816.14</c:v>
                </c:pt>
                <c:pt idx="164" formatCode="#,##0.00">
                  <c:v>2666769.9700000002</c:v>
                </c:pt>
                <c:pt idx="165" formatCode="#,##0.00">
                  <c:v>2639245.69</c:v>
                </c:pt>
                <c:pt idx="166" formatCode="#,##0.00">
                  <c:v>2607102.25</c:v>
                </c:pt>
                <c:pt idx="167" formatCode="#,##0.00">
                  <c:v>2574774.62</c:v>
                </c:pt>
                <c:pt idx="168" formatCode="#,##0.00">
                  <c:v>2538699.58</c:v>
                </c:pt>
                <c:pt idx="169" formatCode="#,##0.00">
                  <c:v>2503193.7400000002</c:v>
                </c:pt>
                <c:pt idx="170" formatCode="#,##0.00">
                  <c:v>2469268.16</c:v>
                </c:pt>
                <c:pt idx="171" formatCode="#,##0.00">
                  <c:v>2441505.5699999998</c:v>
                </c:pt>
                <c:pt idx="172" formatCode="#,##0.00">
                  <c:v>2419938.5</c:v>
                </c:pt>
                <c:pt idx="173" formatCode="#,##0.00">
                  <c:v>2400851.0499999998</c:v>
                </c:pt>
                <c:pt idx="174" formatCode="#,##0.00">
                  <c:v>2385092.3199999998</c:v>
                </c:pt>
                <c:pt idx="175" formatCode="#,##0.00">
                  <c:v>2376721.14</c:v>
                </c:pt>
                <c:pt idx="176" formatCode="#,##0.00">
                  <c:v>2365707.21</c:v>
                </c:pt>
                <c:pt idx="177" formatCode="#,##0.00">
                  <c:v>2353309.19</c:v>
                </c:pt>
                <c:pt idx="178" formatCode="#,##0.00">
                  <c:v>2344661.27</c:v>
                </c:pt>
                <c:pt idx="179" formatCode="#,##0.00">
                  <c:v>2338174.0499999998</c:v>
                </c:pt>
                <c:pt idx="180" formatCode="#,##0.00">
                  <c:v>2330244.9</c:v>
                </c:pt>
                <c:pt idx="181" formatCode="#,##0.00">
                  <c:v>2323163.37</c:v>
                </c:pt>
                <c:pt idx="182" formatCode="#,##0.00">
                  <c:v>2314719.87</c:v>
                </c:pt>
                <c:pt idx="183" formatCode="#,##0.00">
                  <c:v>2307781.58</c:v>
                </c:pt>
                <c:pt idx="184" formatCode="#,##0.00">
                  <c:v>2301967.2799999998</c:v>
                </c:pt>
                <c:pt idx="185" formatCode="#,##0.00">
                  <c:v>2294620</c:v>
                </c:pt>
                <c:pt idx="186" formatCode="#,##0.00">
                  <c:v>2288588.4500000002</c:v>
                </c:pt>
                <c:pt idx="187" formatCode="#,##0.00">
                  <c:v>2284320.75</c:v>
                </c:pt>
                <c:pt idx="188" formatCode="#,##0.00">
                  <c:v>2279067.65</c:v>
                </c:pt>
                <c:pt idx="189" formatCode="#,##0.00">
                  <c:v>2275182.54</c:v>
                </c:pt>
                <c:pt idx="190" formatCode="#,##0.00">
                  <c:v>2271321.1</c:v>
                </c:pt>
                <c:pt idx="191" formatCode="#,##0.00">
                  <c:v>2265949.14</c:v>
                </c:pt>
                <c:pt idx="192" formatCode="#,##0.00">
                  <c:v>2262140.25</c:v>
                </c:pt>
                <c:pt idx="193" formatCode="#,##0.00">
                  <c:v>2258167.11</c:v>
                </c:pt>
                <c:pt idx="194" formatCode="#,##0.00">
                  <c:v>2255092.5499999998</c:v>
                </c:pt>
                <c:pt idx="195" formatCode="#,##0.00">
                  <c:v>2251538.0699999998</c:v>
                </c:pt>
                <c:pt idx="196" formatCode="#,##0.00">
                  <c:v>2245377.83</c:v>
                </c:pt>
                <c:pt idx="197" formatCode="#,##0.00">
                  <c:v>2239423.23</c:v>
                </c:pt>
                <c:pt idx="198" formatCode="#,##0.00">
                  <c:v>2234356.9</c:v>
                </c:pt>
                <c:pt idx="199" formatCode="#,##0.00">
                  <c:v>2229020.2200000002</c:v>
                </c:pt>
                <c:pt idx="200" formatCode="#,##0.00">
                  <c:v>2219122.7799999998</c:v>
                </c:pt>
                <c:pt idx="201" formatCode="#,##0.00">
                  <c:v>2206523.29</c:v>
                </c:pt>
                <c:pt idx="202" formatCode="#,##0.00">
                  <c:v>2195747.63</c:v>
                </c:pt>
                <c:pt idx="203" formatCode="#,##0.00">
                  <c:v>2186750.7200000002</c:v>
                </c:pt>
                <c:pt idx="204" formatCode="#,##0.00">
                  <c:v>2177326.36</c:v>
                </c:pt>
                <c:pt idx="205" formatCode="#,##0.00">
                  <c:v>2163826.4500000002</c:v>
                </c:pt>
                <c:pt idx="206" formatCode="#,##0.00">
                  <c:v>2151236.6800000002</c:v>
                </c:pt>
                <c:pt idx="207" formatCode="#,##0.00">
                  <c:v>2140383.8199999998</c:v>
                </c:pt>
                <c:pt idx="208" formatCode="#,##0.00">
                  <c:v>2129841.73</c:v>
                </c:pt>
                <c:pt idx="209" formatCode="#,##0.00">
                  <c:v>2116995.7000000002</c:v>
                </c:pt>
                <c:pt idx="210" formatCode="#,##0.00">
                  <c:v>2104313.37</c:v>
                </c:pt>
                <c:pt idx="211" formatCode="#,##0.00">
                  <c:v>2096483.92</c:v>
                </c:pt>
                <c:pt idx="212" formatCode="#,##0.00">
                  <c:v>2086833.86</c:v>
                </c:pt>
                <c:pt idx="213" formatCode="#,##0.00">
                  <c:v>2074853.09</c:v>
                </c:pt>
                <c:pt idx="214" formatCode="#,##0.00">
                  <c:v>2065010.99</c:v>
                </c:pt>
                <c:pt idx="215" formatCode="#,##0.00">
                  <c:v>2057667.99</c:v>
                </c:pt>
                <c:pt idx="216" formatCode="#,##0.00">
                  <c:v>2048468.65</c:v>
                </c:pt>
                <c:pt idx="217" formatCode="#,##0.00">
                  <c:v>2040119.95</c:v>
                </c:pt>
                <c:pt idx="218" formatCode="#,##0.00">
                  <c:v>2032373.66</c:v>
                </c:pt>
                <c:pt idx="219" formatCode="#,##0.00">
                  <c:v>2023182.15</c:v>
                </c:pt>
                <c:pt idx="220" formatCode="#,##0.00">
                  <c:v>2018313.06</c:v>
                </c:pt>
                <c:pt idx="221" formatCode="#,##0.00">
                  <c:v>2015907.16</c:v>
                </c:pt>
                <c:pt idx="222" formatCode="#,##0.00">
                  <c:v>2014585.86</c:v>
                </c:pt>
                <c:pt idx="223" formatCode="#,##0.00">
                  <c:v>2013995.58</c:v>
                </c:pt>
                <c:pt idx="224" formatCode="#,##0.00">
                  <c:v>2013587.42</c:v>
                </c:pt>
                <c:pt idx="225" formatCode="#,##0.00">
                  <c:v>2014699.22</c:v>
                </c:pt>
                <c:pt idx="226" formatCode="#,##0.00">
                  <c:v>2013391.75</c:v>
                </c:pt>
                <c:pt idx="227" formatCode="#,##0.00">
                  <c:v>2013174.53</c:v>
                </c:pt>
                <c:pt idx="228" formatCode="#,##0.00">
                  <c:v>2013088.25</c:v>
                </c:pt>
                <c:pt idx="229" formatCode="#,##0.00">
                  <c:v>2013690.3</c:v>
                </c:pt>
                <c:pt idx="230" formatCode="#,##0.00">
                  <c:v>2015139.72</c:v>
                </c:pt>
                <c:pt idx="231" formatCode="#,##0.00">
                  <c:v>2017159.43</c:v>
                </c:pt>
                <c:pt idx="232" formatCode="#,##0.00">
                  <c:v>2018745.42</c:v>
                </c:pt>
                <c:pt idx="233" formatCode="#,##0.00">
                  <c:v>2021312.1</c:v>
                </c:pt>
                <c:pt idx="234" formatCode="#,##0.00">
                  <c:v>2024430.25</c:v>
                </c:pt>
                <c:pt idx="235" formatCode="#,##0.00">
                  <c:v>2026141.33</c:v>
                </c:pt>
                <c:pt idx="236" formatCode="#,##0.00">
                  <c:v>2027711.2</c:v>
                </c:pt>
                <c:pt idx="237" formatCode="#,##0.00">
                  <c:v>2029210.9</c:v>
                </c:pt>
                <c:pt idx="238" formatCode="#,##0.00">
                  <c:v>2032521.42</c:v>
                </c:pt>
                <c:pt idx="239" formatCode="#,##0.00">
                  <c:v>2035685.6</c:v>
                </c:pt>
                <c:pt idx="240" formatCode="#,##0.00">
                  <c:v>2037760.04</c:v>
                </c:pt>
                <c:pt idx="241" formatCode="#,##0.00">
                  <c:v>2043722.53</c:v>
                </c:pt>
                <c:pt idx="242" formatCode="#,##0.00">
                  <c:v>2050412.94</c:v>
                </c:pt>
                <c:pt idx="243" formatCode="#,##0.00">
                  <c:v>2056789</c:v>
                </c:pt>
                <c:pt idx="244" formatCode="#,##0.00">
                  <c:v>2062985.27</c:v>
                </c:pt>
                <c:pt idx="245" formatCode="#,##0.00">
                  <c:v>2067666.16</c:v>
                </c:pt>
                <c:pt idx="246" formatCode="#,##0.00">
                  <c:v>2071944.52</c:v>
                </c:pt>
                <c:pt idx="247" formatCode="#,##0.00">
                  <c:v>2074527.16</c:v>
                </c:pt>
                <c:pt idx="248" formatCode="#,##0.00">
                  <c:v>2077428.55</c:v>
                </c:pt>
                <c:pt idx="249" formatCode="#,##0.00">
                  <c:v>2082002.06</c:v>
                </c:pt>
                <c:pt idx="250" formatCode="#,##0.00">
                  <c:v>2088486.33</c:v>
                </c:pt>
                <c:pt idx="251" formatCode="#,##0.00">
                  <c:v>2094329.2</c:v>
                </c:pt>
                <c:pt idx="252" formatCode="#,##0.00">
                  <c:v>2097904.4500000002</c:v>
                </c:pt>
                <c:pt idx="253" formatCode="#,##0.00">
                  <c:v>2102570.98</c:v>
                </c:pt>
                <c:pt idx="254" formatCode="#,##0.00">
                  <c:v>2106520.9700000002</c:v>
                </c:pt>
                <c:pt idx="255" formatCode="#,##0.00">
                  <c:v>2112283.88</c:v>
                </c:pt>
                <c:pt idx="256" formatCode="#,##0.00">
                  <c:v>2116911.9300000002</c:v>
                </c:pt>
                <c:pt idx="257" formatCode="#,##0.00">
                  <c:v>2122268.04</c:v>
                </c:pt>
                <c:pt idx="258" formatCode="#,##0.00">
                  <c:v>2127846.02</c:v>
                </c:pt>
                <c:pt idx="259" formatCode="#,##0.00">
                  <c:v>2131847.2400000002</c:v>
                </c:pt>
                <c:pt idx="260" formatCode="#,##0.00">
                  <c:v>2136450.29</c:v>
                </c:pt>
                <c:pt idx="261" formatCode="#,##0.00">
                  <c:v>2142900.61</c:v>
                </c:pt>
                <c:pt idx="262" formatCode="#,##0.00">
                  <c:v>2148408.9</c:v>
                </c:pt>
                <c:pt idx="263" formatCode="#,##0.00">
                  <c:v>2152097.7999999998</c:v>
                </c:pt>
                <c:pt idx="264" formatCode="#,##0.00">
                  <c:v>2158826.48</c:v>
                </c:pt>
                <c:pt idx="265" formatCode="#,##0.00">
                  <c:v>2164137.4500000002</c:v>
                </c:pt>
                <c:pt idx="266" formatCode="#,##0.00">
                  <c:v>2170757.5</c:v>
                </c:pt>
                <c:pt idx="267" formatCode="#,##0.00">
                  <c:v>2177904.4500000002</c:v>
                </c:pt>
                <c:pt idx="268" formatCode="#,##0.00">
                  <c:v>2183641.21</c:v>
                </c:pt>
                <c:pt idx="269" formatCode="#,##0.00">
                  <c:v>2188418.34</c:v>
                </c:pt>
                <c:pt idx="270" formatCode="#,##0.00">
                  <c:v>2193956.3199999998</c:v>
                </c:pt>
                <c:pt idx="271" formatCode="#,##0.00">
                  <c:v>2199334.84</c:v>
                </c:pt>
                <c:pt idx="272" formatCode="#,##0.00">
                  <c:v>2205022.34</c:v>
                </c:pt>
                <c:pt idx="273" formatCode="#,##0.00">
                  <c:v>2210571.9900000002</c:v>
                </c:pt>
                <c:pt idx="274" formatCode="#,##0.00">
                  <c:v>2217750.17</c:v>
                </c:pt>
                <c:pt idx="275" formatCode="#,##0.00">
                  <c:v>2222985.3199999998</c:v>
                </c:pt>
                <c:pt idx="276" formatCode="#,##0.00">
                  <c:v>2230183</c:v>
                </c:pt>
                <c:pt idx="277" formatCode="#,##0.00">
                  <c:v>2236248.9700000002</c:v>
                </c:pt>
                <c:pt idx="278" formatCode="#,##0.00">
                  <c:v>2240629.71</c:v>
                </c:pt>
                <c:pt idx="279" formatCode="#,##0.00">
                  <c:v>2243148.19</c:v>
                </c:pt>
                <c:pt idx="280" formatCode="#,##0.00">
                  <c:v>2246518.5099999998</c:v>
                </c:pt>
                <c:pt idx="281" formatCode="#,##0.00">
                  <c:v>2251116.71</c:v>
                </c:pt>
                <c:pt idx="282" formatCode="#,##0.00">
                  <c:v>2253145.89</c:v>
                </c:pt>
                <c:pt idx="283" formatCode="#,##0.00">
                  <c:v>2255211.5499999998</c:v>
                </c:pt>
                <c:pt idx="284" formatCode="#,##0.00">
                  <c:v>2259596.4900000002</c:v>
                </c:pt>
                <c:pt idx="285" formatCode="#,##0.00">
                  <c:v>2263504.7999999998</c:v>
                </c:pt>
                <c:pt idx="286" formatCode="#,##0.00">
                  <c:v>2264434.73</c:v>
                </c:pt>
                <c:pt idx="287" formatCode="#,##0.00">
                  <c:v>2267726.0299999998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D-4F16-AEE7-8531284A00A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'Afiliaciones Industria '!$B$9:$B$296</c:f>
              <c:numCache>
                <c:formatCode>mmm\-yy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'Afiliaciones Industria '!$E$9:$E$176</c:f>
              <c:numCache>
                <c:formatCode>General</c:formatCode>
                <c:ptCount val="168"/>
                <c:pt idx="0">
                  <c:v>2405052</c:v>
                </c:pt>
                <c:pt idx="1">
                  <c:v>2406225</c:v>
                </c:pt>
                <c:pt idx="2">
                  <c:v>2411081</c:v>
                </c:pt>
                <c:pt idx="3">
                  <c:v>2410742</c:v>
                </c:pt>
                <c:pt idx="4">
                  <c:v>2414132</c:v>
                </c:pt>
                <c:pt idx="5">
                  <c:v>2404004</c:v>
                </c:pt>
                <c:pt idx="6">
                  <c:v>2407082</c:v>
                </c:pt>
                <c:pt idx="7">
                  <c:v>2415905</c:v>
                </c:pt>
                <c:pt idx="8">
                  <c:v>2404184</c:v>
                </c:pt>
                <c:pt idx="9">
                  <c:v>2404803</c:v>
                </c:pt>
                <c:pt idx="10">
                  <c:v>2400569</c:v>
                </c:pt>
                <c:pt idx="11">
                  <c:v>2402425</c:v>
                </c:pt>
                <c:pt idx="12">
                  <c:v>2395707</c:v>
                </c:pt>
                <c:pt idx="13">
                  <c:v>2392222</c:v>
                </c:pt>
                <c:pt idx="14">
                  <c:v>2386062</c:v>
                </c:pt>
                <c:pt idx="15">
                  <c:v>2383766</c:v>
                </c:pt>
                <c:pt idx="16">
                  <c:v>2381007</c:v>
                </c:pt>
                <c:pt idx="17">
                  <c:v>2384407</c:v>
                </c:pt>
                <c:pt idx="18">
                  <c:v>2387041</c:v>
                </c:pt>
                <c:pt idx="19">
                  <c:v>2388956</c:v>
                </c:pt>
                <c:pt idx="20">
                  <c:v>2386241</c:v>
                </c:pt>
                <c:pt idx="21">
                  <c:v>2385990</c:v>
                </c:pt>
                <c:pt idx="22">
                  <c:v>2387413</c:v>
                </c:pt>
                <c:pt idx="23">
                  <c:v>2395071</c:v>
                </c:pt>
                <c:pt idx="24">
                  <c:v>2395152</c:v>
                </c:pt>
                <c:pt idx="25">
                  <c:v>2395519</c:v>
                </c:pt>
                <c:pt idx="26">
                  <c:v>2397443</c:v>
                </c:pt>
                <c:pt idx="27">
                  <c:v>2410640</c:v>
                </c:pt>
                <c:pt idx="28">
                  <c:v>2410360</c:v>
                </c:pt>
                <c:pt idx="29">
                  <c:v>2413196</c:v>
                </c:pt>
                <c:pt idx="30">
                  <c:v>2416889</c:v>
                </c:pt>
                <c:pt idx="31">
                  <c:v>2422918</c:v>
                </c:pt>
                <c:pt idx="32">
                  <c:v>2429798</c:v>
                </c:pt>
                <c:pt idx="33">
                  <c:v>2436835</c:v>
                </c:pt>
                <c:pt idx="34">
                  <c:v>2440042</c:v>
                </c:pt>
                <c:pt idx="35">
                  <c:v>2445977</c:v>
                </c:pt>
                <c:pt idx="36">
                  <c:v>2451940</c:v>
                </c:pt>
                <c:pt idx="37">
                  <c:v>2463971</c:v>
                </c:pt>
                <c:pt idx="38">
                  <c:v>2475764</c:v>
                </c:pt>
                <c:pt idx="39">
                  <c:v>2478315</c:v>
                </c:pt>
                <c:pt idx="40">
                  <c:v>2490167</c:v>
                </c:pt>
                <c:pt idx="41">
                  <c:v>2500659</c:v>
                </c:pt>
                <c:pt idx="42">
                  <c:v>2496446</c:v>
                </c:pt>
                <c:pt idx="43">
                  <c:v>2506504</c:v>
                </c:pt>
                <c:pt idx="44">
                  <c:v>2515964</c:v>
                </c:pt>
                <c:pt idx="45">
                  <c:v>2519155</c:v>
                </c:pt>
                <c:pt idx="46">
                  <c:v>2529156</c:v>
                </c:pt>
                <c:pt idx="47">
                  <c:v>2530355</c:v>
                </c:pt>
                <c:pt idx="48">
                  <c:v>2535824</c:v>
                </c:pt>
                <c:pt idx="49">
                  <c:v>2544508</c:v>
                </c:pt>
                <c:pt idx="50">
                  <c:v>2538052</c:v>
                </c:pt>
                <c:pt idx="51">
                  <c:v>2543865</c:v>
                </c:pt>
                <c:pt idx="52">
                  <c:v>2545751</c:v>
                </c:pt>
                <c:pt idx="53">
                  <c:v>2548863</c:v>
                </c:pt>
                <c:pt idx="54">
                  <c:v>2564246</c:v>
                </c:pt>
                <c:pt idx="55">
                  <c:v>2560008</c:v>
                </c:pt>
                <c:pt idx="56">
                  <c:v>2574464</c:v>
                </c:pt>
                <c:pt idx="57">
                  <c:v>2590552</c:v>
                </c:pt>
                <c:pt idx="58">
                  <c:v>2599145</c:v>
                </c:pt>
                <c:pt idx="59">
                  <c:v>2605597</c:v>
                </c:pt>
                <c:pt idx="60">
                  <c:v>2614567</c:v>
                </c:pt>
                <c:pt idx="61">
                  <c:v>2621901</c:v>
                </c:pt>
                <c:pt idx="62">
                  <c:v>2632820</c:v>
                </c:pt>
                <c:pt idx="63">
                  <c:v>2637342</c:v>
                </c:pt>
                <c:pt idx="64">
                  <c:v>2643644</c:v>
                </c:pt>
                <c:pt idx="65">
                  <c:v>2645889</c:v>
                </c:pt>
                <c:pt idx="66">
                  <c:v>2645837</c:v>
                </c:pt>
                <c:pt idx="67">
                  <c:v>2654245</c:v>
                </c:pt>
                <c:pt idx="68">
                  <c:v>2671739</c:v>
                </c:pt>
                <c:pt idx="69">
                  <c:v>2671138</c:v>
                </c:pt>
                <c:pt idx="70">
                  <c:v>2678599</c:v>
                </c:pt>
                <c:pt idx="71">
                  <c:v>2678240</c:v>
                </c:pt>
                <c:pt idx="72">
                  <c:v>2682592</c:v>
                </c:pt>
                <c:pt idx="73">
                  <c:v>2689713</c:v>
                </c:pt>
                <c:pt idx="74">
                  <c:v>2703909</c:v>
                </c:pt>
                <c:pt idx="75">
                  <c:v>2692715</c:v>
                </c:pt>
                <c:pt idx="76">
                  <c:v>2692906</c:v>
                </c:pt>
                <c:pt idx="77">
                  <c:v>2693953</c:v>
                </c:pt>
                <c:pt idx="78">
                  <c:v>2685872</c:v>
                </c:pt>
                <c:pt idx="79">
                  <c:v>2684303</c:v>
                </c:pt>
                <c:pt idx="80">
                  <c:v>2684728</c:v>
                </c:pt>
                <c:pt idx="81">
                  <c:v>2682199</c:v>
                </c:pt>
                <c:pt idx="82">
                  <c:v>2676078</c:v>
                </c:pt>
                <c:pt idx="83">
                  <c:v>2677271</c:v>
                </c:pt>
                <c:pt idx="84">
                  <c:v>2679710</c:v>
                </c:pt>
                <c:pt idx="85">
                  <c:v>2680544</c:v>
                </c:pt>
                <c:pt idx="86">
                  <c:v>2674644</c:v>
                </c:pt>
                <c:pt idx="87">
                  <c:v>2683761</c:v>
                </c:pt>
                <c:pt idx="88">
                  <c:v>2680926</c:v>
                </c:pt>
                <c:pt idx="89">
                  <c:v>2684989</c:v>
                </c:pt>
                <c:pt idx="90">
                  <c:v>2682658</c:v>
                </c:pt>
                <c:pt idx="91">
                  <c:v>2685856</c:v>
                </c:pt>
                <c:pt idx="92">
                  <c:v>2676362</c:v>
                </c:pt>
                <c:pt idx="93">
                  <c:v>2678601</c:v>
                </c:pt>
                <c:pt idx="94">
                  <c:v>2678781</c:v>
                </c:pt>
                <c:pt idx="95">
                  <c:v>2675944</c:v>
                </c:pt>
                <c:pt idx="96">
                  <c:v>2674538</c:v>
                </c:pt>
                <c:pt idx="97">
                  <c:v>2672604</c:v>
                </c:pt>
                <c:pt idx="98">
                  <c:v>2675710</c:v>
                </c:pt>
                <c:pt idx="99">
                  <c:v>2667311</c:v>
                </c:pt>
                <c:pt idx="100">
                  <c:v>2669083</c:v>
                </c:pt>
                <c:pt idx="101">
                  <c:v>2666688</c:v>
                </c:pt>
                <c:pt idx="102">
                  <c:v>2669026</c:v>
                </c:pt>
                <c:pt idx="103">
                  <c:v>2665892</c:v>
                </c:pt>
                <c:pt idx="104">
                  <c:v>2664629</c:v>
                </c:pt>
                <c:pt idx="105">
                  <c:v>2664115</c:v>
                </c:pt>
                <c:pt idx="106">
                  <c:v>2666159</c:v>
                </c:pt>
                <c:pt idx="107">
                  <c:v>2653733</c:v>
                </c:pt>
                <c:pt idx="108">
                  <c:v>2664496</c:v>
                </c:pt>
                <c:pt idx="109">
                  <c:v>2664717</c:v>
                </c:pt>
                <c:pt idx="110">
                  <c:v>2659332</c:v>
                </c:pt>
                <c:pt idx="111">
                  <c:v>2656480</c:v>
                </c:pt>
                <c:pt idx="112">
                  <c:v>2657064</c:v>
                </c:pt>
                <c:pt idx="113">
                  <c:v>2653904</c:v>
                </c:pt>
                <c:pt idx="114">
                  <c:v>2652971</c:v>
                </c:pt>
                <c:pt idx="115">
                  <c:v>2652184</c:v>
                </c:pt>
                <c:pt idx="116">
                  <c:v>2649910</c:v>
                </c:pt>
                <c:pt idx="117">
                  <c:v>2652827</c:v>
                </c:pt>
                <c:pt idx="118">
                  <c:v>2650745</c:v>
                </c:pt>
                <c:pt idx="119">
                  <c:v>2650381</c:v>
                </c:pt>
                <c:pt idx="120">
                  <c:v>2649075</c:v>
                </c:pt>
                <c:pt idx="121">
                  <c:v>2641706</c:v>
                </c:pt>
                <c:pt idx="122">
                  <c:v>2634348</c:v>
                </c:pt>
                <c:pt idx="123">
                  <c:v>2636822</c:v>
                </c:pt>
                <c:pt idx="124">
                  <c:v>2635405</c:v>
                </c:pt>
                <c:pt idx="125">
                  <c:v>2640753</c:v>
                </c:pt>
                <c:pt idx="126">
                  <c:v>2643439</c:v>
                </c:pt>
                <c:pt idx="127">
                  <c:v>2645727</c:v>
                </c:pt>
                <c:pt idx="128">
                  <c:v>2642733</c:v>
                </c:pt>
                <c:pt idx="129">
                  <c:v>2642861</c:v>
                </c:pt>
                <c:pt idx="130">
                  <c:v>2642132</c:v>
                </c:pt>
                <c:pt idx="131">
                  <c:v>2645732</c:v>
                </c:pt>
                <c:pt idx="132">
                  <c:v>2634945</c:v>
                </c:pt>
                <c:pt idx="133">
                  <c:v>2628986</c:v>
                </c:pt>
                <c:pt idx="134">
                  <c:v>2636117</c:v>
                </c:pt>
                <c:pt idx="135">
                  <c:v>2639278</c:v>
                </c:pt>
                <c:pt idx="136">
                  <c:v>2635310</c:v>
                </c:pt>
                <c:pt idx="137">
                  <c:v>2632096</c:v>
                </c:pt>
                <c:pt idx="138">
                  <c:v>2638912</c:v>
                </c:pt>
                <c:pt idx="139">
                  <c:v>2643722</c:v>
                </c:pt>
                <c:pt idx="140">
                  <c:v>2646889</c:v>
                </c:pt>
                <c:pt idx="141">
                  <c:v>2644631</c:v>
                </c:pt>
                <c:pt idx="142">
                  <c:v>2650112</c:v>
                </c:pt>
                <c:pt idx="143">
                  <c:v>2659643</c:v>
                </c:pt>
                <c:pt idx="144">
                  <c:v>2669676</c:v>
                </c:pt>
                <c:pt idx="145">
                  <c:v>2696400</c:v>
                </c:pt>
                <c:pt idx="146">
                  <c:v>2708162</c:v>
                </c:pt>
                <c:pt idx="147">
                  <c:v>2699852</c:v>
                </c:pt>
                <c:pt idx="148">
                  <c:v>2703845</c:v>
                </c:pt>
                <c:pt idx="149">
                  <c:v>2711909</c:v>
                </c:pt>
                <c:pt idx="150">
                  <c:v>2707200</c:v>
                </c:pt>
                <c:pt idx="151">
                  <c:v>2705537</c:v>
                </c:pt>
                <c:pt idx="152">
                  <c:v>2714112</c:v>
                </c:pt>
                <c:pt idx="153">
                  <c:v>2713880</c:v>
                </c:pt>
                <c:pt idx="154">
                  <c:v>2716496</c:v>
                </c:pt>
                <c:pt idx="155">
                  <c:v>2720536</c:v>
                </c:pt>
                <c:pt idx="156">
                  <c:v>2709694</c:v>
                </c:pt>
                <c:pt idx="157">
                  <c:v>2699487</c:v>
                </c:pt>
                <c:pt idx="158">
                  <c:v>2690203</c:v>
                </c:pt>
                <c:pt idx="159">
                  <c:v>2677732</c:v>
                </c:pt>
                <c:pt idx="160">
                  <c:v>2673755</c:v>
                </c:pt>
                <c:pt idx="161">
                  <c:v>2651167</c:v>
                </c:pt>
                <c:pt idx="162">
                  <c:v>2643686</c:v>
                </c:pt>
                <c:pt idx="163">
                  <c:v>2646135</c:v>
                </c:pt>
                <c:pt idx="164">
                  <c:v>2607273</c:v>
                </c:pt>
                <c:pt idx="165">
                  <c:v>2586178</c:v>
                </c:pt>
                <c:pt idx="166">
                  <c:v>2556887</c:v>
                </c:pt>
                <c:pt idx="167">
                  <c:v>2521182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D-4F16-AEE7-8531284A0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97960"/>
        <c:axId val="1"/>
      </c:lineChart>
      <c:dateAx>
        <c:axId val="3588979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in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897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'Afiliaciones Construcción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Construcción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Construcción '!$J$9:$J$104</c:f>
              <c:numCache>
                <c:formatCode>General</c:formatCode>
                <c:ptCount val="96"/>
                <c:pt idx="0">
                  <c:v>1168303.51</c:v>
                </c:pt>
                <c:pt idx="1">
                  <c:v>1161887.3899999999</c:v>
                </c:pt>
                <c:pt idx="2">
                  <c:v>1157790.8899999999</c:v>
                </c:pt>
                <c:pt idx="3">
                  <c:v>1157404.95</c:v>
                </c:pt>
                <c:pt idx="4">
                  <c:v>1156280.47</c:v>
                </c:pt>
                <c:pt idx="5">
                  <c:v>1160049.18</c:v>
                </c:pt>
                <c:pt idx="6">
                  <c:v>1170395.3899999999</c:v>
                </c:pt>
                <c:pt idx="7">
                  <c:v>1179455.6299999999</c:v>
                </c:pt>
                <c:pt idx="8">
                  <c:v>1192505.51</c:v>
                </c:pt>
                <c:pt idx="9">
                  <c:v>1216603.3999999999</c:v>
                </c:pt>
                <c:pt idx="10">
                  <c:v>1241794.97</c:v>
                </c:pt>
                <c:pt idx="11">
                  <c:v>1271224.3</c:v>
                </c:pt>
                <c:pt idx="12">
                  <c:v>1307643.47</c:v>
                </c:pt>
                <c:pt idx="13">
                  <c:v>1346752.23</c:v>
                </c:pt>
                <c:pt idx="14">
                  <c:v>1391077.97</c:v>
                </c:pt>
                <c:pt idx="15">
                  <c:v>1441857.36</c:v>
                </c:pt>
                <c:pt idx="16">
                  <c:v>1498163.04</c:v>
                </c:pt>
                <c:pt idx="17">
                  <c:v>1551988.43</c:v>
                </c:pt>
                <c:pt idx="18">
                  <c:v>1599477.84</c:v>
                </c:pt>
                <c:pt idx="19">
                  <c:v>1643099.38</c:v>
                </c:pt>
                <c:pt idx="20">
                  <c:v>1679941.93</c:v>
                </c:pt>
                <c:pt idx="21">
                  <c:v>1708504.23</c:v>
                </c:pt>
                <c:pt idx="22">
                  <c:v>1743590.7</c:v>
                </c:pt>
                <c:pt idx="23">
                  <c:v>1783937.87</c:v>
                </c:pt>
                <c:pt idx="24">
                  <c:v>1815268.87</c:v>
                </c:pt>
                <c:pt idx="25">
                  <c:v>1837388.32</c:v>
                </c:pt>
                <c:pt idx="26">
                  <c:v>1859428.52</c:v>
                </c:pt>
                <c:pt idx="27">
                  <c:v>1885581.66</c:v>
                </c:pt>
                <c:pt idx="28">
                  <c:v>1913817.78</c:v>
                </c:pt>
                <c:pt idx="29">
                  <c:v>1944546.46</c:v>
                </c:pt>
                <c:pt idx="30">
                  <c:v>1970394.95</c:v>
                </c:pt>
                <c:pt idx="31">
                  <c:v>1992369.47</c:v>
                </c:pt>
                <c:pt idx="32">
                  <c:v>2016660.16</c:v>
                </c:pt>
                <c:pt idx="33">
                  <c:v>2040814.66</c:v>
                </c:pt>
                <c:pt idx="34">
                  <c:v>2057437.28</c:v>
                </c:pt>
                <c:pt idx="35">
                  <c:v>2078581.33</c:v>
                </c:pt>
                <c:pt idx="36">
                  <c:v>2108370.44</c:v>
                </c:pt>
                <c:pt idx="37">
                  <c:v>2139812.02</c:v>
                </c:pt>
                <c:pt idx="38">
                  <c:v>2169184.8199999998</c:v>
                </c:pt>
                <c:pt idx="39">
                  <c:v>2200090.52</c:v>
                </c:pt>
                <c:pt idx="40">
                  <c:v>2244499.2799999998</c:v>
                </c:pt>
                <c:pt idx="41">
                  <c:v>2309601.6800000002</c:v>
                </c:pt>
                <c:pt idx="42">
                  <c:v>2383119.25</c:v>
                </c:pt>
                <c:pt idx="43">
                  <c:v>2441888.31</c:v>
                </c:pt>
                <c:pt idx="44">
                  <c:v>2487419.83</c:v>
                </c:pt>
                <c:pt idx="45">
                  <c:v>2528082</c:v>
                </c:pt>
                <c:pt idx="46">
                  <c:v>2568590.09</c:v>
                </c:pt>
                <c:pt idx="47">
                  <c:v>2607142.37</c:v>
                </c:pt>
                <c:pt idx="48">
                  <c:v>2634132.2999999998</c:v>
                </c:pt>
                <c:pt idx="49">
                  <c:v>2639248.1</c:v>
                </c:pt>
                <c:pt idx="50">
                  <c:v>2633337.98</c:v>
                </c:pt>
                <c:pt idx="51">
                  <c:v>2617432.89</c:v>
                </c:pt>
                <c:pt idx="52">
                  <c:v>2558754.73</c:v>
                </c:pt>
                <c:pt idx="53">
                  <c:v>2434919.06</c:v>
                </c:pt>
                <c:pt idx="54">
                  <c:v>2266460.63</c:v>
                </c:pt>
                <c:pt idx="55">
                  <c:v>2087634.89</c:v>
                </c:pt>
                <c:pt idx="56">
                  <c:v>1932057.77</c:v>
                </c:pt>
                <c:pt idx="57">
                  <c:v>1823453.55</c:v>
                </c:pt>
                <c:pt idx="58">
                  <c:v>1751979.64</c:v>
                </c:pt>
                <c:pt idx="59">
                  <c:v>1689631.21</c:v>
                </c:pt>
                <c:pt idx="60">
                  <c:v>1630216.28</c:v>
                </c:pt>
                <c:pt idx="61">
                  <c:v>1581610.47</c:v>
                </c:pt>
                <c:pt idx="62">
                  <c:v>1540749.43</c:v>
                </c:pt>
                <c:pt idx="63">
                  <c:v>1500390.33</c:v>
                </c:pt>
                <c:pt idx="64">
                  <c:v>1456050.08</c:v>
                </c:pt>
                <c:pt idx="65">
                  <c:v>1403240.13</c:v>
                </c:pt>
                <c:pt idx="66">
                  <c:v>1341129.75</c:v>
                </c:pt>
                <c:pt idx="67">
                  <c:v>1277924.8500000001</c:v>
                </c:pt>
                <c:pt idx="68">
                  <c:v>1217342.43</c:v>
                </c:pt>
                <c:pt idx="69">
                  <c:v>1159481.1399999999</c:v>
                </c:pt>
                <c:pt idx="70">
                  <c:v>1105961.76</c:v>
                </c:pt>
                <c:pt idx="71">
                  <c:v>1061726.26</c:v>
                </c:pt>
                <c:pt idx="72">
                  <c:v>1026522.68</c:v>
                </c:pt>
                <c:pt idx="73">
                  <c:v>1001124.56</c:v>
                </c:pt>
                <c:pt idx="74">
                  <c:v>986343.48199999996</c:v>
                </c:pt>
                <c:pt idx="75">
                  <c:v>976980.32200000004</c:v>
                </c:pt>
                <c:pt idx="76">
                  <c:v>971591.147</c:v>
                </c:pt>
                <c:pt idx="77">
                  <c:v>974075.38199999998</c:v>
                </c:pt>
                <c:pt idx="78">
                  <c:v>983054.55200000003</c:v>
                </c:pt>
                <c:pt idx="79">
                  <c:v>996370.13500000001</c:v>
                </c:pt>
                <c:pt idx="80">
                  <c:v>1013223.61</c:v>
                </c:pt>
                <c:pt idx="81">
                  <c:v>1025793.78</c:v>
                </c:pt>
                <c:pt idx="82">
                  <c:v>1031885.34</c:v>
                </c:pt>
                <c:pt idx="83">
                  <c:v>1035794.7</c:v>
                </c:pt>
                <c:pt idx="84">
                  <c:v>1040074.1</c:v>
                </c:pt>
                <c:pt idx="85">
                  <c:v>1047203.03</c:v>
                </c:pt>
                <c:pt idx="86">
                  <c:v>1058404.03</c:v>
                </c:pt>
                <c:pt idx="87">
                  <c:v>1072953.1299999999</c:v>
                </c:pt>
                <c:pt idx="88">
                  <c:v>1091181.24</c:v>
                </c:pt>
                <c:pt idx="89">
                  <c:v>1109553.4099999999</c:v>
                </c:pt>
                <c:pt idx="90">
                  <c:v>1127356.3899999999</c:v>
                </c:pt>
                <c:pt idx="91">
                  <c:v>1147241.55</c:v>
                </c:pt>
                <c:pt idx="92">
                  <c:v>1166220.3400000001</c:v>
                </c:pt>
                <c:pt idx="93">
                  <c:v>1183957.18</c:v>
                </c:pt>
                <c:pt idx="94">
                  <c:v>1203484.98</c:v>
                </c:pt>
                <c:pt idx="95">
                  <c:v>1223515.8999999999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4-4E3A-B77C-F28F656ED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33120"/>
        <c:axId val="391733448"/>
      </c:lineChart>
      <c:lineChart>
        <c:grouping val="standard"/>
        <c:varyColors val="0"/>
        <c:ser>
          <c:idx val="1"/>
          <c:order val="1"/>
          <c:tx>
            <c:strRef>
              <c:f>'Afiliaciones Construcción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Construcción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4-4E3A-B77C-F28F656ED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1192"/>
        <c:axId val="519302664"/>
      </c:lineChart>
      <c:catAx>
        <c:axId val="3917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33448"/>
        <c:crosses val="autoZero"/>
        <c:auto val="1"/>
        <c:lblAlgn val="ctr"/>
        <c:lblOffset val="100"/>
        <c:noMultiLvlLbl val="0"/>
      </c:catAx>
      <c:valAx>
        <c:axId val="39173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33120"/>
        <c:crosses val="autoZero"/>
        <c:crossBetween val="between"/>
      </c:valAx>
      <c:valAx>
        <c:axId val="519302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311192"/>
        <c:crosses val="max"/>
        <c:crossBetween val="between"/>
      </c:valAx>
      <c:catAx>
        <c:axId val="519311192"/>
        <c:scaling>
          <c:orientation val="minMax"/>
        </c:scaling>
        <c:delete val="1"/>
        <c:axPos val="b"/>
        <c:majorTickMark val="out"/>
        <c:minorTickMark val="none"/>
        <c:tickLblPos val="nextTo"/>
        <c:crossAx val="519302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SERIE</a:t>
            </a:r>
            <a:r>
              <a:rPr lang="es-ES" baseline="0"/>
              <a:t> MENSUAL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'Afiliaciones Servicios '!$B$9:$B$296</c:f>
              <c:numCache>
                <c:formatCode>mmm\-yy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'Afiliaciones Servicios '!$G$9:$G$296</c:f>
              <c:numCache>
                <c:formatCode>General</c:formatCode>
                <c:ptCount val="288"/>
                <c:pt idx="0">
                  <c:v>7358510.4565772833</c:v>
                </c:pt>
                <c:pt idx="1">
                  <c:v>7366871.3457428068</c:v>
                </c:pt>
                <c:pt idx="2">
                  <c:v>7391975.9421332283</c:v>
                </c:pt>
                <c:pt idx="3">
                  <c:v>7411283.3364031594</c:v>
                </c:pt>
                <c:pt idx="4">
                  <c:v>7436234.4305366082</c:v>
                </c:pt>
                <c:pt idx="5">
                  <c:v>7446585.8652032688</c:v>
                </c:pt>
                <c:pt idx="6">
                  <c:v>7475354.5804029964</c:v>
                </c:pt>
                <c:pt idx="7">
                  <c:v>7528761.4046148136</c:v>
                </c:pt>
                <c:pt idx="8">
                  <c:v>7515523.3301027361</c:v>
                </c:pt>
                <c:pt idx="9">
                  <c:v>7501651.3112047166</c:v>
                </c:pt>
                <c:pt idx="10">
                  <c:v>7514351.1310494868</c:v>
                </c:pt>
                <c:pt idx="11">
                  <c:v>7556810.4533889927</c:v>
                </c:pt>
                <c:pt idx="12">
                  <c:v>7577022.9129143227</c:v>
                </c:pt>
                <c:pt idx="13">
                  <c:v>7597518.4545239415</c:v>
                </c:pt>
                <c:pt idx="14">
                  <c:v>7597017.0802690228</c:v>
                </c:pt>
                <c:pt idx="15">
                  <c:v>7614986.8120139027</c:v>
                </c:pt>
                <c:pt idx="16">
                  <c:v>7633229.6581640448</c:v>
                </c:pt>
                <c:pt idx="17">
                  <c:v>7666695.1437199907</c:v>
                </c:pt>
                <c:pt idx="18">
                  <c:v>7684215.3331408761</c:v>
                </c:pt>
                <c:pt idx="19">
                  <c:v>7745738.8383821221</c:v>
                </c:pt>
                <c:pt idx="20">
                  <c:v>7714619.7444684803</c:v>
                </c:pt>
                <c:pt idx="21">
                  <c:v>7734996.6706977114</c:v>
                </c:pt>
                <c:pt idx="22">
                  <c:v>7756267.6977354148</c:v>
                </c:pt>
                <c:pt idx="23">
                  <c:v>7790440.8885020791</c:v>
                </c:pt>
                <c:pt idx="24">
                  <c:v>7811559.4100507125</c:v>
                </c:pt>
                <c:pt idx="25">
                  <c:v>7840609.2137989234</c:v>
                </c:pt>
                <c:pt idx="26">
                  <c:v>7884485.9400956752</c:v>
                </c:pt>
                <c:pt idx="27">
                  <c:v>7909222.7291301033</c:v>
                </c:pt>
                <c:pt idx="28">
                  <c:v>7934785.8387556393</c:v>
                </c:pt>
                <c:pt idx="29">
                  <c:v>7979506.8274657438</c:v>
                </c:pt>
                <c:pt idx="30">
                  <c:v>8017103.9159772312</c:v>
                </c:pt>
                <c:pt idx="31">
                  <c:v>8087396.9852239937</c:v>
                </c:pt>
                <c:pt idx="32">
                  <c:v>8078181.8659660937</c:v>
                </c:pt>
                <c:pt idx="33">
                  <c:v>8109626.9029838266</c:v>
                </c:pt>
                <c:pt idx="34">
                  <c:v>8136863.5859175324</c:v>
                </c:pt>
                <c:pt idx="35">
                  <c:v>8153613.2737498451</c:v>
                </c:pt>
                <c:pt idx="36">
                  <c:v>8200155.3574176757</c:v>
                </c:pt>
                <c:pt idx="37">
                  <c:v>8238600.695414125</c:v>
                </c:pt>
                <c:pt idx="38">
                  <c:v>8286397.7098711058</c:v>
                </c:pt>
                <c:pt idx="39">
                  <c:v>8327728.6909450684</c:v>
                </c:pt>
                <c:pt idx="40">
                  <c:v>8368794.5317569878</c:v>
                </c:pt>
                <c:pt idx="41">
                  <c:v>8412270.5573569667</c:v>
                </c:pt>
                <c:pt idx="42">
                  <c:v>8423963.6416202877</c:v>
                </c:pt>
                <c:pt idx="43">
                  <c:v>8493125.3792978004</c:v>
                </c:pt>
                <c:pt idx="44">
                  <c:v>8538742.4623521809</c:v>
                </c:pt>
                <c:pt idx="45">
                  <c:v>8602372.1381712463</c:v>
                </c:pt>
                <c:pt idx="46">
                  <c:v>8642565.8070685454</c:v>
                </c:pt>
                <c:pt idx="47">
                  <c:v>8677122.7534776442</c:v>
                </c:pt>
                <c:pt idx="48">
                  <c:v>8727254.198362099</c:v>
                </c:pt>
                <c:pt idx="49">
                  <c:v>8763873.4575613104</c:v>
                </c:pt>
                <c:pt idx="50">
                  <c:v>8766064.3534108344</c:v>
                </c:pt>
                <c:pt idx="51">
                  <c:v>8809869.3124186117</c:v>
                </c:pt>
                <c:pt idx="52">
                  <c:v>8879826.4708822574</c:v>
                </c:pt>
                <c:pt idx="53">
                  <c:v>8899323.2510536481</c:v>
                </c:pt>
                <c:pt idx="54">
                  <c:v>9004620.8154976945</c:v>
                </c:pt>
                <c:pt idx="55">
                  <c:v>8993394.2186127063</c:v>
                </c:pt>
                <c:pt idx="56">
                  <c:v>9016139.4653780945</c:v>
                </c:pt>
                <c:pt idx="57">
                  <c:v>9138872.4939713217</c:v>
                </c:pt>
                <c:pt idx="58">
                  <c:v>9118122.7765465863</c:v>
                </c:pt>
                <c:pt idx="59">
                  <c:v>9173371.627842078</c:v>
                </c:pt>
                <c:pt idx="60">
                  <c:v>9208186.7371379044</c:v>
                </c:pt>
                <c:pt idx="61">
                  <c:v>9242082.8264276963</c:v>
                </c:pt>
                <c:pt idx="62">
                  <c:v>9277924.6066630166</c:v>
                </c:pt>
                <c:pt idx="63">
                  <c:v>9361987.0277138483</c:v>
                </c:pt>
                <c:pt idx="64">
                  <c:v>9365133.8239817973</c:v>
                </c:pt>
                <c:pt idx="65">
                  <c:v>9390572.3376195319</c:v>
                </c:pt>
                <c:pt idx="66">
                  <c:v>9463754.0402475148</c:v>
                </c:pt>
                <c:pt idx="67">
                  <c:v>9492966.3171638194</c:v>
                </c:pt>
                <c:pt idx="68">
                  <c:v>9608262.4604370724</c:v>
                </c:pt>
                <c:pt idx="69">
                  <c:v>9587050.2427056096</c:v>
                </c:pt>
                <c:pt idx="70">
                  <c:v>9616622.3528346922</c:v>
                </c:pt>
                <c:pt idx="71">
                  <c:v>9652532.9100552797</c:v>
                </c:pt>
                <c:pt idx="72">
                  <c:v>9673493.9422753304</c:v>
                </c:pt>
                <c:pt idx="73">
                  <c:v>9726636.6229930054</c:v>
                </c:pt>
                <c:pt idx="74">
                  <c:v>9797544.6980355605</c:v>
                </c:pt>
                <c:pt idx="75">
                  <c:v>9803541.2537365369</c:v>
                </c:pt>
                <c:pt idx="76">
                  <c:v>9823625.1302024536</c:v>
                </c:pt>
                <c:pt idx="77">
                  <c:v>9922187.5339298323</c:v>
                </c:pt>
                <c:pt idx="78">
                  <c:v>9893961.0604690202</c:v>
                </c:pt>
                <c:pt idx="79">
                  <c:v>9916691.3557158709</c:v>
                </c:pt>
                <c:pt idx="80">
                  <c:v>9977862.005119659</c:v>
                </c:pt>
                <c:pt idx="81">
                  <c:v>9987562.5503460392</c:v>
                </c:pt>
                <c:pt idx="82">
                  <c:v>10037729.87887498</c:v>
                </c:pt>
                <c:pt idx="83">
                  <c:v>10096393.657004176</c:v>
                </c:pt>
                <c:pt idx="84">
                  <c:v>10106092.20869475</c:v>
                </c:pt>
                <c:pt idx="85">
                  <c:v>10120874.276687682</c:v>
                </c:pt>
                <c:pt idx="86">
                  <c:v>10171824.068020025</c:v>
                </c:pt>
                <c:pt idx="87">
                  <c:v>10178934.013468007</c:v>
                </c:pt>
                <c:pt idx="88">
                  <c:v>10215109.710950639</c:v>
                </c:pt>
                <c:pt idx="89">
                  <c:v>10302863.163544143</c:v>
                </c:pt>
                <c:pt idx="90">
                  <c:v>10272068.019198788</c:v>
                </c:pt>
                <c:pt idx="91">
                  <c:v>10414483.226793258</c:v>
                </c:pt>
                <c:pt idx="92">
                  <c:v>10333684.223854959</c:v>
                </c:pt>
                <c:pt idx="93">
                  <c:v>10371069.997571133</c:v>
                </c:pt>
                <c:pt idx="94">
                  <c:v>10416922.317850487</c:v>
                </c:pt>
                <c:pt idx="95">
                  <c:v>10454104.750914566</c:v>
                </c:pt>
                <c:pt idx="96">
                  <c:v>10479568.18374986</c:v>
                </c:pt>
                <c:pt idx="97">
                  <c:v>10524673.924870299</c:v>
                </c:pt>
                <c:pt idx="98">
                  <c:v>10561031.034111174</c:v>
                </c:pt>
                <c:pt idx="99">
                  <c:v>10612196.12731044</c:v>
                </c:pt>
                <c:pt idx="100">
                  <c:v>10661473.342102518</c:v>
                </c:pt>
                <c:pt idx="101">
                  <c:v>10667536.681252956</c:v>
                </c:pt>
                <c:pt idx="102">
                  <c:v>10682040.651001113</c:v>
                </c:pt>
                <c:pt idx="103">
                  <c:v>10740554.913944943</c:v>
                </c:pt>
                <c:pt idx="104">
                  <c:v>10740483.146655969</c:v>
                </c:pt>
                <c:pt idx="105">
                  <c:v>10785738.40296177</c:v>
                </c:pt>
                <c:pt idx="106">
                  <c:v>10839805.08752499</c:v>
                </c:pt>
                <c:pt idx="107">
                  <c:v>10839621.682230944</c:v>
                </c:pt>
                <c:pt idx="108">
                  <c:v>10910148.991934774</c:v>
                </c:pt>
                <c:pt idx="109">
                  <c:v>10959338.491151443</c:v>
                </c:pt>
                <c:pt idx="110">
                  <c:v>10956656.188726021</c:v>
                </c:pt>
                <c:pt idx="111">
                  <c:v>10990372.859793378</c:v>
                </c:pt>
                <c:pt idx="112">
                  <c:v>11034885.524011873</c:v>
                </c:pt>
                <c:pt idx="113">
                  <c:v>11046622.466062902</c:v>
                </c:pt>
                <c:pt idx="114">
                  <c:v>11116525.799059818</c:v>
                </c:pt>
                <c:pt idx="115">
                  <c:v>11129490.759166632</c:v>
                </c:pt>
                <c:pt idx="116">
                  <c:v>11170263.550215239</c:v>
                </c:pt>
                <c:pt idx="117">
                  <c:v>11264065.390440645</c:v>
                </c:pt>
                <c:pt idx="118">
                  <c:v>11256095.23429287</c:v>
                </c:pt>
                <c:pt idx="119">
                  <c:v>11290803.689423136</c:v>
                </c:pt>
                <c:pt idx="120">
                  <c:v>11360181.725735474</c:v>
                </c:pt>
                <c:pt idx="121">
                  <c:v>11398999.85492743</c:v>
                </c:pt>
                <c:pt idx="122">
                  <c:v>11444426.555312449</c:v>
                </c:pt>
                <c:pt idx="123">
                  <c:v>11513798.611017372</c:v>
                </c:pt>
                <c:pt idx="124">
                  <c:v>11592597.100775508</c:v>
                </c:pt>
                <c:pt idx="125">
                  <c:v>11694407.971096881</c:v>
                </c:pt>
                <c:pt idx="126">
                  <c:v>11806882.264438372</c:v>
                </c:pt>
                <c:pt idx="127">
                  <c:v>11840460.384767292</c:v>
                </c:pt>
                <c:pt idx="128">
                  <c:v>11924283.581521539</c:v>
                </c:pt>
                <c:pt idx="129">
                  <c:v>12001106.477297075</c:v>
                </c:pt>
                <c:pt idx="130">
                  <c:v>12018799.107565079</c:v>
                </c:pt>
                <c:pt idx="131">
                  <c:v>12076676.435819263</c:v>
                </c:pt>
                <c:pt idx="132">
                  <c:v>12104661.691447686</c:v>
                </c:pt>
                <c:pt idx="133">
                  <c:v>12150830.98392001</c:v>
                </c:pt>
                <c:pt idx="134">
                  <c:v>12192779.961093476</c:v>
                </c:pt>
                <c:pt idx="135">
                  <c:v>12284348.044449551</c:v>
                </c:pt>
                <c:pt idx="136">
                  <c:v>12268414.709529322</c:v>
                </c:pt>
                <c:pt idx="137">
                  <c:v>12286260.842054302</c:v>
                </c:pt>
                <c:pt idx="138">
                  <c:v>12327891.850266894</c:v>
                </c:pt>
                <c:pt idx="139">
                  <c:v>12358435.809100837</c:v>
                </c:pt>
                <c:pt idx="140">
                  <c:v>12525700.440502709</c:v>
                </c:pt>
                <c:pt idx="141">
                  <c:v>12472983.379679369</c:v>
                </c:pt>
                <c:pt idx="142">
                  <c:v>12509316.566490585</c:v>
                </c:pt>
                <c:pt idx="143">
                  <c:v>12553332.840293674</c:v>
                </c:pt>
                <c:pt idx="144">
                  <c:v>12589514.518383723</c:v>
                </c:pt>
                <c:pt idx="145">
                  <c:v>12608041.443386056</c:v>
                </c:pt>
                <c:pt idx="146">
                  <c:v>12720690.171110472</c:v>
                </c:pt>
                <c:pt idx="147">
                  <c:v>12677273.951584639</c:v>
                </c:pt>
                <c:pt idx="148">
                  <c:v>12703216.829780998</c:v>
                </c:pt>
                <c:pt idx="149">
                  <c:v>12829659.828507045</c:v>
                </c:pt>
                <c:pt idx="150">
                  <c:v>12728715.149492878</c:v>
                </c:pt>
                <c:pt idx="151">
                  <c:v>12718390.627559582</c:v>
                </c:pt>
                <c:pt idx="152">
                  <c:v>12910837.603248263</c:v>
                </c:pt>
                <c:pt idx="153">
                  <c:v>12837415.679555798</c:v>
                </c:pt>
                <c:pt idx="154">
                  <c:v>12880398.305044075</c:v>
                </c:pt>
                <c:pt idx="155">
                  <c:v>12940610.063725734</c:v>
                </c:pt>
                <c:pt idx="156" formatCode="#,##0.00">
                  <c:v>12941151.799999999</c:v>
                </c:pt>
                <c:pt idx="157" formatCode="#,##0.00">
                  <c:v>12970828.9</c:v>
                </c:pt>
                <c:pt idx="158" formatCode="#,##0.00">
                  <c:v>12995361.799999999</c:v>
                </c:pt>
                <c:pt idx="159" formatCode="#,##0.00">
                  <c:v>12995888.1</c:v>
                </c:pt>
                <c:pt idx="160" formatCode="#,##0.00">
                  <c:v>12992894.589999998</c:v>
                </c:pt>
                <c:pt idx="161" formatCode="#,##0.00">
                  <c:v>12982089.91</c:v>
                </c:pt>
                <c:pt idx="162" formatCode="#,##0.00">
                  <c:v>12969481.189999999</c:v>
                </c:pt>
                <c:pt idx="163" formatCode="#,##0.00">
                  <c:v>12951244.1</c:v>
                </c:pt>
                <c:pt idx="164" formatCode="#,##0.00">
                  <c:v>12937094.77</c:v>
                </c:pt>
                <c:pt idx="165" formatCode="#,##0.00">
                  <c:v>12895718.1</c:v>
                </c:pt>
                <c:pt idx="166" formatCode="#,##0.00">
                  <c:v>12836768.65</c:v>
                </c:pt>
                <c:pt idx="167" formatCode="#,##0.00">
                  <c:v>12785505.810000002</c:v>
                </c:pt>
                <c:pt idx="168" formatCode="#,##0.00">
                  <c:v>12745001.199999999</c:v>
                </c:pt>
                <c:pt idx="169" formatCode="#,##0.00">
                  <c:v>12700892.300000001</c:v>
                </c:pt>
                <c:pt idx="170" formatCode="#,##0.00">
                  <c:v>12655598.600000001</c:v>
                </c:pt>
                <c:pt idx="171" formatCode="#,##0.00">
                  <c:v>12622798.600000001</c:v>
                </c:pt>
                <c:pt idx="172" formatCode="#,##0.00">
                  <c:v>12593558.35</c:v>
                </c:pt>
                <c:pt idx="173" formatCode="#,##0.00">
                  <c:v>12576796.459999999</c:v>
                </c:pt>
                <c:pt idx="174" formatCode="#,##0.00">
                  <c:v>12567279.100000001</c:v>
                </c:pt>
                <c:pt idx="175" formatCode="#,##0.00">
                  <c:v>12572850.369999999</c:v>
                </c:pt>
                <c:pt idx="176" formatCode="#,##0.00">
                  <c:v>12558968.630000001</c:v>
                </c:pt>
                <c:pt idx="177" formatCode="#,##0.00">
                  <c:v>12560863.84</c:v>
                </c:pt>
                <c:pt idx="178" formatCode="#,##0.00">
                  <c:v>12575075.310000001</c:v>
                </c:pt>
                <c:pt idx="179" formatCode="#,##0.00">
                  <c:v>12578425.109999999</c:v>
                </c:pt>
                <c:pt idx="180" formatCode="#,##0.00">
                  <c:v>12582463.1</c:v>
                </c:pt>
                <c:pt idx="181" formatCode="#,##0.00">
                  <c:v>12594026.5</c:v>
                </c:pt>
                <c:pt idx="182" formatCode="#,##0.00">
                  <c:v>12600086.550000001</c:v>
                </c:pt>
                <c:pt idx="183" formatCode="#,##0.00">
                  <c:v>12600970.65</c:v>
                </c:pt>
                <c:pt idx="184" formatCode="#,##0.00">
                  <c:v>12605036.1</c:v>
                </c:pt>
                <c:pt idx="185" formatCode="#,##0.00">
                  <c:v>12607028.830000002</c:v>
                </c:pt>
                <c:pt idx="186" formatCode="#,##0.00">
                  <c:v>12608030.52</c:v>
                </c:pt>
                <c:pt idx="187" formatCode="#,##0.00">
                  <c:v>12611153.699999999</c:v>
                </c:pt>
                <c:pt idx="188" formatCode="#,##0.00">
                  <c:v>12614384.569999998</c:v>
                </c:pt>
                <c:pt idx="189" formatCode="#,##0.00">
                  <c:v>12615268.449999999</c:v>
                </c:pt>
                <c:pt idx="190" formatCode="#,##0.00">
                  <c:v>12630633.440000001</c:v>
                </c:pt>
                <c:pt idx="191" formatCode="#,##0.00">
                  <c:v>12633430.239999998</c:v>
                </c:pt>
                <c:pt idx="192" formatCode="#,##0.00">
                  <c:v>12636979.6</c:v>
                </c:pt>
                <c:pt idx="193" formatCode="#,##0.00">
                  <c:v>12633664.950000001</c:v>
                </c:pt>
                <c:pt idx="194" formatCode="#,##0.00">
                  <c:v>12644078.430000002</c:v>
                </c:pt>
                <c:pt idx="195" formatCode="#,##0.00">
                  <c:v>12659120.16</c:v>
                </c:pt>
                <c:pt idx="196" formatCode="#,##0.00">
                  <c:v>12668786.100000001</c:v>
                </c:pt>
                <c:pt idx="197" formatCode="#,##0.00">
                  <c:v>12647503.039999999</c:v>
                </c:pt>
                <c:pt idx="198" formatCode="#,##0.00">
                  <c:v>12653247.66</c:v>
                </c:pt>
                <c:pt idx="199" formatCode="#,##0.00">
                  <c:v>12646298.489999998</c:v>
                </c:pt>
                <c:pt idx="200" formatCode="#,##0.00">
                  <c:v>12636407.349999998</c:v>
                </c:pt>
                <c:pt idx="201" formatCode="#,##0.00">
                  <c:v>12615309.050000001</c:v>
                </c:pt>
                <c:pt idx="202" formatCode="#,##0.00">
                  <c:v>12590459.880000001</c:v>
                </c:pt>
                <c:pt idx="203" formatCode="#,##0.00">
                  <c:v>12578807.300000001</c:v>
                </c:pt>
                <c:pt idx="204" formatCode="#,##0.00">
                  <c:v>12555755.109999999</c:v>
                </c:pt>
                <c:pt idx="205" formatCode="#,##0.00">
                  <c:v>12531504.480000002</c:v>
                </c:pt>
                <c:pt idx="206" formatCode="#,##0.00">
                  <c:v>12506826.27</c:v>
                </c:pt>
                <c:pt idx="207" formatCode="#,##0.00">
                  <c:v>12481463.719999999</c:v>
                </c:pt>
                <c:pt idx="208" formatCode="#,##0.00">
                  <c:v>12447912.420000002</c:v>
                </c:pt>
                <c:pt idx="209" formatCode="#,##0.00">
                  <c:v>12451376.859999999</c:v>
                </c:pt>
                <c:pt idx="210" formatCode="#,##0.00">
                  <c:v>12434326.380000001</c:v>
                </c:pt>
                <c:pt idx="211" formatCode="#,##0.00">
                  <c:v>12420502.489999998</c:v>
                </c:pt>
                <c:pt idx="212" formatCode="#,##0.00">
                  <c:v>12398638.65</c:v>
                </c:pt>
                <c:pt idx="213" formatCode="#,##0.00">
                  <c:v>12371357.289999999</c:v>
                </c:pt>
                <c:pt idx="214" formatCode="#,##0.00">
                  <c:v>12262048.15</c:v>
                </c:pt>
                <c:pt idx="215" formatCode="#,##0.00">
                  <c:v>12180747.6</c:v>
                </c:pt>
                <c:pt idx="216" formatCode="#,##0.00">
                  <c:v>12171792.68</c:v>
                </c:pt>
                <c:pt idx="217" formatCode="#,##0.00">
                  <c:v>12158497.4</c:v>
                </c:pt>
                <c:pt idx="218" formatCode="#,##0.00">
                  <c:v>12148325.469999999</c:v>
                </c:pt>
                <c:pt idx="219" formatCode="#,##0.00">
                  <c:v>12131121.1</c:v>
                </c:pt>
                <c:pt idx="220" formatCode="#,##0.00">
                  <c:v>12136441.610000001</c:v>
                </c:pt>
                <c:pt idx="221" formatCode="#,##0.00">
                  <c:v>12143528.449999999</c:v>
                </c:pt>
                <c:pt idx="222" formatCode="#,##0.00">
                  <c:v>12142802.310000002</c:v>
                </c:pt>
                <c:pt idx="223" formatCode="#,##0.00">
                  <c:v>12164838.739999998</c:v>
                </c:pt>
                <c:pt idx="224" formatCode="#,##0.00">
                  <c:v>12178839.58</c:v>
                </c:pt>
                <c:pt idx="225" formatCode="#,##0.00">
                  <c:v>12208250.140000001</c:v>
                </c:pt>
                <c:pt idx="226" formatCode="#,##0.00">
                  <c:v>12226642.450000001</c:v>
                </c:pt>
                <c:pt idx="227" formatCode="#,##0.00">
                  <c:v>12249592.630000001</c:v>
                </c:pt>
                <c:pt idx="228" formatCode="#,##0.00">
                  <c:v>12272487.119999999</c:v>
                </c:pt>
                <c:pt idx="229" formatCode="#,##0.00">
                  <c:v>12295190.100000001</c:v>
                </c:pt>
                <c:pt idx="230" formatCode="#,##0.00">
                  <c:v>12313413.41</c:v>
                </c:pt>
                <c:pt idx="231" formatCode="#,##0.00">
                  <c:v>12355386.799999999</c:v>
                </c:pt>
                <c:pt idx="232" formatCode="#,##0.00">
                  <c:v>12390792.309999999</c:v>
                </c:pt>
                <c:pt idx="233" formatCode="#,##0.00">
                  <c:v>12423284.060000001</c:v>
                </c:pt>
                <c:pt idx="234" formatCode="#,##0.00">
                  <c:v>12450397.799999999</c:v>
                </c:pt>
                <c:pt idx="235" formatCode="#,##0.00">
                  <c:v>12483163.85</c:v>
                </c:pt>
                <c:pt idx="236" formatCode="#,##0.00">
                  <c:v>12517575.189999999</c:v>
                </c:pt>
                <c:pt idx="237" formatCode="#,##0.00">
                  <c:v>12546095.609999999</c:v>
                </c:pt>
                <c:pt idx="238" formatCode="#,##0.00">
                  <c:v>12586803</c:v>
                </c:pt>
                <c:pt idx="239" formatCode="#,##0.00">
                  <c:v>12627907.25</c:v>
                </c:pt>
                <c:pt idx="240" formatCode="#,##0.00">
                  <c:v>12672365.15</c:v>
                </c:pt>
                <c:pt idx="241" formatCode="#,##0.00">
                  <c:v>12717985.699999999</c:v>
                </c:pt>
                <c:pt idx="242" formatCode="#,##0.00">
                  <c:v>12766222.849999998</c:v>
                </c:pt>
                <c:pt idx="243" formatCode="#,##0.00">
                  <c:v>12810319.85</c:v>
                </c:pt>
                <c:pt idx="244" formatCode="#,##0.00">
                  <c:v>12842379.200000001</c:v>
                </c:pt>
                <c:pt idx="245" formatCode="#,##0.00">
                  <c:v>12857616.279999999</c:v>
                </c:pt>
                <c:pt idx="246" formatCode="#,##0.00">
                  <c:v>12892210.9</c:v>
                </c:pt>
                <c:pt idx="247" formatCode="#,##0.00">
                  <c:v>12919391.780000001</c:v>
                </c:pt>
                <c:pt idx="248" formatCode="#,##0.00">
                  <c:v>12949849.669999998</c:v>
                </c:pt>
                <c:pt idx="249" formatCode="#,##0.00">
                  <c:v>12971478.83</c:v>
                </c:pt>
                <c:pt idx="250" formatCode="#,##0.00">
                  <c:v>13009683.1</c:v>
                </c:pt>
                <c:pt idx="251" formatCode="#,##0.00">
                  <c:v>13056260.45736842</c:v>
                </c:pt>
                <c:pt idx="252" formatCode="#,##0.00">
                  <c:v>13084174.279999999</c:v>
                </c:pt>
                <c:pt idx="253" formatCode="#,##0.00">
                  <c:v>13120678.93</c:v>
                </c:pt>
                <c:pt idx="254" formatCode="#,##0.00">
                  <c:v>13160620.82</c:v>
                </c:pt>
                <c:pt idx="255" formatCode="#,##0.00">
                  <c:v>13177512.460000001</c:v>
                </c:pt>
                <c:pt idx="256" formatCode="#,##0.00">
                  <c:v>13217172.17</c:v>
                </c:pt>
                <c:pt idx="257" formatCode="#,##0.00">
                  <c:v>13262576.76</c:v>
                </c:pt>
                <c:pt idx="258" formatCode="#,##0.00">
                  <c:v>13307215.539999999</c:v>
                </c:pt>
                <c:pt idx="259" formatCode="#,##0.00">
                  <c:v>13349127.050000001</c:v>
                </c:pt>
                <c:pt idx="260" formatCode="#,##0.00">
                  <c:v>13386623.59</c:v>
                </c:pt>
                <c:pt idx="261" formatCode="#,##0.00">
                  <c:v>13430164.350000001</c:v>
                </c:pt>
                <c:pt idx="262" formatCode="#,##0.00">
                  <c:v>13466878.395238096</c:v>
                </c:pt>
                <c:pt idx="263" formatCode="#,##0.00">
                  <c:v>13501461.100000001</c:v>
                </c:pt>
                <c:pt idx="264" formatCode="#,##0.00">
                  <c:v>13538004.779999999</c:v>
                </c:pt>
                <c:pt idx="265" formatCode="#,##0.00">
                  <c:v>13576003.100000001</c:v>
                </c:pt>
                <c:pt idx="266" formatCode="#,##0.00">
                  <c:v>13616037.16</c:v>
                </c:pt>
                <c:pt idx="267" formatCode="#,##0.00">
                  <c:v>13682549.93</c:v>
                </c:pt>
                <c:pt idx="268" formatCode="#,##0.00">
                  <c:v>13716962.34</c:v>
                </c:pt>
                <c:pt idx="269" formatCode="#,##0.00">
                  <c:v>13763688.35</c:v>
                </c:pt>
                <c:pt idx="270" formatCode="#,##0.00">
                  <c:v>13802300.939999999</c:v>
                </c:pt>
                <c:pt idx="271" formatCode="#,##0.00">
                  <c:v>13829198.639999999</c:v>
                </c:pt>
                <c:pt idx="272" formatCode="#,##0.00">
                  <c:v>13870271.070000002</c:v>
                </c:pt>
                <c:pt idx="273" formatCode="#,##0.00">
                  <c:v>13916393.85</c:v>
                </c:pt>
                <c:pt idx="274" formatCode="#,##0.00">
                  <c:v>13950456.339999998</c:v>
                </c:pt>
                <c:pt idx="275" formatCode="#,##0.00">
                  <c:v>13975196.470000001</c:v>
                </c:pt>
                <c:pt idx="276" formatCode="#,##0.00">
                  <c:v>14012812.43</c:v>
                </c:pt>
                <c:pt idx="277" formatCode="#,##0.00">
                  <c:v>14050968.35</c:v>
                </c:pt>
                <c:pt idx="278" formatCode="#,##0.00">
                  <c:v>14086896.75</c:v>
                </c:pt>
                <c:pt idx="279" formatCode="#,##0.00">
                  <c:v>14110332.410000002</c:v>
                </c:pt>
                <c:pt idx="280" formatCode="#,##0.00">
                  <c:v>14151561.890909093</c:v>
                </c:pt>
                <c:pt idx="281" formatCode="#,##0.00">
                  <c:v>14183966.299999999</c:v>
                </c:pt>
                <c:pt idx="282" formatCode="#,##0.00">
                  <c:v>14212766.08</c:v>
                </c:pt>
                <c:pt idx="283" formatCode="#,##0.00">
                  <c:v>14244344</c:v>
                </c:pt>
                <c:pt idx="284" formatCode="#,##0.00">
                  <c:v>14284767.799999999</c:v>
                </c:pt>
                <c:pt idx="285" formatCode="#,##0.00">
                  <c:v>14330278.4</c:v>
                </c:pt>
                <c:pt idx="286" formatCode="#,##0.00">
                  <c:v>14367781.970000001</c:v>
                </c:pt>
                <c:pt idx="287" formatCode="#,##0.00">
                  <c:v>14410006.4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0-41D9-BE0E-85B0223E2937}"/>
            </c:ext>
          </c:extLst>
        </c:ser>
        <c:ser>
          <c:idx val="1"/>
          <c:order val="1"/>
          <c:tx>
            <c:v>Ajuste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Servicios '!$E$9:$E$176</c:f>
              <c:numCache>
                <c:formatCode>General</c:formatCode>
                <c:ptCount val="168"/>
                <c:pt idx="0">
                  <c:v>7382371</c:v>
                </c:pt>
                <c:pt idx="1">
                  <c:v>7390759</c:v>
                </c:pt>
                <c:pt idx="2">
                  <c:v>7415945</c:v>
                </c:pt>
                <c:pt idx="3">
                  <c:v>7435315</c:v>
                </c:pt>
                <c:pt idx="4">
                  <c:v>7460347</c:v>
                </c:pt>
                <c:pt idx="5">
                  <c:v>7470732</c:v>
                </c:pt>
                <c:pt idx="6">
                  <c:v>7499594</c:v>
                </c:pt>
                <c:pt idx="7">
                  <c:v>7553174</c:v>
                </c:pt>
                <c:pt idx="8">
                  <c:v>7539893</c:v>
                </c:pt>
                <c:pt idx="9">
                  <c:v>7525976</c:v>
                </c:pt>
                <c:pt idx="10">
                  <c:v>7538717</c:v>
                </c:pt>
                <c:pt idx="11">
                  <c:v>7581314</c:v>
                </c:pt>
                <c:pt idx="12">
                  <c:v>7601592</c:v>
                </c:pt>
                <c:pt idx="13">
                  <c:v>7622154</c:v>
                </c:pt>
                <c:pt idx="14">
                  <c:v>7621651</c:v>
                </c:pt>
                <c:pt idx="15">
                  <c:v>7639679</c:v>
                </c:pt>
                <c:pt idx="16">
                  <c:v>7657981</c:v>
                </c:pt>
                <c:pt idx="17">
                  <c:v>7691555</c:v>
                </c:pt>
                <c:pt idx="18">
                  <c:v>7709132</c:v>
                </c:pt>
                <c:pt idx="19">
                  <c:v>7770855</c:v>
                </c:pt>
                <c:pt idx="20">
                  <c:v>7739635</c:v>
                </c:pt>
                <c:pt idx="21">
                  <c:v>7760078</c:v>
                </c:pt>
                <c:pt idx="22">
                  <c:v>7781418</c:v>
                </c:pt>
                <c:pt idx="23">
                  <c:v>7815702</c:v>
                </c:pt>
                <c:pt idx="24">
                  <c:v>7836889</c:v>
                </c:pt>
                <c:pt idx="25">
                  <c:v>7866033</c:v>
                </c:pt>
                <c:pt idx="26">
                  <c:v>7910052</c:v>
                </c:pt>
                <c:pt idx="27">
                  <c:v>7934869</c:v>
                </c:pt>
                <c:pt idx="28">
                  <c:v>7960515</c:v>
                </c:pt>
                <c:pt idx="29">
                  <c:v>8005381</c:v>
                </c:pt>
                <c:pt idx="30">
                  <c:v>8043100</c:v>
                </c:pt>
                <c:pt idx="31">
                  <c:v>8113621</c:v>
                </c:pt>
                <c:pt idx="32">
                  <c:v>8104376</c:v>
                </c:pt>
                <c:pt idx="33">
                  <c:v>8135923</c:v>
                </c:pt>
                <c:pt idx="34">
                  <c:v>8163248</c:v>
                </c:pt>
                <c:pt idx="35">
                  <c:v>8180052</c:v>
                </c:pt>
                <c:pt idx="36">
                  <c:v>8226745</c:v>
                </c:pt>
                <c:pt idx="37">
                  <c:v>8265315</c:v>
                </c:pt>
                <c:pt idx="38">
                  <c:v>8313267</c:v>
                </c:pt>
                <c:pt idx="39">
                  <c:v>8354732</c:v>
                </c:pt>
                <c:pt idx="40">
                  <c:v>8395931</c:v>
                </c:pt>
                <c:pt idx="41">
                  <c:v>8439548</c:v>
                </c:pt>
                <c:pt idx="42">
                  <c:v>8451279</c:v>
                </c:pt>
                <c:pt idx="43">
                  <c:v>8520665</c:v>
                </c:pt>
                <c:pt idx="44">
                  <c:v>8566430</c:v>
                </c:pt>
                <c:pt idx="45">
                  <c:v>8630266</c:v>
                </c:pt>
                <c:pt idx="46">
                  <c:v>8670590</c:v>
                </c:pt>
                <c:pt idx="47">
                  <c:v>8705259</c:v>
                </c:pt>
                <c:pt idx="48">
                  <c:v>8755553</c:v>
                </c:pt>
                <c:pt idx="49">
                  <c:v>8792291</c:v>
                </c:pt>
                <c:pt idx="50">
                  <c:v>8794489</c:v>
                </c:pt>
                <c:pt idx="51">
                  <c:v>8838436</c:v>
                </c:pt>
                <c:pt idx="52">
                  <c:v>8908620</c:v>
                </c:pt>
                <c:pt idx="53">
                  <c:v>8928180</c:v>
                </c:pt>
                <c:pt idx="54">
                  <c:v>9033819</c:v>
                </c:pt>
                <c:pt idx="55">
                  <c:v>9022556</c:v>
                </c:pt>
                <c:pt idx="56">
                  <c:v>9045375</c:v>
                </c:pt>
                <c:pt idx="57">
                  <c:v>9168506</c:v>
                </c:pt>
                <c:pt idx="58">
                  <c:v>9147689</c:v>
                </c:pt>
                <c:pt idx="59">
                  <c:v>9203117</c:v>
                </c:pt>
                <c:pt idx="60">
                  <c:v>9238045</c:v>
                </c:pt>
                <c:pt idx="61">
                  <c:v>9272051</c:v>
                </c:pt>
                <c:pt idx="62">
                  <c:v>9308009</c:v>
                </c:pt>
                <c:pt idx="63">
                  <c:v>9392344</c:v>
                </c:pt>
                <c:pt idx="64">
                  <c:v>9395501</c:v>
                </c:pt>
                <c:pt idx="65">
                  <c:v>9421022</c:v>
                </c:pt>
                <c:pt idx="66">
                  <c:v>9494441</c:v>
                </c:pt>
                <c:pt idx="67">
                  <c:v>9523748</c:v>
                </c:pt>
                <c:pt idx="68">
                  <c:v>9639418</c:v>
                </c:pt>
                <c:pt idx="69">
                  <c:v>9618137</c:v>
                </c:pt>
                <c:pt idx="70">
                  <c:v>9647805</c:v>
                </c:pt>
                <c:pt idx="71">
                  <c:v>9683832</c:v>
                </c:pt>
                <c:pt idx="72">
                  <c:v>9704861</c:v>
                </c:pt>
                <c:pt idx="73">
                  <c:v>9758176</c:v>
                </c:pt>
                <c:pt idx="74">
                  <c:v>9829314</c:v>
                </c:pt>
                <c:pt idx="75">
                  <c:v>9835330</c:v>
                </c:pt>
                <c:pt idx="76">
                  <c:v>9855479</c:v>
                </c:pt>
                <c:pt idx="77">
                  <c:v>9954361</c:v>
                </c:pt>
                <c:pt idx="78">
                  <c:v>9926043</c:v>
                </c:pt>
                <c:pt idx="79">
                  <c:v>9948847</c:v>
                </c:pt>
                <c:pt idx="80">
                  <c:v>10010216</c:v>
                </c:pt>
                <c:pt idx="81">
                  <c:v>10019948</c:v>
                </c:pt>
                <c:pt idx="82">
                  <c:v>10070278</c:v>
                </c:pt>
                <c:pt idx="83">
                  <c:v>10129132</c:v>
                </c:pt>
                <c:pt idx="84">
                  <c:v>10138862</c:v>
                </c:pt>
                <c:pt idx="85">
                  <c:v>10153692</c:v>
                </c:pt>
                <c:pt idx="86">
                  <c:v>10204807</c:v>
                </c:pt>
                <c:pt idx="87">
                  <c:v>10211940</c:v>
                </c:pt>
                <c:pt idx="88">
                  <c:v>10248233</c:v>
                </c:pt>
                <c:pt idx="89">
                  <c:v>10336271</c:v>
                </c:pt>
                <c:pt idx="90">
                  <c:v>10305376</c:v>
                </c:pt>
                <c:pt idx="91">
                  <c:v>10448253</c:v>
                </c:pt>
                <c:pt idx="92">
                  <c:v>10367192</c:v>
                </c:pt>
                <c:pt idx="93">
                  <c:v>10404699</c:v>
                </c:pt>
                <c:pt idx="94">
                  <c:v>10450700</c:v>
                </c:pt>
                <c:pt idx="95">
                  <c:v>10488003</c:v>
                </c:pt>
                <c:pt idx="96">
                  <c:v>10513549</c:v>
                </c:pt>
                <c:pt idx="97">
                  <c:v>10558801</c:v>
                </c:pt>
                <c:pt idx="98">
                  <c:v>10595276</c:v>
                </c:pt>
                <c:pt idx="99">
                  <c:v>10646607</c:v>
                </c:pt>
                <c:pt idx="100">
                  <c:v>10696044</c:v>
                </c:pt>
                <c:pt idx="101">
                  <c:v>10702127</c:v>
                </c:pt>
                <c:pt idx="102">
                  <c:v>10716678</c:v>
                </c:pt>
                <c:pt idx="103">
                  <c:v>10775382</c:v>
                </c:pt>
                <c:pt idx="104">
                  <c:v>10775310</c:v>
                </c:pt>
                <c:pt idx="105">
                  <c:v>10820712</c:v>
                </c:pt>
                <c:pt idx="106">
                  <c:v>10874954</c:v>
                </c:pt>
                <c:pt idx="107">
                  <c:v>10874770</c:v>
                </c:pt>
                <c:pt idx="108">
                  <c:v>10945526</c:v>
                </c:pt>
                <c:pt idx="109">
                  <c:v>10994875</c:v>
                </c:pt>
                <c:pt idx="110">
                  <c:v>10992184</c:v>
                </c:pt>
                <c:pt idx="111">
                  <c:v>11026010</c:v>
                </c:pt>
                <c:pt idx="112">
                  <c:v>11070667</c:v>
                </c:pt>
                <c:pt idx="113">
                  <c:v>11082442</c:v>
                </c:pt>
                <c:pt idx="114">
                  <c:v>11152572</c:v>
                </c:pt>
                <c:pt idx="115">
                  <c:v>11165579</c:v>
                </c:pt>
                <c:pt idx="116">
                  <c:v>11206484</c:v>
                </c:pt>
                <c:pt idx="117">
                  <c:v>11300590</c:v>
                </c:pt>
                <c:pt idx="118">
                  <c:v>11292594</c:v>
                </c:pt>
                <c:pt idx="119">
                  <c:v>11327415</c:v>
                </c:pt>
                <c:pt idx="120">
                  <c:v>11397018</c:v>
                </c:pt>
                <c:pt idx="121">
                  <c:v>11435962</c:v>
                </c:pt>
                <c:pt idx="122">
                  <c:v>11481536</c:v>
                </c:pt>
                <c:pt idx="123">
                  <c:v>11551133</c:v>
                </c:pt>
                <c:pt idx="124">
                  <c:v>11630187</c:v>
                </c:pt>
                <c:pt idx="125">
                  <c:v>11732328</c:v>
                </c:pt>
                <c:pt idx="126">
                  <c:v>11845167</c:v>
                </c:pt>
                <c:pt idx="127">
                  <c:v>11878854</c:v>
                </c:pt>
                <c:pt idx="128">
                  <c:v>11962949</c:v>
                </c:pt>
                <c:pt idx="129">
                  <c:v>12040021</c:v>
                </c:pt>
                <c:pt idx="130">
                  <c:v>12057771</c:v>
                </c:pt>
                <c:pt idx="131">
                  <c:v>12115836</c:v>
                </c:pt>
                <c:pt idx="132">
                  <c:v>12143912</c:v>
                </c:pt>
                <c:pt idx="133">
                  <c:v>12190231</c:v>
                </c:pt>
                <c:pt idx="134">
                  <c:v>12232316</c:v>
                </c:pt>
                <c:pt idx="135">
                  <c:v>12324181</c:v>
                </c:pt>
                <c:pt idx="136">
                  <c:v>12308196</c:v>
                </c:pt>
                <c:pt idx="137">
                  <c:v>12326100</c:v>
                </c:pt>
                <c:pt idx="138">
                  <c:v>12367866</c:v>
                </c:pt>
                <c:pt idx="139">
                  <c:v>12398509</c:v>
                </c:pt>
                <c:pt idx="140">
                  <c:v>12566316</c:v>
                </c:pt>
                <c:pt idx="141">
                  <c:v>12513428</c:v>
                </c:pt>
                <c:pt idx="142">
                  <c:v>12549879</c:v>
                </c:pt>
                <c:pt idx="143">
                  <c:v>12594038</c:v>
                </c:pt>
                <c:pt idx="144">
                  <c:v>12630337</c:v>
                </c:pt>
                <c:pt idx="145">
                  <c:v>12648924</c:v>
                </c:pt>
                <c:pt idx="146">
                  <c:v>12761938</c:v>
                </c:pt>
                <c:pt idx="147">
                  <c:v>12718381</c:v>
                </c:pt>
                <c:pt idx="148">
                  <c:v>12744408</c:v>
                </c:pt>
                <c:pt idx="149">
                  <c:v>12871261</c:v>
                </c:pt>
                <c:pt idx="150">
                  <c:v>12769989</c:v>
                </c:pt>
                <c:pt idx="151">
                  <c:v>12759631</c:v>
                </c:pt>
                <c:pt idx="152">
                  <c:v>12952702</c:v>
                </c:pt>
                <c:pt idx="153">
                  <c:v>12879042</c:v>
                </c:pt>
                <c:pt idx="154">
                  <c:v>12922164</c:v>
                </c:pt>
                <c:pt idx="155">
                  <c:v>12982571</c:v>
                </c:pt>
                <c:pt idx="156">
                  <c:v>12989140</c:v>
                </c:pt>
                <c:pt idx="157">
                  <c:v>13013231</c:v>
                </c:pt>
                <c:pt idx="158">
                  <c:v>13028860</c:v>
                </c:pt>
                <c:pt idx="159">
                  <c:v>13006122</c:v>
                </c:pt>
                <c:pt idx="160">
                  <c:v>13086729</c:v>
                </c:pt>
                <c:pt idx="161">
                  <c:v>13007923</c:v>
                </c:pt>
                <c:pt idx="162">
                  <c:v>12978513</c:v>
                </c:pt>
                <c:pt idx="163">
                  <c:v>13106691</c:v>
                </c:pt>
                <c:pt idx="164">
                  <c:v>12939944</c:v>
                </c:pt>
                <c:pt idx="165">
                  <c:v>12902928</c:v>
                </c:pt>
                <c:pt idx="166">
                  <c:v>12885111</c:v>
                </c:pt>
                <c:pt idx="167">
                  <c:v>12812259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0-41D9-BE0E-85B0223E2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916376"/>
        <c:axId val="434919328"/>
      </c:lineChart>
      <c:dateAx>
        <c:axId val="4349163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919328"/>
        <c:crosses val="autoZero"/>
        <c:auto val="1"/>
        <c:lblOffset val="100"/>
        <c:baseTimeUnit val="months"/>
      </c:dateAx>
      <c:valAx>
        <c:axId val="4349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91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39115672186491"/>
          <c:y val="5.0925925925925923E-2"/>
          <c:w val="0.7631691834456081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Servicios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Servicios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Servicios '!$J$9:$J$104</c:f>
              <c:numCache>
                <c:formatCode>General</c:formatCode>
                <c:ptCount val="96"/>
                <c:pt idx="0">
                  <c:v>7376606.4199999999</c:v>
                </c:pt>
                <c:pt idx="1">
                  <c:v>7434609.1900000004</c:v>
                </c:pt>
                <c:pt idx="2">
                  <c:v>7487510.4900000002</c:v>
                </c:pt>
                <c:pt idx="3">
                  <c:v>7537881.8600000003</c:v>
                </c:pt>
                <c:pt idx="4">
                  <c:v>7589925.75</c:v>
                </c:pt>
                <c:pt idx="5">
                  <c:v>7643470.8899999997</c:v>
                </c:pt>
                <c:pt idx="6">
                  <c:v>7699577.2000000002</c:v>
                </c:pt>
                <c:pt idx="7">
                  <c:v>7768278.7199999997</c:v>
                </c:pt>
                <c:pt idx="8">
                  <c:v>7849953.0800000001</c:v>
                </c:pt>
                <c:pt idx="9">
                  <c:v>7945530.8300000001</c:v>
                </c:pt>
                <c:pt idx="10">
                  <c:v>8043931.9900000002</c:v>
                </c:pt>
                <c:pt idx="11">
                  <c:v>8140515.9900000002</c:v>
                </c:pt>
                <c:pt idx="12">
                  <c:v>8248285.5700000003</c:v>
                </c:pt>
                <c:pt idx="13">
                  <c:v>8369574.7300000004</c:v>
                </c:pt>
                <c:pt idx="14">
                  <c:v>8496412.4800000004</c:v>
                </c:pt>
                <c:pt idx="15">
                  <c:v>8627782.3000000007</c:v>
                </c:pt>
                <c:pt idx="16">
                  <c:v>8753097.6400000006</c:v>
                </c:pt>
                <c:pt idx="17">
                  <c:v>8869171.75</c:v>
                </c:pt>
                <c:pt idx="18">
                  <c:v>8999099.6999999993</c:v>
                </c:pt>
                <c:pt idx="19">
                  <c:v>9132989.8000000007</c:v>
                </c:pt>
                <c:pt idx="20">
                  <c:v>9252532.0399999991</c:v>
                </c:pt>
                <c:pt idx="21">
                  <c:v>9377273.9700000007</c:v>
                </c:pt>
                <c:pt idx="22">
                  <c:v>9507502.9800000004</c:v>
                </c:pt>
                <c:pt idx="23">
                  <c:v>9624405.7599999998</c:v>
                </c:pt>
                <c:pt idx="24">
                  <c:v>9738285.5399999991</c:v>
                </c:pt>
                <c:pt idx="25">
                  <c:v>9841836.5</c:v>
                </c:pt>
                <c:pt idx="26">
                  <c:v>9935483.2200000007</c:v>
                </c:pt>
                <c:pt idx="27">
                  <c:v>10035174.800000001</c:v>
                </c:pt>
                <c:pt idx="28">
                  <c:v>10137808.1</c:v>
                </c:pt>
                <c:pt idx="29">
                  <c:v>10235375.800000001</c:v>
                </c:pt>
                <c:pt idx="30">
                  <c:v>10329140.6</c:v>
                </c:pt>
                <c:pt idx="31">
                  <c:v>10420796.800000001</c:v>
                </c:pt>
                <c:pt idx="32">
                  <c:v>10525283.800000001</c:v>
                </c:pt>
                <c:pt idx="33">
                  <c:v>10629772.800000001</c:v>
                </c:pt>
                <c:pt idx="34">
                  <c:v>10720635</c:v>
                </c:pt>
                <c:pt idx="35">
                  <c:v>10825457.300000001</c:v>
                </c:pt>
                <c:pt idx="36">
                  <c:v>10935989.4</c:v>
                </c:pt>
                <c:pt idx="37">
                  <c:v>11031161.300000001</c:v>
                </c:pt>
                <c:pt idx="38">
                  <c:v>11135658.1</c:v>
                </c:pt>
                <c:pt idx="39">
                  <c:v>11262362.300000001</c:v>
                </c:pt>
                <c:pt idx="40">
                  <c:v>11410802.1</c:v>
                </c:pt>
                <c:pt idx="41">
                  <c:v>11611170.4</c:v>
                </c:pt>
                <c:pt idx="42">
                  <c:v>11841754.9</c:v>
                </c:pt>
                <c:pt idx="43">
                  <c:v>12026578.300000001</c:v>
                </c:pt>
                <c:pt idx="44">
                  <c:v>12159981.5</c:v>
                </c:pt>
                <c:pt idx="45">
                  <c:v>12280795.9</c:v>
                </c:pt>
                <c:pt idx="46">
                  <c:v>12397398.800000001</c:v>
                </c:pt>
                <c:pt idx="47">
                  <c:v>12516267.800000001</c:v>
                </c:pt>
                <c:pt idx="48">
                  <c:v>12637369.199999999</c:v>
                </c:pt>
                <c:pt idx="49">
                  <c:v>12733724.1</c:v>
                </c:pt>
                <c:pt idx="50">
                  <c:v>12807312.699999999</c:v>
                </c:pt>
                <c:pt idx="51">
                  <c:v>12890114.1</c:v>
                </c:pt>
                <c:pt idx="52">
                  <c:v>12966760</c:v>
                </c:pt>
                <c:pt idx="53">
                  <c:v>12992364.6</c:v>
                </c:pt>
                <c:pt idx="54">
                  <c:v>12945651.300000001</c:v>
                </c:pt>
                <c:pt idx="55">
                  <c:v>12837945.199999999</c:v>
                </c:pt>
                <c:pt idx="56">
                  <c:v>12704676</c:v>
                </c:pt>
                <c:pt idx="57">
                  <c:v>12602684.4</c:v>
                </c:pt>
                <c:pt idx="58">
                  <c:v>12563189.1</c:v>
                </c:pt>
                <c:pt idx="59">
                  <c:v>12571868.300000001</c:v>
                </c:pt>
                <c:pt idx="60">
                  <c:v>12592794.699999999</c:v>
                </c:pt>
                <c:pt idx="61">
                  <c:v>12603325.699999999</c:v>
                </c:pt>
                <c:pt idx="62">
                  <c:v>12610037.800000001</c:v>
                </c:pt>
                <c:pt idx="63">
                  <c:v>12625078.5</c:v>
                </c:pt>
                <c:pt idx="64">
                  <c:v>12645487.800000001</c:v>
                </c:pt>
                <c:pt idx="65">
                  <c:v>12655392.6</c:v>
                </c:pt>
                <c:pt idx="66">
                  <c:v>12639374.800000001</c:v>
                </c:pt>
                <c:pt idx="67">
                  <c:v>12595960.800000001</c:v>
                </c:pt>
                <c:pt idx="68">
                  <c:v>12539177.699999999</c:v>
                </c:pt>
                <c:pt idx="69">
                  <c:v>12470625.199999999</c:v>
                </c:pt>
                <c:pt idx="70">
                  <c:v>12379746.699999999</c:v>
                </c:pt>
                <c:pt idx="71">
                  <c:v>12270561</c:v>
                </c:pt>
                <c:pt idx="72">
                  <c:v>12176308.4</c:v>
                </c:pt>
                <c:pt idx="73">
                  <c:v>12135516.800000001</c:v>
                </c:pt>
                <c:pt idx="74">
                  <c:v>12160468.1</c:v>
                </c:pt>
                <c:pt idx="75">
                  <c:v>12224678.5</c:v>
                </c:pt>
                <c:pt idx="76">
                  <c:v>12301320</c:v>
                </c:pt>
                <c:pt idx="77">
                  <c:v>12385143.199999999</c:v>
                </c:pt>
                <c:pt idx="78">
                  <c:v>12479917.300000001</c:v>
                </c:pt>
                <c:pt idx="79">
                  <c:v>12593677.1</c:v>
                </c:pt>
                <c:pt idx="80">
                  <c:v>12719444.199999999</c:v>
                </c:pt>
                <c:pt idx="81">
                  <c:v>12830532.5</c:v>
                </c:pt>
                <c:pt idx="82">
                  <c:v>12921075.5</c:v>
                </c:pt>
                <c:pt idx="83">
                  <c:v>13014062.5</c:v>
                </c:pt>
                <c:pt idx="84">
                  <c:v>13116069.699999999</c:v>
                </c:pt>
                <c:pt idx="85">
                  <c:v>13227354.4</c:v>
                </c:pt>
                <c:pt idx="86">
                  <c:v>13346643.1</c:v>
                </c:pt>
                <c:pt idx="87">
                  <c:v>13464956.199999999</c:v>
                </c:pt>
                <c:pt idx="88">
                  <c:v>13585561.300000001</c:v>
                </c:pt>
                <c:pt idx="89">
                  <c:v>13712253.6</c:v>
                </c:pt>
                <c:pt idx="90">
                  <c:v>13835264.4</c:v>
                </c:pt>
                <c:pt idx="91">
                  <c:v>13948578.699999999</c:v>
                </c:pt>
                <c:pt idx="92">
                  <c:v>14051200.9</c:v>
                </c:pt>
                <c:pt idx="93">
                  <c:v>14145866.1</c:v>
                </c:pt>
                <c:pt idx="94">
                  <c:v>14251021.4</c:v>
                </c:pt>
                <c:pt idx="95">
                  <c:v>14365941.6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1-46DE-9CC2-8F6C1B1B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41824"/>
        <c:axId val="49444248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Servicios '!$O$9:$O$104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1-46DE-9CC2-8F6C1B1B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37232"/>
        <c:axId val="494436904"/>
      </c:lineChart>
      <c:catAx>
        <c:axId val="4944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2480"/>
        <c:crosses val="autoZero"/>
        <c:auto val="1"/>
        <c:lblAlgn val="ctr"/>
        <c:lblOffset val="100"/>
        <c:noMultiLvlLbl val="0"/>
      </c:catAx>
      <c:valAx>
        <c:axId val="4944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1824"/>
        <c:crosses val="autoZero"/>
        <c:crossBetween val="between"/>
      </c:valAx>
      <c:valAx>
        <c:axId val="494436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37232"/>
        <c:crosses val="max"/>
        <c:crossBetween val="between"/>
      </c:valAx>
      <c:catAx>
        <c:axId val="49443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94436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0691624703745"/>
          <c:y val="0.61631889763779535"/>
          <c:w val="0.2450315849155684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8092738407699"/>
          <c:y val="5.0925925925925923E-2"/>
          <c:w val="0.79083792650918638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Servicios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Servicios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Servicios '!$J$9:$J$104</c:f>
              <c:numCache>
                <c:formatCode>General</c:formatCode>
                <c:ptCount val="96"/>
                <c:pt idx="0">
                  <c:v>7376606.4199999999</c:v>
                </c:pt>
                <c:pt idx="1">
                  <c:v>7434609.1900000004</c:v>
                </c:pt>
                <c:pt idx="2">
                  <c:v>7487510.4900000002</c:v>
                </c:pt>
                <c:pt idx="3">
                  <c:v>7537881.8600000003</c:v>
                </c:pt>
                <c:pt idx="4">
                  <c:v>7589925.75</c:v>
                </c:pt>
                <c:pt idx="5">
                  <c:v>7643470.8899999997</c:v>
                </c:pt>
                <c:pt idx="6">
                  <c:v>7699577.2000000002</c:v>
                </c:pt>
                <c:pt idx="7">
                  <c:v>7768278.7199999997</c:v>
                </c:pt>
                <c:pt idx="8">
                  <c:v>7849953.0800000001</c:v>
                </c:pt>
                <c:pt idx="9">
                  <c:v>7945530.8300000001</c:v>
                </c:pt>
                <c:pt idx="10">
                  <c:v>8043931.9900000002</c:v>
                </c:pt>
                <c:pt idx="11">
                  <c:v>8140515.9900000002</c:v>
                </c:pt>
                <c:pt idx="12">
                  <c:v>8248285.5700000003</c:v>
                </c:pt>
                <c:pt idx="13">
                  <c:v>8369574.7300000004</c:v>
                </c:pt>
                <c:pt idx="14">
                  <c:v>8496412.4800000004</c:v>
                </c:pt>
                <c:pt idx="15">
                  <c:v>8627782.3000000007</c:v>
                </c:pt>
                <c:pt idx="16">
                  <c:v>8753097.6400000006</c:v>
                </c:pt>
                <c:pt idx="17">
                  <c:v>8869171.75</c:v>
                </c:pt>
                <c:pt idx="18">
                  <c:v>8999099.6999999993</c:v>
                </c:pt>
                <c:pt idx="19">
                  <c:v>9132989.8000000007</c:v>
                </c:pt>
                <c:pt idx="20">
                  <c:v>9252532.0399999991</c:v>
                </c:pt>
                <c:pt idx="21">
                  <c:v>9377273.9700000007</c:v>
                </c:pt>
                <c:pt idx="22">
                  <c:v>9507502.9800000004</c:v>
                </c:pt>
                <c:pt idx="23">
                  <c:v>9624405.7599999998</c:v>
                </c:pt>
                <c:pt idx="24">
                  <c:v>9738285.5399999991</c:v>
                </c:pt>
                <c:pt idx="25">
                  <c:v>9841836.5</c:v>
                </c:pt>
                <c:pt idx="26">
                  <c:v>9935483.2200000007</c:v>
                </c:pt>
                <c:pt idx="27">
                  <c:v>10035174.800000001</c:v>
                </c:pt>
                <c:pt idx="28">
                  <c:v>10137808.1</c:v>
                </c:pt>
                <c:pt idx="29">
                  <c:v>10235375.800000001</c:v>
                </c:pt>
                <c:pt idx="30">
                  <c:v>10329140.6</c:v>
                </c:pt>
                <c:pt idx="31">
                  <c:v>10420796.800000001</c:v>
                </c:pt>
                <c:pt idx="32">
                  <c:v>10525283.800000001</c:v>
                </c:pt>
                <c:pt idx="33">
                  <c:v>10629772.800000001</c:v>
                </c:pt>
                <c:pt idx="34">
                  <c:v>10720635</c:v>
                </c:pt>
                <c:pt idx="35">
                  <c:v>10825457.300000001</c:v>
                </c:pt>
                <c:pt idx="36">
                  <c:v>10935989.4</c:v>
                </c:pt>
                <c:pt idx="37">
                  <c:v>11031161.300000001</c:v>
                </c:pt>
                <c:pt idx="38">
                  <c:v>11135658.1</c:v>
                </c:pt>
                <c:pt idx="39">
                  <c:v>11262362.300000001</c:v>
                </c:pt>
                <c:pt idx="40">
                  <c:v>11410802.1</c:v>
                </c:pt>
                <c:pt idx="41">
                  <c:v>11611170.4</c:v>
                </c:pt>
                <c:pt idx="42">
                  <c:v>11841754.9</c:v>
                </c:pt>
                <c:pt idx="43">
                  <c:v>12026578.300000001</c:v>
                </c:pt>
                <c:pt idx="44">
                  <c:v>12159981.5</c:v>
                </c:pt>
                <c:pt idx="45">
                  <c:v>12280795.9</c:v>
                </c:pt>
                <c:pt idx="46">
                  <c:v>12397398.800000001</c:v>
                </c:pt>
                <c:pt idx="47">
                  <c:v>12516267.800000001</c:v>
                </c:pt>
                <c:pt idx="48">
                  <c:v>12637369.199999999</c:v>
                </c:pt>
                <c:pt idx="49">
                  <c:v>12733724.1</c:v>
                </c:pt>
                <c:pt idx="50">
                  <c:v>12807312.699999999</c:v>
                </c:pt>
                <c:pt idx="51">
                  <c:v>12890114.1</c:v>
                </c:pt>
                <c:pt idx="52">
                  <c:v>12966760</c:v>
                </c:pt>
                <c:pt idx="53">
                  <c:v>12992364.6</c:v>
                </c:pt>
                <c:pt idx="54">
                  <c:v>12945651.300000001</c:v>
                </c:pt>
                <c:pt idx="55">
                  <c:v>12837945.199999999</c:v>
                </c:pt>
                <c:pt idx="56">
                  <c:v>12704676</c:v>
                </c:pt>
                <c:pt idx="57">
                  <c:v>12602684.4</c:v>
                </c:pt>
                <c:pt idx="58">
                  <c:v>12563189.1</c:v>
                </c:pt>
                <c:pt idx="59">
                  <c:v>12571868.300000001</c:v>
                </c:pt>
                <c:pt idx="60">
                  <c:v>12592794.699999999</c:v>
                </c:pt>
                <c:pt idx="61">
                  <c:v>12603325.699999999</c:v>
                </c:pt>
                <c:pt idx="62">
                  <c:v>12610037.800000001</c:v>
                </c:pt>
                <c:pt idx="63">
                  <c:v>12625078.5</c:v>
                </c:pt>
                <c:pt idx="64">
                  <c:v>12645487.800000001</c:v>
                </c:pt>
                <c:pt idx="65">
                  <c:v>12655392.6</c:v>
                </c:pt>
                <c:pt idx="66">
                  <c:v>12639374.800000001</c:v>
                </c:pt>
                <c:pt idx="67">
                  <c:v>12595960.800000001</c:v>
                </c:pt>
                <c:pt idx="68">
                  <c:v>12539177.699999999</c:v>
                </c:pt>
                <c:pt idx="69">
                  <c:v>12470625.199999999</c:v>
                </c:pt>
                <c:pt idx="70">
                  <c:v>12379746.699999999</c:v>
                </c:pt>
                <c:pt idx="71">
                  <c:v>12270561</c:v>
                </c:pt>
                <c:pt idx="72">
                  <c:v>12176308.4</c:v>
                </c:pt>
                <c:pt idx="73">
                  <c:v>12135516.800000001</c:v>
                </c:pt>
                <c:pt idx="74">
                  <c:v>12160468.1</c:v>
                </c:pt>
                <c:pt idx="75">
                  <c:v>12224678.5</c:v>
                </c:pt>
                <c:pt idx="76">
                  <c:v>12301320</c:v>
                </c:pt>
                <c:pt idx="77">
                  <c:v>12385143.199999999</c:v>
                </c:pt>
                <c:pt idx="78">
                  <c:v>12479917.300000001</c:v>
                </c:pt>
                <c:pt idx="79">
                  <c:v>12593677.1</c:v>
                </c:pt>
                <c:pt idx="80">
                  <c:v>12719444.199999999</c:v>
                </c:pt>
                <c:pt idx="81">
                  <c:v>12830532.5</c:v>
                </c:pt>
                <c:pt idx="82">
                  <c:v>12921075.5</c:v>
                </c:pt>
                <c:pt idx="83">
                  <c:v>13014062.5</c:v>
                </c:pt>
                <c:pt idx="84">
                  <c:v>13116069.699999999</c:v>
                </c:pt>
                <c:pt idx="85">
                  <c:v>13227354.4</c:v>
                </c:pt>
                <c:pt idx="86">
                  <c:v>13346643.1</c:v>
                </c:pt>
                <c:pt idx="87">
                  <c:v>13464956.199999999</c:v>
                </c:pt>
                <c:pt idx="88">
                  <c:v>13585561.300000001</c:v>
                </c:pt>
                <c:pt idx="89">
                  <c:v>13712253.6</c:v>
                </c:pt>
                <c:pt idx="90">
                  <c:v>13835264.4</c:v>
                </c:pt>
                <c:pt idx="91">
                  <c:v>13948578.699999999</c:v>
                </c:pt>
                <c:pt idx="92">
                  <c:v>14051200.9</c:v>
                </c:pt>
                <c:pt idx="93">
                  <c:v>14145866.1</c:v>
                </c:pt>
                <c:pt idx="94">
                  <c:v>14251021.4</c:v>
                </c:pt>
                <c:pt idx="95">
                  <c:v>14365941.6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5-4C73-A627-86C2FD8C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98920"/>
        <c:axId val="528298592"/>
      </c:lineChart>
      <c:lineChart>
        <c:grouping val="standard"/>
        <c:varyColors val="0"/>
        <c:ser>
          <c:idx val="1"/>
          <c:order val="1"/>
          <c:tx>
            <c:strRef>
              <c:f>'Afiliaciones Servicios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Servicios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5-4C73-A627-86C2FD8C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15320"/>
        <c:axId val="528314992"/>
      </c:lineChart>
      <c:catAx>
        <c:axId val="52829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298592"/>
        <c:crosses val="autoZero"/>
        <c:auto val="1"/>
        <c:lblAlgn val="ctr"/>
        <c:lblOffset val="100"/>
        <c:noMultiLvlLbl val="0"/>
      </c:catAx>
      <c:valAx>
        <c:axId val="52829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298920"/>
        <c:crosses val="autoZero"/>
        <c:crossBetween val="between"/>
      </c:valAx>
      <c:valAx>
        <c:axId val="5283149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315320"/>
        <c:crosses val="max"/>
        <c:crossBetween val="between"/>
      </c:valAx>
      <c:catAx>
        <c:axId val="5283153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831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1382327209099"/>
          <c:y val="0.6302077865266843"/>
          <c:w val="0.2257506561679790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81268464630322E-2"/>
          <c:y val="5.0925925925925923E-2"/>
          <c:w val="0.8309231998174141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sectores'!$C$9</c:f>
              <c:strCache>
                <c:ptCount val="1"/>
                <c:pt idx="0">
                  <c:v>Ciclos de NIVELES Inds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sectores'!$C$10:$C$105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D-4556-8B03-6CA7A060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42104"/>
        <c:axId val="502542760"/>
      </c:lineChart>
      <c:lineChart>
        <c:grouping val="standard"/>
        <c:varyColors val="0"/>
        <c:ser>
          <c:idx val="1"/>
          <c:order val="1"/>
          <c:tx>
            <c:strRef>
              <c:f>'PIB Volumen por sectores'!$E$9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sectores'!$E$10:$E$105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D-4556-8B03-6CA7A060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04168"/>
        <c:axId val="502700232"/>
      </c:lineChart>
      <c:catAx>
        <c:axId val="50254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42760"/>
        <c:crosses val="autoZero"/>
        <c:auto val="1"/>
        <c:lblAlgn val="ctr"/>
        <c:lblOffset val="100"/>
        <c:noMultiLvlLbl val="0"/>
      </c:catAx>
      <c:valAx>
        <c:axId val="50254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42104"/>
        <c:crosses val="autoZero"/>
        <c:crossBetween val="between"/>
      </c:valAx>
      <c:valAx>
        <c:axId val="502700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704168"/>
        <c:crosses val="max"/>
        <c:crossBetween val="between"/>
      </c:valAx>
      <c:catAx>
        <c:axId val="502704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70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508755246173938"/>
          <c:y val="0.64467483231262757"/>
          <c:w val="0.34927637668479844"/>
          <c:h val="0.17824292796733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920384951881E-2"/>
          <c:y val="5.0925925925925923E-2"/>
          <c:w val="0.85410017497812785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sectores'!$K$9</c:f>
              <c:strCache>
                <c:ptCount val="1"/>
                <c:pt idx="0">
                  <c:v>Ciclos de NIVELES const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sectores'!$K$10:$K$105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B-46E1-B177-99101948F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19032"/>
        <c:axId val="406217720"/>
      </c:lineChart>
      <c:lineChart>
        <c:grouping val="standard"/>
        <c:varyColors val="0"/>
        <c:ser>
          <c:idx val="1"/>
          <c:order val="1"/>
          <c:tx>
            <c:strRef>
              <c:f>'PIB Volumen por sectores'!$M$9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sectores'!$M$10:$M$105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B-46E1-B177-99101948F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984272"/>
        <c:axId val="493983616"/>
      </c:lineChart>
      <c:catAx>
        <c:axId val="4062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217720"/>
        <c:crosses val="autoZero"/>
        <c:auto val="1"/>
        <c:lblAlgn val="ctr"/>
        <c:lblOffset val="100"/>
        <c:noMultiLvlLbl val="0"/>
      </c:catAx>
      <c:valAx>
        <c:axId val="40621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219032"/>
        <c:crosses val="autoZero"/>
        <c:crossBetween val="between"/>
      </c:valAx>
      <c:valAx>
        <c:axId val="493983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4272"/>
        <c:crosses val="max"/>
        <c:crossBetween val="between"/>
      </c:valAx>
      <c:catAx>
        <c:axId val="49398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983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770669291338582"/>
          <c:y val="0.49652668416447937"/>
          <c:w val="0.31052366317458185"/>
          <c:h val="0.357642169728783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541712598425197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sectores'!$S$9</c:f>
              <c:strCache>
                <c:ptCount val="1"/>
                <c:pt idx="0">
                  <c:v>Ciclos de NIVELES serv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sectores'!$S$10:$S$105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F-4E67-B831-13058011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32920"/>
        <c:axId val="494025376"/>
      </c:lineChart>
      <c:lineChart>
        <c:grouping val="standard"/>
        <c:varyColors val="0"/>
        <c:ser>
          <c:idx val="1"/>
          <c:order val="1"/>
          <c:tx>
            <c:strRef>
              <c:f>'PIB Volumen por sectores'!$U$9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sectores'!$U$10:$U$105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F-4E67-B831-13058011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79168"/>
        <c:axId val="494077856"/>
      </c:lineChart>
      <c:catAx>
        <c:axId val="49403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25376"/>
        <c:crosses val="autoZero"/>
        <c:auto val="1"/>
        <c:lblAlgn val="ctr"/>
        <c:lblOffset val="100"/>
        <c:noMultiLvlLbl val="0"/>
      </c:catAx>
      <c:valAx>
        <c:axId val="4940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32920"/>
        <c:crosses val="autoZero"/>
        <c:crossBetween val="between"/>
      </c:valAx>
      <c:valAx>
        <c:axId val="494077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79168"/>
        <c:crosses val="max"/>
        <c:crossBetween val="between"/>
      </c:valAx>
      <c:catAx>
        <c:axId val="49407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07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662357830271214"/>
          <c:y val="0.51041557305336838"/>
          <c:w val="0.30948753280839897"/>
          <c:h val="0.25694663167104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40658554044381"/>
          <c:y val="5.0925925925925923E-2"/>
          <c:w val="0.7250353137675972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trab'!$C$11</c:f>
              <c:strCache>
                <c:ptCount val="1"/>
                <c:pt idx="0">
                  <c:v>Clo T Completo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trab'!$C$12:$C$107</c:f>
              <c:numCache>
                <c:formatCode>#,##0.000</c:formatCode>
                <c:ptCount val="96"/>
                <c:pt idx="0">
                  <c:v>2498.31016</c:v>
                </c:pt>
                <c:pt idx="1">
                  <c:v>2518.0443399999999</c:v>
                </c:pt>
                <c:pt idx="2">
                  <c:v>2528.8811999999998</c:v>
                </c:pt>
                <c:pt idx="3">
                  <c:v>2543.8361599999998</c:v>
                </c:pt>
                <c:pt idx="4">
                  <c:v>2570.6114899999998</c:v>
                </c:pt>
                <c:pt idx="5">
                  <c:v>2596.0833699999998</c:v>
                </c:pt>
                <c:pt idx="6">
                  <c:v>2621.00542</c:v>
                </c:pt>
                <c:pt idx="7">
                  <c:v>2649.0970900000002</c:v>
                </c:pt>
                <c:pt idx="8">
                  <c:v>2675.0819099999999</c:v>
                </c:pt>
                <c:pt idx="9">
                  <c:v>2708.41291</c:v>
                </c:pt>
                <c:pt idx="10">
                  <c:v>2749.4030699999998</c:v>
                </c:pt>
                <c:pt idx="11">
                  <c:v>2781.7258299999999</c:v>
                </c:pt>
                <c:pt idx="12">
                  <c:v>2802.04009</c:v>
                </c:pt>
                <c:pt idx="13">
                  <c:v>2826.2811499999998</c:v>
                </c:pt>
                <c:pt idx="14">
                  <c:v>2852.8436900000002</c:v>
                </c:pt>
                <c:pt idx="15">
                  <c:v>2879.1971600000002</c:v>
                </c:pt>
                <c:pt idx="16">
                  <c:v>2905.6504399999999</c:v>
                </c:pt>
                <c:pt idx="17">
                  <c:v>2923.6664599999999</c:v>
                </c:pt>
                <c:pt idx="18">
                  <c:v>2934.5899599999998</c:v>
                </c:pt>
                <c:pt idx="19">
                  <c:v>2956.60709</c:v>
                </c:pt>
                <c:pt idx="20">
                  <c:v>2989.7364899999998</c:v>
                </c:pt>
                <c:pt idx="21">
                  <c:v>3017.63778</c:v>
                </c:pt>
                <c:pt idx="22">
                  <c:v>3040.3631799999998</c:v>
                </c:pt>
                <c:pt idx="23">
                  <c:v>3057.9692399999999</c:v>
                </c:pt>
                <c:pt idx="24">
                  <c:v>3061.03692</c:v>
                </c:pt>
                <c:pt idx="25">
                  <c:v>3042.7406500000002</c:v>
                </c:pt>
                <c:pt idx="26">
                  <c:v>3023.3414400000001</c:v>
                </c:pt>
                <c:pt idx="27">
                  <c:v>3000.8161599999999</c:v>
                </c:pt>
                <c:pt idx="28">
                  <c:v>2986.35034</c:v>
                </c:pt>
                <c:pt idx="29">
                  <c:v>2999.2795799999999</c:v>
                </c:pt>
                <c:pt idx="30">
                  <c:v>3023.7426099999998</c:v>
                </c:pt>
                <c:pt idx="31">
                  <c:v>3036.5239700000002</c:v>
                </c:pt>
                <c:pt idx="32">
                  <c:v>3041.0856100000001</c:v>
                </c:pt>
                <c:pt idx="33">
                  <c:v>3040.8857899999998</c:v>
                </c:pt>
                <c:pt idx="34">
                  <c:v>3023.35716</c:v>
                </c:pt>
                <c:pt idx="35">
                  <c:v>3008.10394</c:v>
                </c:pt>
                <c:pt idx="36">
                  <c:v>3008.9954400000001</c:v>
                </c:pt>
                <c:pt idx="37">
                  <c:v>3016.6287499999999</c:v>
                </c:pt>
                <c:pt idx="38">
                  <c:v>3023.14923</c:v>
                </c:pt>
                <c:pt idx="39">
                  <c:v>3031.5648299999998</c:v>
                </c:pt>
                <c:pt idx="40">
                  <c:v>3028.0052599999999</c:v>
                </c:pt>
                <c:pt idx="41">
                  <c:v>3018.30413</c:v>
                </c:pt>
                <c:pt idx="42">
                  <c:v>3012.6409899999999</c:v>
                </c:pt>
                <c:pt idx="43">
                  <c:v>3000.3395099999998</c:v>
                </c:pt>
                <c:pt idx="44">
                  <c:v>2984.4047399999999</c:v>
                </c:pt>
                <c:pt idx="45">
                  <c:v>2969.13238</c:v>
                </c:pt>
                <c:pt idx="46">
                  <c:v>2961.2221500000001</c:v>
                </c:pt>
                <c:pt idx="47">
                  <c:v>2956.0913399999999</c:v>
                </c:pt>
                <c:pt idx="48">
                  <c:v>2942.83637</c:v>
                </c:pt>
                <c:pt idx="49">
                  <c:v>2921.0372000000002</c:v>
                </c:pt>
                <c:pt idx="50">
                  <c:v>2916.8137400000001</c:v>
                </c:pt>
                <c:pt idx="51">
                  <c:v>2937.3181500000001</c:v>
                </c:pt>
                <c:pt idx="52">
                  <c:v>2957.7124899999999</c:v>
                </c:pt>
                <c:pt idx="53">
                  <c:v>2947.6473599999999</c:v>
                </c:pt>
                <c:pt idx="54">
                  <c:v>2881.44085</c:v>
                </c:pt>
                <c:pt idx="55">
                  <c:v>2772.9913499999998</c:v>
                </c:pt>
                <c:pt idx="56">
                  <c:v>2660.1067600000001</c:v>
                </c:pt>
                <c:pt idx="57">
                  <c:v>2576.8642100000002</c:v>
                </c:pt>
                <c:pt idx="58">
                  <c:v>2518.00533</c:v>
                </c:pt>
                <c:pt idx="59">
                  <c:v>2492.6778300000001</c:v>
                </c:pt>
                <c:pt idx="60">
                  <c:v>2495.08032</c:v>
                </c:pt>
                <c:pt idx="61">
                  <c:v>2493.4903399999998</c:v>
                </c:pt>
                <c:pt idx="62">
                  <c:v>2480.7913699999999</c:v>
                </c:pt>
                <c:pt idx="63">
                  <c:v>2465.5336200000002</c:v>
                </c:pt>
                <c:pt idx="64">
                  <c:v>2447.3011900000001</c:v>
                </c:pt>
                <c:pt idx="65">
                  <c:v>2423.5935500000001</c:v>
                </c:pt>
                <c:pt idx="66">
                  <c:v>2399.0488099999998</c:v>
                </c:pt>
                <c:pt idx="67">
                  <c:v>2354.6184899999998</c:v>
                </c:pt>
                <c:pt idx="68">
                  <c:v>2296.1982699999999</c:v>
                </c:pt>
                <c:pt idx="69">
                  <c:v>2247.2766499999998</c:v>
                </c:pt>
                <c:pt idx="70">
                  <c:v>2212.4018700000001</c:v>
                </c:pt>
                <c:pt idx="71">
                  <c:v>2185.0400100000002</c:v>
                </c:pt>
                <c:pt idx="72">
                  <c:v>2160.62194</c:v>
                </c:pt>
                <c:pt idx="73">
                  <c:v>2138.9819400000001</c:v>
                </c:pt>
                <c:pt idx="74">
                  <c:v>2120.85403</c:v>
                </c:pt>
                <c:pt idx="75">
                  <c:v>2107.46389</c:v>
                </c:pt>
                <c:pt idx="76">
                  <c:v>2097.3958299999999</c:v>
                </c:pt>
                <c:pt idx="77">
                  <c:v>2097.9162200000001</c:v>
                </c:pt>
                <c:pt idx="78">
                  <c:v>2108.2142600000002</c:v>
                </c:pt>
                <c:pt idx="79">
                  <c:v>2122.0096400000002</c:v>
                </c:pt>
                <c:pt idx="80">
                  <c:v>2139.98686</c:v>
                </c:pt>
                <c:pt idx="81">
                  <c:v>2158.58187</c:v>
                </c:pt>
                <c:pt idx="82">
                  <c:v>2174.6389600000002</c:v>
                </c:pt>
                <c:pt idx="83">
                  <c:v>2192.2263800000001</c:v>
                </c:pt>
                <c:pt idx="84">
                  <c:v>2214.3725399999998</c:v>
                </c:pt>
                <c:pt idx="85">
                  <c:v>2237.0312399999998</c:v>
                </c:pt>
                <c:pt idx="86">
                  <c:v>2260.1747999999998</c:v>
                </c:pt>
                <c:pt idx="87">
                  <c:v>2282.9852500000002</c:v>
                </c:pt>
                <c:pt idx="88">
                  <c:v>2302.96931</c:v>
                </c:pt>
                <c:pt idx="89">
                  <c:v>2320.2949800000001</c:v>
                </c:pt>
                <c:pt idx="90">
                  <c:v>2338.6958</c:v>
                </c:pt>
                <c:pt idx="91">
                  <c:v>2356.38213</c:v>
                </c:pt>
                <c:pt idx="92">
                  <c:v>2367.6224999999999</c:v>
                </c:pt>
                <c:pt idx="93">
                  <c:v>2366.5866799999999</c:v>
                </c:pt>
                <c:pt idx="94">
                  <c:v>2349.4977100000001</c:v>
                </c:pt>
                <c:pt idx="95">
                  <c:v>2326.03548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1-4EBD-8410-16160267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77072"/>
        <c:axId val="43487346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'Empleo a tiempo completo-H trab'!$H$12:$H$107</c:f>
              <c:numCache>
                <c:formatCode>#,##0.000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1-4EBD-8410-161602674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14216"/>
        <c:axId val="396818152"/>
      </c:lineChart>
      <c:catAx>
        <c:axId val="43487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3464"/>
        <c:crosses val="autoZero"/>
        <c:auto val="1"/>
        <c:lblAlgn val="ctr"/>
        <c:lblOffset val="100"/>
        <c:noMultiLvlLbl val="0"/>
      </c:catAx>
      <c:valAx>
        <c:axId val="4348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7072"/>
        <c:crosses val="autoZero"/>
        <c:crossBetween val="between"/>
      </c:valAx>
      <c:valAx>
        <c:axId val="39681815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14216"/>
        <c:crosses val="max"/>
        <c:crossBetween val="between"/>
      </c:valAx>
      <c:catAx>
        <c:axId val="396814216"/>
        <c:scaling>
          <c:orientation val="minMax"/>
        </c:scaling>
        <c:delete val="1"/>
        <c:axPos val="b"/>
        <c:majorTickMark val="out"/>
        <c:minorTickMark val="none"/>
        <c:tickLblPos val="nextTo"/>
        <c:crossAx val="39681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80195657361013"/>
          <c:y val="0.60705963837853605"/>
          <c:w val="0.3124860415175375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5243229018057"/>
          <c:y val="5.0925925925925923E-2"/>
          <c:w val="0.73114683189505836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trab'!$M$11</c:f>
              <c:strCache>
                <c:ptCount val="1"/>
                <c:pt idx="0">
                  <c:v>Clo H Completo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trab'!$M$12:$M$107</c:f>
              <c:numCache>
                <c:formatCode>#,##0.000</c:formatCode>
                <c:ptCount val="96"/>
                <c:pt idx="0">
                  <c:v>1230.3616999999999</c:v>
                </c:pt>
                <c:pt idx="1">
                  <c:v>1224.94696</c:v>
                </c:pt>
                <c:pt idx="2">
                  <c:v>1218.07998</c:v>
                </c:pt>
                <c:pt idx="3">
                  <c:v>1206.9107300000001</c:v>
                </c:pt>
                <c:pt idx="4">
                  <c:v>1199.9556299999999</c:v>
                </c:pt>
                <c:pt idx="5">
                  <c:v>1213.5340100000001</c:v>
                </c:pt>
                <c:pt idx="6">
                  <c:v>1248.82628</c:v>
                </c:pt>
                <c:pt idx="7">
                  <c:v>1286.83555</c:v>
                </c:pt>
                <c:pt idx="8">
                  <c:v>1312.6403600000001</c:v>
                </c:pt>
                <c:pt idx="9">
                  <c:v>1325.8998799999999</c:v>
                </c:pt>
                <c:pt idx="10">
                  <c:v>1334.97209</c:v>
                </c:pt>
                <c:pt idx="11">
                  <c:v>1350.7986000000001</c:v>
                </c:pt>
                <c:pt idx="12">
                  <c:v>1383.9447</c:v>
                </c:pt>
                <c:pt idx="13">
                  <c:v>1424.1375700000001</c:v>
                </c:pt>
                <c:pt idx="14">
                  <c:v>1460.8796</c:v>
                </c:pt>
                <c:pt idx="15">
                  <c:v>1497.99449</c:v>
                </c:pt>
                <c:pt idx="16">
                  <c:v>1536.66615</c:v>
                </c:pt>
                <c:pt idx="17">
                  <c:v>1580.4105</c:v>
                </c:pt>
                <c:pt idx="18">
                  <c:v>1639.2196200000001</c:v>
                </c:pt>
                <c:pt idx="19">
                  <c:v>1709.2375400000001</c:v>
                </c:pt>
                <c:pt idx="20">
                  <c:v>1770.5506</c:v>
                </c:pt>
                <c:pt idx="21">
                  <c:v>1823.5125</c:v>
                </c:pt>
                <c:pt idx="22">
                  <c:v>1868.7458999999999</c:v>
                </c:pt>
                <c:pt idx="23">
                  <c:v>1902.49703</c:v>
                </c:pt>
                <c:pt idx="24">
                  <c:v>1931.54026</c:v>
                </c:pt>
                <c:pt idx="25">
                  <c:v>1964.2719300000001</c:v>
                </c:pt>
                <c:pt idx="26">
                  <c:v>1995.7430300000001</c:v>
                </c:pt>
                <c:pt idx="27">
                  <c:v>2023.5291299999999</c:v>
                </c:pt>
                <c:pt idx="28">
                  <c:v>2045.3750500000001</c:v>
                </c:pt>
                <c:pt idx="29">
                  <c:v>2049.81088</c:v>
                </c:pt>
                <c:pt idx="30">
                  <c:v>2047.75461</c:v>
                </c:pt>
                <c:pt idx="31">
                  <c:v>2066.57008</c:v>
                </c:pt>
                <c:pt idx="32">
                  <c:v>2109.8136599999998</c:v>
                </c:pt>
                <c:pt idx="33">
                  <c:v>2145.0708599999998</c:v>
                </c:pt>
                <c:pt idx="34">
                  <c:v>2153.5581400000001</c:v>
                </c:pt>
                <c:pt idx="35">
                  <c:v>2149.8343399999999</c:v>
                </c:pt>
                <c:pt idx="36">
                  <c:v>2159.4680600000002</c:v>
                </c:pt>
                <c:pt idx="37">
                  <c:v>2189.1614399999999</c:v>
                </c:pt>
                <c:pt idx="38">
                  <c:v>2236.0121199999999</c:v>
                </c:pt>
                <c:pt idx="39">
                  <c:v>2284.2702100000001</c:v>
                </c:pt>
                <c:pt idx="40">
                  <c:v>2320.8519000000001</c:v>
                </c:pt>
                <c:pt idx="41">
                  <c:v>2357.8357799999999</c:v>
                </c:pt>
                <c:pt idx="42">
                  <c:v>2403.1698700000002</c:v>
                </c:pt>
                <c:pt idx="43">
                  <c:v>2435.8138800000002</c:v>
                </c:pt>
                <c:pt idx="44">
                  <c:v>2454.2757299999998</c:v>
                </c:pt>
                <c:pt idx="45">
                  <c:v>2490.80411</c:v>
                </c:pt>
                <c:pt idx="46">
                  <c:v>2542.2308600000001</c:v>
                </c:pt>
                <c:pt idx="47">
                  <c:v>2597.0617499999998</c:v>
                </c:pt>
                <c:pt idx="48">
                  <c:v>2641.2652800000001</c:v>
                </c:pt>
                <c:pt idx="49">
                  <c:v>2659.3058000000001</c:v>
                </c:pt>
                <c:pt idx="50">
                  <c:v>2653.5478800000001</c:v>
                </c:pt>
                <c:pt idx="51">
                  <c:v>2637.2716700000001</c:v>
                </c:pt>
                <c:pt idx="52">
                  <c:v>2568.2135400000002</c:v>
                </c:pt>
                <c:pt idx="53">
                  <c:v>2427.8601199999998</c:v>
                </c:pt>
                <c:pt idx="54">
                  <c:v>2254.6750900000002</c:v>
                </c:pt>
                <c:pt idx="55">
                  <c:v>2087.9385299999999</c:v>
                </c:pt>
                <c:pt idx="56">
                  <c:v>1955.4822999999999</c:v>
                </c:pt>
                <c:pt idx="57">
                  <c:v>1858.7640100000001</c:v>
                </c:pt>
                <c:pt idx="58">
                  <c:v>1783.5980400000001</c:v>
                </c:pt>
                <c:pt idx="59">
                  <c:v>1712.5150000000001</c:v>
                </c:pt>
                <c:pt idx="60">
                  <c:v>1653.4007099999999</c:v>
                </c:pt>
                <c:pt idx="61">
                  <c:v>1605.67759</c:v>
                </c:pt>
                <c:pt idx="62">
                  <c:v>1557.9752800000001</c:v>
                </c:pt>
                <c:pt idx="63">
                  <c:v>1503.7743700000001</c:v>
                </c:pt>
                <c:pt idx="64">
                  <c:v>1439.6313399999999</c:v>
                </c:pt>
                <c:pt idx="65">
                  <c:v>1368.4814699999999</c:v>
                </c:pt>
                <c:pt idx="66">
                  <c:v>1295.7359200000001</c:v>
                </c:pt>
                <c:pt idx="67">
                  <c:v>1225.0776000000001</c:v>
                </c:pt>
                <c:pt idx="68">
                  <c:v>1162.6309900000001</c:v>
                </c:pt>
                <c:pt idx="69">
                  <c:v>1115.3331000000001</c:v>
                </c:pt>
                <c:pt idx="70">
                  <c:v>1069.2527700000001</c:v>
                </c:pt>
                <c:pt idx="71">
                  <c:v>1026.41687</c:v>
                </c:pt>
                <c:pt idx="72">
                  <c:v>990.570379</c:v>
                </c:pt>
                <c:pt idx="73">
                  <c:v>955.69338500000003</c:v>
                </c:pt>
                <c:pt idx="74">
                  <c:v>932.647828</c:v>
                </c:pt>
                <c:pt idx="75">
                  <c:v>919.04606799999999</c:v>
                </c:pt>
                <c:pt idx="76">
                  <c:v>912.03456500000004</c:v>
                </c:pt>
                <c:pt idx="77">
                  <c:v>920.05222800000001</c:v>
                </c:pt>
                <c:pt idx="78">
                  <c:v>936.87134700000001</c:v>
                </c:pt>
                <c:pt idx="79">
                  <c:v>958.62543500000004</c:v>
                </c:pt>
                <c:pt idx="80">
                  <c:v>982.749326</c:v>
                </c:pt>
                <c:pt idx="81">
                  <c:v>996.32841099999996</c:v>
                </c:pt>
                <c:pt idx="82">
                  <c:v>1000.45886</c:v>
                </c:pt>
                <c:pt idx="83">
                  <c:v>1001.4519</c:v>
                </c:pt>
                <c:pt idx="84">
                  <c:v>1001.05438</c:v>
                </c:pt>
                <c:pt idx="85">
                  <c:v>1008.97889</c:v>
                </c:pt>
                <c:pt idx="86">
                  <c:v>1023.93148</c:v>
                </c:pt>
                <c:pt idx="87">
                  <c:v>1038.1647800000001</c:v>
                </c:pt>
                <c:pt idx="88">
                  <c:v>1054.6660099999999</c:v>
                </c:pt>
                <c:pt idx="89">
                  <c:v>1072.36589</c:v>
                </c:pt>
                <c:pt idx="90">
                  <c:v>1090.25686</c:v>
                </c:pt>
                <c:pt idx="91">
                  <c:v>1115.0018</c:v>
                </c:pt>
                <c:pt idx="92">
                  <c:v>1141.50281</c:v>
                </c:pt>
                <c:pt idx="93">
                  <c:v>1165.45472</c:v>
                </c:pt>
                <c:pt idx="94">
                  <c:v>1197.12617</c:v>
                </c:pt>
                <c:pt idx="95">
                  <c:v>1235.4015199999999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E1-4BE2-9E7D-1ABBA307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72152"/>
        <c:axId val="43486985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trab'!$R$12:$R$107</c:f>
              <c:numCache>
                <c:formatCode>#,##0.000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E1-4BE2-9E7D-1ABBA307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17168"/>
        <c:axId val="396813888"/>
      </c:lineChart>
      <c:catAx>
        <c:axId val="43487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69856"/>
        <c:crosses val="autoZero"/>
        <c:auto val="1"/>
        <c:lblAlgn val="ctr"/>
        <c:lblOffset val="100"/>
        <c:noMultiLvlLbl val="0"/>
      </c:catAx>
      <c:valAx>
        <c:axId val="4348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2152"/>
        <c:crosses val="autoZero"/>
        <c:crossBetween val="between"/>
      </c:valAx>
      <c:valAx>
        <c:axId val="396813888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17168"/>
        <c:crosses val="max"/>
        <c:crossBetween val="between"/>
      </c:valAx>
      <c:catAx>
        <c:axId val="39681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68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037105230679638"/>
          <c:y val="0.63946704578594349"/>
          <c:w val="0.32562958601058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8883927253234"/>
          <c:y val="5.0925925925925923E-2"/>
          <c:w val="0.7251011318131951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trab'!$W$11</c:f>
              <c:strCache>
                <c:ptCount val="1"/>
                <c:pt idx="0">
                  <c:v>Clo T Completo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trab'!$W$12:$W$107</c:f>
              <c:numCache>
                <c:formatCode>#,##0.000</c:formatCode>
                <c:ptCount val="96"/>
                <c:pt idx="0">
                  <c:v>8569.0342299999993</c:v>
                </c:pt>
                <c:pt idx="1">
                  <c:v>8564.3753300000008</c:v>
                </c:pt>
                <c:pt idx="2">
                  <c:v>8568.4454999999998</c:v>
                </c:pt>
                <c:pt idx="3">
                  <c:v>8568.2908700000007</c:v>
                </c:pt>
                <c:pt idx="4">
                  <c:v>8560.4476500000001</c:v>
                </c:pt>
                <c:pt idx="5">
                  <c:v>8579.31034</c:v>
                </c:pt>
                <c:pt idx="6">
                  <c:v>8630.0131600000004</c:v>
                </c:pt>
                <c:pt idx="7">
                  <c:v>8694.8791399999991</c:v>
                </c:pt>
                <c:pt idx="8">
                  <c:v>8773.8932800000002</c:v>
                </c:pt>
                <c:pt idx="9">
                  <c:v>8853.7438000000002</c:v>
                </c:pt>
                <c:pt idx="10">
                  <c:v>8932.5803500000002</c:v>
                </c:pt>
                <c:pt idx="11">
                  <c:v>9019.9608100000005</c:v>
                </c:pt>
                <c:pt idx="12">
                  <c:v>9114.5213299999996</c:v>
                </c:pt>
                <c:pt idx="13">
                  <c:v>9209.9954699999998</c:v>
                </c:pt>
                <c:pt idx="14">
                  <c:v>9308.9832900000001</c:v>
                </c:pt>
                <c:pt idx="15">
                  <c:v>9415.7831399999995</c:v>
                </c:pt>
                <c:pt idx="16">
                  <c:v>9527.5466099999994</c:v>
                </c:pt>
                <c:pt idx="17">
                  <c:v>9637.5682400000005</c:v>
                </c:pt>
                <c:pt idx="18">
                  <c:v>9739.37716</c:v>
                </c:pt>
                <c:pt idx="19">
                  <c:v>9839.7185000000009</c:v>
                </c:pt>
                <c:pt idx="20">
                  <c:v>9946.2160000000003</c:v>
                </c:pt>
                <c:pt idx="21">
                  <c:v>10058.3766</c:v>
                </c:pt>
                <c:pt idx="22">
                  <c:v>10163.852999999999</c:v>
                </c:pt>
                <c:pt idx="23">
                  <c:v>10268.457</c:v>
                </c:pt>
                <c:pt idx="24">
                  <c:v>10373.4876</c:v>
                </c:pt>
                <c:pt idx="25">
                  <c:v>10475.665800000001</c:v>
                </c:pt>
                <c:pt idx="26">
                  <c:v>10579.412399999999</c:v>
                </c:pt>
                <c:pt idx="27">
                  <c:v>10672.9501</c:v>
                </c:pt>
                <c:pt idx="28">
                  <c:v>10757.5178</c:v>
                </c:pt>
                <c:pt idx="29">
                  <c:v>10846.177600000001</c:v>
                </c:pt>
                <c:pt idx="30">
                  <c:v>10944.2228</c:v>
                </c:pt>
                <c:pt idx="31">
                  <c:v>11035.630499999999</c:v>
                </c:pt>
                <c:pt idx="32">
                  <c:v>11120.7209</c:v>
                </c:pt>
                <c:pt idx="33">
                  <c:v>11213.1669</c:v>
                </c:pt>
                <c:pt idx="34">
                  <c:v>11336.4609</c:v>
                </c:pt>
                <c:pt idx="35">
                  <c:v>11480.027599999999</c:v>
                </c:pt>
                <c:pt idx="36">
                  <c:v>11597.5641</c:v>
                </c:pt>
                <c:pt idx="37">
                  <c:v>11680.004300000001</c:v>
                </c:pt>
                <c:pt idx="38">
                  <c:v>11763.124100000001</c:v>
                </c:pt>
                <c:pt idx="39">
                  <c:v>11862.7312</c:v>
                </c:pt>
                <c:pt idx="40">
                  <c:v>11996.4728</c:v>
                </c:pt>
                <c:pt idx="41">
                  <c:v>12169.400900000001</c:v>
                </c:pt>
                <c:pt idx="42">
                  <c:v>12342.4918</c:v>
                </c:pt>
                <c:pt idx="43">
                  <c:v>12510.002</c:v>
                </c:pt>
                <c:pt idx="44">
                  <c:v>12675.921899999999</c:v>
                </c:pt>
                <c:pt idx="45">
                  <c:v>12813.893400000001</c:v>
                </c:pt>
                <c:pt idx="46">
                  <c:v>12936.1057</c:v>
                </c:pt>
                <c:pt idx="47">
                  <c:v>13075.762199999999</c:v>
                </c:pt>
                <c:pt idx="48">
                  <c:v>13236.280199999999</c:v>
                </c:pt>
                <c:pt idx="49">
                  <c:v>13385.8104</c:v>
                </c:pt>
                <c:pt idx="50">
                  <c:v>13501.473900000001</c:v>
                </c:pt>
                <c:pt idx="51">
                  <c:v>13628.079900000001</c:v>
                </c:pt>
                <c:pt idx="52">
                  <c:v>13765.194299999999</c:v>
                </c:pt>
                <c:pt idx="53">
                  <c:v>13860.0232</c:v>
                </c:pt>
                <c:pt idx="54">
                  <c:v>13882.172500000001</c:v>
                </c:pt>
                <c:pt idx="55">
                  <c:v>13805.8541</c:v>
                </c:pt>
                <c:pt idx="56">
                  <c:v>13652.5512</c:v>
                </c:pt>
                <c:pt idx="57">
                  <c:v>13530.497499999999</c:v>
                </c:pt>
                <c:pt idx="58">
                  <c:v>13464.384599999999</c:v>
                </c:pt>
                <c:pt idx="59">
                  <c:v>13422.4809</c:v>
                </c:pt>
                <c:pt idx="60">
                  <c:v>13374.822700000001</c:v>
                </c:pt>
                <c:pt idx="61">
                  <c:v>13334.1533</c:v>
                </c:pt>
                <c:pt idx="62">
                  <c:v>13321.8953</c:v>
                </c:pt>
                <c:pt idx="63">
                  <c:v>13318.658799999999</c:v>
                </c:pt>
                <c:pt idx="64">
                  <c:v>13302.132</c:v>
                </c:pt>
                <c:pt idx="65">
                  <c:v>13251.8207</c:v>
                </c:pt>
                <c:pt idx="66">
                  <c:v>13163.243200000001</c:v>
                </c:pt>
                <c:pt idx="67">
                  <c:v>13054.918799999999</c:v>
                </c:pt>
                <c:pt idx="68">
                  <c:v>12957.016799999999</c:v>
                </c:pt>
                <c:pt idx="69">
                  <c:v>12841.3153</c:v>
                </c:pt>
                <c:pt idx="70">
                  <c:v>12711.347400000001</c:v>
                </c:pt>
                <c:pt idx="71">
                  <c:v>12591.1937</c:v>
                </c:pt>
                <c:pt idx="72">
                  <c:v>12491.0039</c:v>
                </c:pt>
                <c:pt idx="73">
                  <c:v>12433.2585</c:v>
                </c:pt>
                <c:pt idx="74">
                  <c:v>12425.425800000001</c:v>
                </c:pt>
                <c:pt idx="75">
                  <c:v>12457.360199999999</c:v>
                </c:pt>
                <c:pt idx="76">
                  <c:v>12521.381799999999</c:v>
                </c:pt>
                <c:pt idx="77">
                  <c:v>12616.8467</c:v>
                </c:pt>
                <c:pt idx="78">
                  <c:v>12713.157300000001</c:v>
                </c:pt>
                <c:pt idx="79">
                  <c:v>12806.195400000001</c:v>
                </c:pt>
                <c:pt idx="80">
                  <c:v>12916.2534</c:v>
                </c:pt>
                <c:pt idx="81">
                  <c:v>13022.6139</c:v>
                </c:pt>
                <c:pt idx="82">
                  <c:v>13126.499</c:v>
                </c:pt>
                <c:pt idx="83">
                  <c:v>13241.504199999999</c:v>
                </c:pt>
                <c:pt idx="84">
                  <c:v>13348.080099999999</c:v>
                </c:pt>
                <c:pt idx="85">
                  <c:v>13423.5442</c:v>
                </c:pt>
                <c:pt idx="86">
                  <c:v>13491.0764</c:v>
                </c:pt>
                <c:pt idx="87">
                  <c:v>13569.063</c:v>
                </c:pt>
                <c:pt idx="88">
                  <c:v>13656.215700000001</c:v>
                </c:pt>
                <c:pt idx="89">
                  <c:v>13754.525299999999</c:v>
                </c:pt>
                <c:pt idx="90">
                  <c:v>13845.9678</c:v>
                </c:pt>
                <c:pt idx="91">
                  <c:v>13910.2233</c:v>
                </c:pt>
                <c:pt idx="92">
                  <c:v>13969.7094</c:v>
                </c:pt>
                <c:pt idx="93">
                  <c:v>14068.049499999999</c:v>
                </c:pt>
                <c:pt idx="94">
                  <c:v>14188.981299999999</c:v>
                </c:pt>
                <c:pt idx="95">
                  <c:v>14301.4424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5-437C-82E8-5A1178BE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24528"/>
        <c:axId val="43376858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'Empleo a tiempo completo-H trab'!$AB$12:$AB$107</c:f>
              <c:numCache>
                <c:formatCode>#,##0.000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5-437C-82E8-5A1178BE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61216"/>
        <c:axId val="400560232"/>
      </c:lineChart>
      <c:catAx>
        <c:axId val="4900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8584"/>
        <c:crosses val="autoZero"/>
        <c:auto val="1"/>
        <c:lblAlgn val="ctr"/>
        <c:lblOffset val="100"/>
        <c:noMultiLvlLbl val="0"/>
      </c:catAx>
      <c:valAx>
        <c:axId val="43376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4528"/>
        <c:crosses val="autoZero"/>
        <c:crossBetween val="between"/>
      </c:valAx>
      <c:valAx>
        <c:axId val="40056023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61216"/>
        <c:crosses val="max"/>
        <c:crossBetween val="between"/>
      </c:valAx>
      <c:catAx>
        <c:axId val="40056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0056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16733027912605"/>
          <c:y val="0.6302077865266843"/>
          <c:w val="0.2973327548964605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DATOS TRIMESTRES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Industria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'!$I$9:$I$104</c:f>
              <c:numCache>
                <c:formatCode>General</c:formatCode>
                <c:ptCount val="96"/>
                <c:pt idx="0">
                  <c:v>2459738.1353892088</c:v>
                </c:pt>
                <c:pt idx="1">
                  <c:v>2461958.6695475462</c:v>
                </c:pt>
                <c:pt idx="2">
                  <c:v>2461377.311908239</c:v>
                </c:pt>
                <c:pt idx="3">
                  <c:v>2454779.055959831</c:v>
                </c:pt>
                <c:pt idx="4">
                  <c:v>2443265.6544633992</c:v>
                </c:pt>
                <c:pt idx="5">
                  <c:v>2434815.7046163902</c:v>
                </c:pt>
                <c:pt idx="6">
                  <c:v>2439262.9032420903</c:v>
                </c:pt>
                <c:pt idx="7">
                  <c:v>2441386.7147469041</c:v>
                </c:pt>
                <c:pt idx="8">
                  <c:v>2448075.563039809</c:v>
                </c:pt>
                <c:pt idx="9">
                  <c:v>2463769.8352920297</c:v>
                </c:pt>
                <c:pt idx="10">
                  <c:v>2475829.1748645068</c:v>
                </c:pt>
                <c:pt idx="11">
                  <c:v>2493964.3318272796</c:v>
                </c:pt>
                <c:pt idx="12">
                  <c:v>2517402.8872430627</c:v>
                </c:pt>
                <c:pt idx="13">
                  <c:v>2543785.6938549834</c:v>
                </c:pt>
                <c:pt idx="14">
                  <c:v>2560737.020030275</c:v>
                </c:pt>
                <c:pt idx="15">
                  <c:v>2581086.9214150831</c:v>
                </c:pt>
                <c:pt idx="16">
                  <c:v>2594613.7888538595</c:v>
                </c:pt>
                <c:pt idx="17">
                  <c:v>2601457.5977360341</c:v>
                </c:pt>
                <c:pt idx="18">
                  <c:v>2621973.3580372692</c:v>
                </c:pt>
                <c:pt idx="19">
                  <c:v>2654864.5093985493</c:v>
                </c:pt>
                <c:pt idx="20">
                  <c:v>2680064.8475138834</c:v>
                </c:pt>
                <c:pt idx="21">
                  <c:v>2699677.4089519423</c:v>
                </c:pt>
                <c:pt idx="22">
                  <c:v>2714984.790590073</c:v>
                </c:pt>
                <c:pt idx="23">
                  <c:v>2734109.9924605587</c:v>
                </c:pt>
                <c:pt idx="24">
                  <c:v>2750538.1989322915</c:v>
                </c:pt>
                <c:pt idx="25">
                  <c:v>2751682.5232838267</c:v>
                </c:pt>
                <c:pt idx="26">
                  <c:v>2743280.2536181319</c:v>
                </c:pt>
                <c:pt idx="27">
                  <c:v>2736688.4685514742</c:v>
                </c:pt>
                <c:pt idx="28">
                  <c:v>2736467.0962810875</c:v>
                </c:pt>
                <c:pt idx="29">
                  <c:v>2741500.0799915022</c:v>
                </c:pt>
                <c:pt idx="30">
                  <c:v>2739865.3309178799</c:v>
                </c:pt>
                <c:pt idx="31">
                  <c:v>2735931.7159594763</c:v>
                </c:pt>
                <c:pt idx="32">
                  <c:v>2732364.557251743</c:v>
                </c:pt>
                <c:pt idx="33">
                  <c:v>2725631.4345047618</c:v>
                </c:pt>
                <c:pt idx="34">
                  <c:v>2724427.5099265836</c:v>
                </c:pt>
                <c:pt idx="35">
                  <c:v>2719135.0098007312</c:v>
                </c:pt>
                <c:pt idx="36">
                  <c:v>2720680.5288207517</c:v>
                </c:pt>
                <c:pt idx="37">
                  <c:v>2713495.4660694581</c:v>
                </c:pt>
                <c:pt idx="38">
                  <c:v>2709278.1540322364</c:v>
                </c:pt>
                <c:pt idx="39">
                  <c:v>2708899.4371635146</c:v>
                </c:pt>
                <c:pt idx="40">
                  <c:v>2699082.7689764122</c:v>
                </c:pt>
                <c:pt idx="41">
                  <c:v>2694945.1509565297</c:v>
                </c:pt>
                <c:pt idx="42">
                  <c:v>2701388.4463156671</c:v>
                </c:pt>
                <c:pt idx="43">
                  <c:v>2700988.6139380769</c:v>
                </c:pt>
                <c:pt idx="44">
                  <c:v>2690540.8644940127</c:v>
                </c:pt>
                <c:pt idx="45">
                  <c:v>2692800.9050882957</c:v>
                </c:pt>
                <c:pt idx="46">
                  <c:v>2700579.2455242244</c:v>
                </c:pt>
                <c:pt idx="47">
                  <c:v>2709046.9051528643</c:v>
                </c:pt>
                <c:pt idx="48">
                  <c:v>2749865.2272303165</c:v>
                </c:pt>
                <c:pt idx="49">
                  <c:v>2763954.0396631509</c:v>
                </c:pt>
                <c:pt idx="50">
                  <c:v>2767783.0987953874</c:v>
                </c:pt>
                <c:pt idx="51">
                  <c:v>2775978.3002450895</c:v>
                </c:pt>
                <c:pt idx="52">
                  <c:v>2759141.2100000004</c:v>
                </c:pt>
                <c:pt idx="53">
                  <c:v>2732402.603333333</c:v>
                </c:pt>
                <c:pt idx="54">
                  <c:v>2685098.56</c:v>
                </c:pt>
                <c:pt idx="55">
                  <c:v>2607040.853333333</c:v>
                </c:pt>
                <c:pt idx="56">
                  <c:v>2503720.4933333336</c:v>
                </c:pt>
                <c:pt idx="57">
                  <c:v>2420765.04</c:v>
                </c:pt>
                <c:pt idx="58">
                  <c:v>2375840.2233333332</c:v>
                </c:pt>
                <c:pt idx="59">
                  <c:v>2345381.5033333334</c:v>
                </c:pt>
                <c:pt idx="60">
                  <c:v>2322709.38</c:v>
                </c:pt>
                <c:pt idx="61">
                  <c:v>2301456.2866666666</c:v>
                </c:pt>
                <c:pt idx="62">
                  <c:v>2283992.2833333332</c:v>
                </c:pt>
                <c:pt idx="63">
                  <c:v>2270817.5933333337</c:v>
                </c:pt>
                <c:pt idx="64">
                  <c:v>2258466.6366666663</c:v>
                </c:pt>
                <c:pt idx="65">
                  <c:v>2245446.3766666669</c:v>
                </c:pt>
                <c:pt idx="66">
                  <c:v>2227499.9666666668</c:v>
                </c:pt>
                <c:pt idx="67">
                  <c:v>2196340.5466666669</c:v>
                </c:pt>
                <c:pt idx="68">
                  <c:v>2164129.83</c:v>
                </c:pt>
                <c:pt idx="69">
                  <c:v>2129073.75</c:v>
                </c:pt>
                <c:pt idx="70">
                  <c:v>2095877.05</c:v>
                </c:pt>
                <c:pt idx="71">
                  <c:v>2065844.0233333334</c:v>
                </c:pt>
                <c:pt idx="72">
                  <c:v>2040320.7533333332</c:v>
                </c:pt>
                <c:pt idx="73">
                  <c:v>2019134.1233333333</c:v>
                </c:pt>
                <c:pt idx="74">
                  <c:v>2014056.2866666669</c:v>
                </c:pt>
                <c:pt idx="75">
                  <c:v>2013755.1666666667</c:v>
                </c:pt>
                <c:pt idx="76">
                  <c:v>2013972.7566666666</c:v>
                </c:pt>
                <c:pt idx="77">
                  <c:v>2019072.3166666664</c:v>
                </c:pt>
                <c:pt idx="78">
                  <c:v>2026094.26</c:v>
                </c:pt>
                <c:pt idx="79">
                  <c:v>2032472.64</c:v>
                </c:pt>
                <c:pt idx="80">
                  <c:v>2043965.17</c:v>
                </c:pt>
                <c:pt idx="81">
                  <c:v>2062480.1433333333</c:v>
                </c:pt>
                <c:pt idx="82">
                  <c:v>2074633.41</c:v>
                </c:pt>
                <c:pt idx="83">
                  <c:v>2088272.53</c:v>
                </c:pt>
                <c:pt idx="84">
                  <c:v>2102332.1333333333</c:v>
                </c:pt>
                <c:pt idx="85">
                  <c:v>2117154.6166666667</c:v>
                </c:pt>
                <c:pt idx="86">
                  <c:v>2132047.85</c:v>
                </c:pt>
                <c:pt idx="87">
                  <c:v>2147802.4366666665</c:v>
                </c:pt>
                <c:pt idx="88">
                  <c:v>2164573.81</c:v>
                </c:pt>
                <c:pt idx="89">
                  <c:v>2183321.3333333335</c:v>
                </c:pt>
                <c:pt idx="90">
                  <c:v>2199437.8333333335</c:v>
                </c:pt>
                <c:pt idx="91">
                  <c:v>2217102.4933333336</c:v>
                </c:pt>
                <c:pt idx="92">
                  <c:v>2235687.226666667</c:v>
                </c:pt>
                <c:pt idx="93">
                  <c:v>2246927.8033333332</c:v>
                </c:pt>
                <c:pt idx="94">
                  <c:v>2255984.6433333331</c:v>
                </c:pt>
                <c:pt idx="95">
                  <c:v>2265221.853333333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1-410E-85FF-FAD74D600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91464"/>
        <c:axId val="437092120"/>
      </c:lineChart>
      <c:catAx>
        <c:axId val="43709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092120"/>
        <c:crosses val="autoZero"/>
        <c:auto val="1"/>
        <c:lblAlgn val="ctr"/>
        <c:lblOffset val="100"/>
        <c:noMultiLvlLbl val="0"/>
      </c:catAx>
      <c:valAx>
        <c:axId val="43709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091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7574907026203"/>
          <c:y val="5.5555555555555552E-2"/>
          <c:w val="0.7947103925539570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trab'!$AI$11</c:f>
              <c:strCache>
                <c:ptCount val="1"/>
                <c:pt idx="0">
                  <c:v>Clo H Trabajadas Inds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trab'!$AI$12:$AI$107</c:f>
              <c:numCache>
                <c:formatCode>#,##0.0</c:formatCode>
                <c:ptCount val="96"/>
                <c:pt idx="0">
                  <c:v>1106384.3899999999</c:v>
                </c:pt>
                <c:pt idx="1">
                  <c:v>1104326</c:v>
                </c:pt>
                <c:pt idx="2">
                  <c:v>1099264.3500000001</c:v>
                </c:pt>
                <c:pt idx="3">
                  <c:v>1105794.6000000001</c:v>
                </c:pt>
                <c:pt idx="4">
                  <c:v>1122508.68</c:v>
                </c:pt>
                <c:pt idx="5">
                  <c:v>1139468.23</c:v>
                </c:pt>
                <c:pt idx="6">
                  <c:v>1158651.71</c:v>
                </c:pt>
                <c:pt idx="7">
                  <c:v>1178710.1100000001</c:v>
                </c:pt>
                <c:pt idx="8">
                  <c:v>1187892.75</c:v>
                </c:pt>
                <c:pt idx="9">
                  <c:v>1200630.71</c:v>
                </c:pt>
                <c:pt idx="10">
                  <c:v>1224396.97</c:v>
                </c:pt>
                <c:pt idx="11">
                  <c:v>1236641.55</c:v>
                </c:pt>
                <c:pt idx="12">
                  <c:v>1241137.6299999999</c:v>
                </c:pt>
                <c:pt idx="13">
                  <c:v>1258090.75</c:v>
                </c:pt>
                <c:pt idx="14">
                  <c:v>1281293.01</c:v>
                </c:pt>
                <c:pt idx="15">
                  <c:v>1296229.74</c:v>
                </c:pt>
                <c:pt idx="16">
                  <c:v>1316571.3999999999</c:v>
                </c:pt>
                <c:pt idx="17">
                  <c:v>1326173.1299999999</c:v>
                </c:pt>
                <c:pt idx="18">
                  <c:v>1321015.02</c:v>
                </c:pt>
                <c:pt idx="19">
                  <c:v>1331814.17</c:v>
                </c:pt>
                <c:pt idx="20">
                  <c:v>1355464.27</c:v>
                </c:pt>
                <c:pt idx="21">
                  <c:v>1365265.22</c:v>
                </c:pt>
                <c:pt idx="22">
                  <c:v>1370622.45</c:v>
                </c:pt>
                <c:pt idx="23">
                  <c:v>1382348.75</c:v>
                </c:pt>
                <c:pt idx="24">
                  <c:v>1383700.9</c:v>
                </c:pt>
                <c:pt idx="25">
                  <c:v>1382656.78</c:v>
                </c:pt>
                <c:pt idx="26">
                  <c:v>1377381.43</c:v>
                </c:pt>
                <c:pt idx="27">
                  <c:v>1365318.21</c:v>
                </c:pt>
                <c:pt idx="28">
                  <c:v>1359442.73</c:v>
                </c:pt>
                <c:pt idx="29">
                  <c:v>1368175.42</c:v>
                </c:pt>
                <c:pt idx="30">
                  <c:v>1376982.5</c:v>
                </c:pt>
                <c:pt idx="31">
                  <c:v>1386371.63</c:v>
                </c:pt>
                <c:pt idx="32">
                  <c:v>1389717.31</c:v>
                </c:pt>
                <c:pt idx="33">
                  <c:v>1380461.22</c:v>
                </c:pt>
                <c:pt idx="34">
                  <c:v>1378261.07</c:v>
                </c:pt>
                <c:pt idx="35">
                  <c:v>1382429.99</c:v>
                </c:pt>
                <c:pt idx="36">
                  <c:v>1386365.19</c:v>
                </c:pt>
                <c:pt idx="37">
                  <c:v>1389682.37</c:v>
                </c:pt>
                <c:pt idx="38">
                  <c:v>1389670.93</c:v>
                </c:pt>
                <c:pt idx="39">
                  <c:v>1381493</c:v>
                </c:pt>
                <c:pt idx="40">
                  <c:v>1378727.67</c:v>
                </c:pt>
                <c:pt idx="41">
                  <c:v>1378106.28</c:v>
                </c:pt>
                <c:pt idx="42">
                  <c:v>1378433.84</c:v>
                </c:pt>
                <c:pt idx="43">
                  <c:v>1376024.33</c:v>
                </c:pt>
                <c:pt idx="44">
                  <c:v>1368089.3</c:v>
                </c:pt>
                <c:pt idx="45">
                  <c:v>1361312.65</c:v>
                </c:pt>
                <c:pt idx="46">
                  <c:v>1358194.39</c:v>
                </c:pt>
                <c:pt idx="47">
                  <c:v>1351153.68</c:v>
                </c:pt>
                <c:pt idx="48">
                  <c:v>1339243.3400000001</c:v>
                </c:pt>
                <c:pt idx="49">
                  <c:v>1334040.43</c:v>
                </c:pt>
                <c:pt idx="50">
                  <c:v>1333256.27</c:v>
                </c:pt>
                <c:pt idx="51">
                  <c:v>1344171.28</c:v>
                </c:pt>
                <c:pt idx="52">
                  <c:v>1362834</c:v>
                </c:pt>
                <c:pt idx="53">
                  <c:v>1359775.73</c:v>
                </c:pt>
                <c:pt idx="54">
                  <c:v>1326781.33</c:v>
                </c:pt>
                <c:pt idx="55">
                  <c:v>1278583.22</c:v>
                </c:pt>
                <c:pt idx="56">
                  <c:v>1225605.4099999999</c:v>
                </c:pt>
                <c:pt idx="57">
                  <c:v>1183314.23</c:v>
                </c:pt>
                <c:pt idx="58">
                  <c:v>1165255.8600000001</c:v>
                </c:pt>
                <c:pt idx="59">
                  <c:v>1156802.8799999999</c:v>
                </c:pt>
                <c:pt idx="60">
                  <c:v>1157845.58</c:v>
                </c:pt>
                <c:pt idx="61">
                  <c:v>1161377.8600000001</c:v>
                </c:pt>
                <c:pt idx="62">
                  <c:v>1155745.05</c:v>
                </c:pt>
                <c:pt idx="63">
                  <c:v>1149032.29</c:v>
                </c:pt>
                <c:pt idx="64">
                  <c:v>1142581.42</c:v>
                </c:pt>
                <c:pt idx="65">
                  <c:v>1132331.99</c:v>
                </c:pt>
                <c:pt idx="66">
                  <c:v>1119391.1299999999</c:v>
                </c:pt>
                <c:pt idx="67">
                  <c:v>1103818.1200000001</c:v>
                </c:pt>
                <c:pt idx="68">
                  <c:v>1077261.3</c:v>
                </c:pt>
                <c:pt idx="69">
                  <c:v>1052168.71</c:v>
                </c:pt>
                <c:pt idx="70">
                  <c:v>1033754.04</c:v>
                </c:pt>
                <c:pt idx="71">
                  <c:v>1018805.27</c:v>
                </c:pt>
                <c:pt idx="72">
                  <c:v>1007169.73</c:v>
                </c:pt>
                <c:pt idx="73">
                  <c:v>1001672.59</c:v>
                </c:pt>
                <c:pt idx="74">
                  <c:v>997534.20400000003</c:v>
                </c:pt>
                <c:pt idx="75">
                  <c:v>992941.15399999998</c:v>
                </c:pt>
                <c:pt idx="76">
                  <c:v>990434.75699999998</c:v>
                </c:pt>
                <c:pt idx="77">
                  <c:v>989954.321</c:v>
                </c:pt>
                <c:pt idx="78">
                  <c:v>993988.62199999997</c:v>
                </c:pt>
                <c:pt idx="79">
                  <c:v>1001910.71</c:v>
                </c:pt>
                <c:pt idx="80">
                  <c:v>1011467.79</c:v>
                </c:pt>
                <c:pt idx="81">
                  <c:v>1019209.9</c:v>
                </c:pt>
                <c:pt idx="82">
                  <c:v>1026504.08</c:v>
                </c:pt>
                <c:pt idx="83">
                  <c:v>1036608.75</c:v>
                </c:pt>
                <c:pt idx="84">
                  <c:v>1048986.1200000001</c:v>
                </c:pt>
                <c:pt idx="85">
                  <c:v>1061124.5900000001</c:v>
                </c:pt>
                <c:pt idx="86">
                  <c:v>1072376.18</c:v>
                </c:pt>
                <c:pt idx="87">
                  <c:v>1080242.78</c:v>
                </c:pt>
                <c:pt idx="88">
                  <c:v>1086040.43</c:v>
                </c:pt>
                <c:pt idx="89">
                  <c:v>1092719.8500000001</c:v>
                </c:pt>
                <c:pt idx="90">
                  <c:v>1100372.1599999999</c:v>
                </c:pt>
                <c:pt idx="91">
                  <c:v>1108594.22</c:v>
                </c:pt>
                <c:pt idx="92">
                  <c:v>1116150.56</c:v>
                </c:pt>
                <c:pt idx="93">
                  <c:v>1117642.3700000001</c:v>
                </c:pt>
                <c:pt idx="94">
                  <c:v>1110317</c:v>
                </c:pt>
                <c:pt idx="95">
                  <c:v>1100226.7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60B-A0CD-9DF7788B0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45104"/>
        <c:axId val="31956306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trab'!$AN$12:$AN$107</c:f>
              <c:numCache>
                <c:formatCode>#,##0.0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60B-A0CD-9DF7788B0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42520"/>
        <c:axId val="400542192"/>
      </c:lineChart>
      <c:valAx>
        <c:axId val="31956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5104"/>
        <c:crosses val="autoZero"/>
        <c:crossBetween val="between"/>
      </c:valAx>
      <c:catAx>
        <c:axId val="4944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9563064"/>
        <c:crosses val="autoZero"/>
        <c:auto val="1"/>
        <c:lblAlgn val="ctr"/>
        <c:lblOffset val="100"/>
        <c:noMultiLvlLbl val="0"/>
      </c:catAx>
      <c:valAx>
        <c:axId val="400542192"/>
        <c:scaling>
          <c:orientation val="minMax"/>
        </c:scaling>
        <c:delete val="0"/>
        <c:axPos val="r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42520"/>
        <c:crosses val="max"/>
        <c:crossBetween val="between"/>
      </c:valAx>
      <c:catAx>
        <c:axId val="400542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054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0288020559131"/>
          <c:y val="0.61631889763779535"/>
          <c:w val="0.3221890292204701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6159230096241"/>
          <c:y val="3.9317220764071154E-2"/>
          <c:w val="0.8080161854768154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trab'!$AS$11</c:f>
              <c:strCache>
                <c:ptCount val="1"/>
                <c:pt idx="0">
                  <c:v>Clo H Trabajadas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trab'!$AS$12:$AS$107</c:f>
              <c:numCache>
                <c:formatCode>#,##0.0</c:formatCode>
                <c:ptCount val="96"/>
                <c:pt idx="0">
                  <c:v>585124.92799999996</c:v>
                </c:pt>
                <c:pt idx="1">
                  <c:v>572741.36800000002</c:v>
                </c:pt>
                <c:pt idx="2">
                  <c:v>562598.77099999995</c:v>
                </c:pt>
                <c:pt idx="3">
                  <c:v>555561.71799999999</c:v>
                </c:pt>
                <c:pt idx="4">
                  <c:v>554193.46799999999</c:v>
                </c:pt>
                <c:pt idx="5">
                  <c:v>563702.54200000002</c:v>
                </c:pt>
                <c:pt idx="6">
                  <c:v>583763.16</c:v>
                </c:pt>
                <c:pt idx="7">
                  <c:v>604787.68799999997</c:v>
                </c:pt>
                <c:pt idx="8">
                  <c:v>618573.53099999996</c:v>
                </c:pt>
                <c:pt idx="9">
                  <c:v>623104.005</c:v>
                </c:pt>
                <c:pt idx="10">
                  <c:v>630108.86199999996</c:v>
                </c:pt>
                <c:pt idx="11">
                  <c:v>642787.22900000005</c:v>
                </c:pt>
                <c:pt idx="12">
                  <c:v>656276.94799999997</c:v>
                </c:pt>
                <c:pt idx="13">
                  <c:v>674858.196</c:v>
                </c:pt>
                <c:pt idx="14">
                  <c:v>695740.33600000001</c:v>
                </c:pt>
                <c:pt idx="15">
                  <c:v>711883.43299999996</c:v>
                </c:pt>
                <c:pt idx="16">
                  <c:v>732426.44900000002</c:v>
                </c:pt>
                <c:pt idx="17">
                  <c:v>758056.91700000002</c:v>
                </c:pt>
                <c:pt idx="18">
                  <c:v>781395.674</c:v>
                </c:pt>
                <c:pt idx="19">
                  <c:v>810813.978</c:v>
                </c:pt>
                <c:pt idx="20">
                  <c:v>842894.44799999997</c:v>
                </c:pt>
                <c:pt idx="21">
                  <c:v>867927.42</c:v>
                </c:pt>
                <c:pt idx="22">
                  <c:v>887112.42099999997</c:v>
                </c:pt>
                <c:pt idx="23">
                  <c:v>907460.33700000006</c:v>
                </c:pt>
                <c:pt idx="24">
                  <c:v>928575.12199999997</c:v>
                </c:pt>
                <c:pt idx="25">
                  <c:v>949006.52300000004</c:v>
                </c:pt>
                <c:pt idx="26">
                  <c:v>965959.147</c:v>
                </c:pt>
                <c:pt idx="27">
                  <c:v>979487.174</c:v>
                </c:pt>
                <c:pt idx="28">
                  <c:v>992271.78899999999</c:v>
                </c:pt>
                <c:pt idx="29">
                  <c:v>1003224.52</c:v>
                </c:pt>
                <c:pt idx="30">
                  <c:v>1011201.7</c:v>
                </c:pt>
                <c:pt idx="31">
                  <c:v>1021932.84</c:v>
                </c:pt>
                <c:pt idx="32">
                  <c:v>1036511.58</c:v>
                </c:pt>
                <c:pt idx="33">
                  <c:v>1047891.96</c:v>
                </c:pt>
                <c:pt idx="34">
                  <c:v>1056288.5</c:v>
                </c:pt>
                <c:pt idx="35">
                  <c:v>1061883.75</c:v>
                </c:pt>
                <c:pt idx="36">
                  <c:v>1068252.74</c:v>
                </c:pt>
                <c:pt idx="37">
                  <c:v>1082549.24</c:v>
                </c:pt>
                <c:pt idx="38">
                  <c:v>1103749.52</c:v>
                </c:pt>
                <c:pt idx="39">
                  <c:v>1125014.71</c:v>
                </c:pt>
                <c:pt idx="40">
                  <c:v>1146360.52</c:v>
                </c:pt>
                <c:pt idx="41">
                  <c:v>1164979.6200000001</c:v>
                </c:pt>
                <c:pt idx="42">
                  <c:v>1183975.07</c:v>
                </c:pt>
                <c:pt idx="43">
                  <c:v>1201373.54</c:v>
                </c:pt>
                <c:pt idx="44">
                  <c:v>1213662.26</c:v>
                </c:pt>
                <c:pt idx="45">
                  <c:v>1229862.4099999999</c:v>
                </c:pt>
                <c:pt idx="46">
                  <c:v>1252443.02</c:v>
                </c:pt>
                <c:pt idx="47">
                  <c:v>1278267.1499999999</c:v>
                </c:pt>
                <c:pt idx="48">
                  <c:v>1298733.46</c:v>
                </c:pt>
                <c:pt idx="49">
                  <c:v>1310808.77</c:v>
                </c:pt>
                <c:pt idx="50">
                  <c:v>1306984.6599999999</c:v>
                </c:pt>
                <c:pt idx="51">
                  <c:v>1295328.78</c:v>
                </c:pt>
                <c:pt idx="52">
                  <c:v>1261715.8400000001</c:v>
                </c:pt>
                <c:pt idx="53">
                  <c:v>1197847.07</c:v>
                </c:pt>
                <c:pt idx="54">
                  <c:v>1118938.1100000001</c:v>
                </c:pt>
                <c:pt idx="55">
                  <c:v>1042115.01</c:v>
                </c:pt>
                <c:pt idx="56">
                  <c:v>972577.72199999995</c:v>
                </c:pt>
                <c:pt idx="57">
                  <c:v>917855.48899999994</c:v>
                </c:pt>
                <c:pt idx="58">
                  <c:v>882167.99600000004</c:v>
                </c:pt>
                <c:pt idx="59">
                  <c:v>849566.38600000006</c:v>
                </c:pt>
                <c:pt idx="60">
                  <c:v>823007.78799999994</c:v>
                </c:pt>
                <c:pt idx="61">
                  <c:v>799311.74</c:v>
                </c:pt>
                <c:pt idx="62">
                  <c:v>770682.10199999996</c:v>
                </c:pt>
                <c:pt idx="63">
                  <c:v>740203.76699999999</c:v>
                </c:pt>
                <c:pt idx="64">
                  <c:v>712794.71799999999</c:v>
                </c:pt>
                <c:pt idx="65">
                  <c:v>682859.33100000001</c:v>
                </c:pt>
                <c:pt idx="66">
                  <c:v>649125.37100000004</c:v>
                </c:pt>
                <c:pt idx="67">
                  <c:v>612017.80700000003</c:v>
                </c:pt>
                <c:pt idx="68">
                  <c:v>575913.69400000002</c:v>
                </c:pt>
                <c:pt idx="69">
                  <c:v>548768.31299999997</c:v>
                </c:pt>
                <c:pt idx="70">
                  <c:v>524877.93000000005</c:v>
                </c:pt>
                <c:pt idx="71">
                  <c:v>505419.62199999997</c:v>
                </c:pt>
                <c:pt idx="72">
                  <c:v>489903.95299999998</c:v>
                </c:pt>
                <c:pt idx="73">
                  <c:v>473622.34600000002</c:v>
                </c:pt>
                <c:pt idx="74">
                  <c:v>461736.67200000002</c:v>
                </c:pt>
                <c:pt idx="75">
                  <c:v>455820.261</c:v>
                </c:pt>
                <c:pt idx="76">
                  <c:v>453508.58899999998</c:v>
                </c:pt>
                <c:pt idx="77">
                  <c:v>456900.07400000002</c:v>
                </c:pt>
                <c:pt idx="78">
                  <c:v>465587.71600000001</c:v>
                </c:pt>
                <c:pt idx="79">
                  <c:v>476945.57199999999</c:v>
                </c:pt>
                <c:pt idx="80">
                  <c:v>489598.06</c:v>
                </c:pt>
                <c:pt idx="81">
                  <c:v>499458.24900000001</c:v>
                </c:pt>
                <c:pt idx="82">
                  <c:v>505347.78399999999</c:v>
                </c:pt>
                <c:pt idx="83">
                  <c:v>506422.47600000002</c:v>
                </c:pt>
                <c:pt idx="84">
                  <c:v>504713.8</c:v>
                </c:pt>
                <c:pt idx="85">
                  <c:v>505824.29399999999</c:v>
                </c:pt>
                <c:pt idx="86">
                  <c:v>510495.62</c:v>
                </c:pt>
                <c:pt idx="87">
                  <c:v>516991.386</c:v>
                </c:pt>
                <c:pt idx="88">
                  <c:v>525011.33900000004</c:v>
                </c:pt>
                <c:pt idx="89">
                  <c:v>533948.17200000002</c:v>
                </c:pt>
                <c:pt idx="90">
                  <c:v>542861.375</c:v>
                </c:pt>
                <c:pt idx="91">
                  <c:v>555363.58900000004</c:v>
                </c:pt>
                <c:pt idx="92">
                  <c:v>570931.58200000005</c:v>
                </c:pt>
                <c:pt idx="93">
                  <c:v>587098.353</c:v>
                </c:pt>
                <c:pt idx="94">
                  <c:v>606535.52399999998</c:v>
                </c:pt>
                <c:pt idx="95">
                  <c:v>629019.06299999997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1-4F0F-8D51-8D224ECF4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2224"/>
        <c:axId val="51200452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trab'!$AX$12:$AX$107</c:f>
              <c:numCache>
                <c:formatCode>#,##0.0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1-4F0F-8D51-8D224ECF4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3208"/>
        <c:axId val="511998288"/>
      </c:lineChart>
      <c:valAx>
        <c:axId val="5120045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2224"/>
        <c:crosses val="max"/>
        <c:crossBetween val="between"/>
      </c:valAx>
      <c:catAx>
        <c:axId val="5120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4520"/>
        <c:crosses val="autoZero"/>
        <c:auto val="1"/>
        <c:lblAlgn val="ctr"/>
        <c:lblOffset val="100"/>
        <c:noMultiLvlLbl val="0"/>
      </c:catAx>
      <c:valAx>
        <c:axId val="5119982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3208"/>
        <c:crosses val="autoZero"/>
        <c:crossBetween val="between"/>
      </c:valAx>
      <c:catAx>
        <c:axId val="512003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1998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426293074603737"/>
          <c:y val="0.60300816564596094"/>
          <c:w val="0.3412381394919221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2825896762905"/>
          <c:y val="5.0925925925925923E-2"/>
          <c:w val="0.7289768153980752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trab'!$BC$11</c:f>
              <c:strCache>
                <c:ptCount val="1"/>
                <c:pt idx="0">
                  <c:v>Clo H Trabajadas Serv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trab'!$BC$12:$BC$107</c:f>
              <c:numCache>
                <c:formatCode>#,##0.0</c:formatCode>
                <c:ptCount val="96"/>
                <c:pt idx="0">
                  <c:v>3848366.64</c:v>
                </c:pt>
                <c:pt idx="1">
                  <c:v>3840660.43</c:v>
                </c:pt>
                <c:pt idx="2">
                  <c:v>3826998.24</c:v>
                </c:pt>
                <c:pt idx="3">
                  <c:v>3807990.2</c:v>
                </c:pt>
                <c:pt idx="4">
                  <c:v>3806021.33</c:v>
                </c:pt>
                <c:pt idx="5">
                  <c:v>3832325.6</c:v>
                </c:pt>
                <c:pt idx="6">
                  <c:v>3876417.27</c:v>
                </c:pt>
                <c:pt idx="7">
                  <c:v>3924745.74</c:v>
                </c:pt>
                <c:pt idx="8">
                  <c:v>3953323.83</c:v>
                </c:pt>
                <c:pt idx="9">
                  <c:v>3967718.11</c:v>
                </c:pt>
                <c:pt idx="10">
                  <c:v>3995839.34</c:v>
                </c:pt>
                <c:pt idx="11">
                  <c:v>4036954.4</c:v>
                </c:pt>
                <c:pt idx="12">
                  <c:v>4088971.63</c:v>
                </c:pt>
                <c:pt idx="13">
                  <c:v>4159708.35</c:v>
                </c:pt>
                <c:pt idx="14">
                  <c:v>4222016.13</c:v>
                </c:pt>
                <c:pt idx="15">
                  <c:v>4258688.28</c:v>
                </c:pt>
                <c:pt idx="16">
                  <c:v>4300148.05</c:v>
                </c:pt>
                <c:pt idx="17">
                  <c:v>4351129.47</c:v>
                </c:pt>
                <c:pt idx="18">
                  <c:v>4395882.63</c:v>
                </c:pt>
                <c:pt idx="19">
                  <c:v>4446011.91</c:v>
                </c:pt>
                <c:pt idx="20">
                  <c:v>4505017.71</c:v>
                </c:pt>
                <c:pt idx="21">
                  <c:v>4547671.9000000004</c:v>
                </c:pt>
                <c:pt idx="22">
                  <c:v>4584651.2300000004</c:v>
                </c:pt>
                <c:pt idx="23">
                  <c:v>4646608.37</c:v>
                </c:pt>
                <c:pt idx="24">
                  <c:v>4701369.03</c:v>
                </c:pt>
                <c:pt idx="25">
                  <c:v>4743383.99</c:v>
                </c:pt>
                <c:pt idx="26">
                  <c:v>4786022.99</c:v>
                </c:pt>
                <c:pt idx="27">
                  <c:v>4823080.67</c:v>
                </c:pt>
                <c:pt idx="28">
                  <c:v>4863418.7</c:v>
                </c:pt>
                <c:pt idx="29">
                  <c:v>4911923.84</c:v>
                </c:pt>
                <c:pt idx="30">
                  <c:v>4956675.78</c:v>
                </c:pt>
                <c:pt idx="31">
                  <c:v>4998023.97</c:v>
                </c:pt>
                <c:pt idx="32">
                  <c:v>5028480.82</c:v>
                </c:pt>
                <c:pt idx="33">
                  <c:v>5055213.67</c:v>
                </c:pt>
                <c:pt idx="34">
                  <c:v>5128595.1399999997</c:v>
                </c:pt>
                <c:pt idx="35">
                  <c:v>5211099.9400000004</c:v>
                </c:pt>
                <c:pt idx="36">
                  <c:v>5264302.1900000004</c:v>
                </c:pt>
                <c:pt idx="37">
                  <c:v>5291064.38</c:v>
                </c:pt>
                <c:pt idx="38">
                  <c:v>5323132.1900000004</c:v>
                </c:pt>
                <c:pt idx="39">
                  <c:v>5356986.18</c:v>
                </c:pt>
                <c:pt idx="40">
                  <c:v>5415199.4100000001</c:v>
                </c:pt>
                <c:pt idx="41">
                  <c:v>5486373.0300000003</c:v>
                </c:pt>
                <c:pt idx="42">
                  <c:v>5552617.5499999998</c:v>
                </c:pt>
                <c:pt idx="43">
                  <c:v>5635297.0700000003</c:v>
                </c:pt>
                <c:pt idx="44">
                  <c:v>5721210.6200000001</c:v>
                </c:pt>
                <c:pt idx="45">
                  <c:v>5787725.5300000003</c:v>
                </c:pt>
                <c:pt idx="46">
                  <c:v>5828109.7999999998</c:v>
                </c:pt>
                <c:pt idx="47">
                  <c:v>5868621.4000000004</c:v>
                </c:pt>
                <c:pt idx="48">
                  <c:v>5907242.0199999996</c:v>
                </c:pt>
                <c:pt idx="49">
                  <c:v>5976606</c:v>
                </c:pt>
                <c:pt idx="50">
                  <c:v>6040690.9000000004</c:v>
                </c:pt>
                <c:pt idx="51">
                  <c:v>6097851.4299999997</c:v>
                </c:pt>
                <c:pt idx="52">
                  <c:v>6171255.6799999997</c:v>
                </c:pt>
                <c:pt idx="53">
                  <c:v>6232411.3899999997</c:v>
                </c:pt>
                <c:pt idx="54">
                  <c:v>6253381.4000000004</c:v>
                </c:pt>
                <c:pt idx="55">
                  <c:v>6228059.0599999996</c:v>
                </c:pt>
                <c:pt idx="56">
                  <c:v>6167631.5999999996</c:v>
                </c:pt>
                <c:pt idx="57">
                  <c:v>6108867.6100000003</c:v>
                </c:pt>
                <c:pt idx="58">
                  <c:v>6105583.4199999999</c:v>
                </c:pt>
                <c:pt idx="59">
                  <c:v>6107132.5800000001</c:v>
                </c:pt>
                <c:pt idx="60">
                  <c:v>6101783.6299999999</c:v>
                </c:pt>
                <c:pt idx="61">
                  <c:v>6092888.3600000003</c:v>
                </c:pt>
                <c:pt idx="62">
                  <c:v>6068711.9500000002</c:v>
                </c:pt>
                <c:pt idx="63">
                  <c:v>6050793.7800000003</c:v>
                </c:pt>
                <c:pt idx="64">
                  <c:v>6058191.8799999999</c:v>
                </c:pt>
                <c:pt idx="65">
                  <c:v>6049863.5800000001</c:v>
                </c:pt>
                <c:pt idx="66">
                  <c:v>6013443.8399999999</c:v>
                </c:pt>
                <c:pt idx="67">
                  <c:v>5976065.2300000004</c:v>
                </c:pt>
                <c:pt idx="68">
                  <c:v>5929032.6100000003</c:v>
                </c:pt>
                <c:pt idx="69">
                  <c:v>5881396.6699999999</c:v>
                </c:pt>
                <c:pt idx="70">
                  <c:v>5825456.71</c:v>
                </c:pt>
                <c:pt idx="71">
                  <c:v>5776986.6200000001</c:v>
                </c:pt>
                <c:pt idx="72">
                  <c:v>5741402.1900000004</c:v>
                </c:pt>
                <c:pt idx="73">
                  <c:v>5721442.2300000004</c:v>
                </c:pt>
                <c:pt idx="74">
                  <c:v>5720287.5700000003</c:v>
                </c:pt>
                <c:pt idx="75">
                  <c:v>5743732.0499999998</c:v>
                </c:pt>
                <c:pt idx="76">
                  <c:v>5774263.4800000004</c:v>
                </c:pt>
                <c:pt idx="77">
                  <c:v>5804130.7999999998</c:v>
                </c:pt>
                <c:pt idx="78">
                  <c:v>5846061.7400000002</c:v>
                </c:pt>
                <c:pt idx="79">
                  <c:v>5882304.6799999997</c:v>
                </c:pt>
                <c:pt idx="80">
                  <c:v>5923918.3300000001</c:v>
                </c:pt>
                <c:pt idx="81">
                  <c:v>5973596.4199999999</c:v>
                </c:pt>
                <c:pt idx="82">
                  <c:v>6033382.5899999999</c:v>
                </c:pt>
                <c:pt idx="83">
                  <c:v>6090047.7400000002</c:v>
                </c:pt>
                <c:pt idx="84">
                  <c:v>6128125.9199999999</c:v>
                </c:pt>
                <c:pt idx="85">
                  <c:v>6143908.6600000001</c:v>
                </c:pt>
                <c:pt idx="86">
                  <c:v>6152900.3700000001</c:v>
                </c:pt>
                <c:pt idx="87">
                  <c:v>6169592.6399999997</c:v>
                </c:pt>
                <c:pt idx="88">
                  <c:v>6188465.1299999999</c:v>
                </c:pt>
                <c:pt idx="89">
                  <c:v>6218338.0499999998</c:v>
                </c:pt>
                <c:pt idx="90">
                  <c:v>6248171.04</c:v>
                </c:pt>
                <c:pt idx="91">
                  <c:v>6276254.7400000002</c:v>
                </c:pt>
                <c:pt idx="92">
                  <c:v>6318193.1500000004</c:v>
                </c:pt>
                <c:pt idx="93">
                  <c:v>6375777.04</c:v>
                </c:pt>
                <c:pt idx="94">
                  <c:v>6426401.0499999998</c:v>
                </c:pt>
                <c:pt idx="95">
                  <c:v>6469922.1600000001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2-4230-AF2C-0A436B3BF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61552"/>
        <c:axId val="496967784"/>
      </c:lineChart>
      <c:lineChart>
        <c:grouping val="standard"/>
        <c:varyColors val="0"/>
        <c:ser>
          <c:idx val="1"/>
          <c:order val="1"/>
          <c:tx>
            <c:v>VAB SERVICIOS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trab'!$AB$12:$AB$107</c:f>
              <c:numCache>
                <c:formatCode>#,##0.000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2-4230-AF2C-0A436B3BF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6816"/>
        <c:axId val="512008128"/>
      </c:lineChart>
      <c:catAx>
        <c:axId val="49696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7784"/>
        <c:crosses val="autoZero"/>
        <c:auto val="1"/>
        <c:lblAlgn val="ctr"/>
        <c:lblOffset val="100"/>
        <c:noMultiLvlLbl val="0"/>
      </c:catAx>
      <c:valAx>
        <c:axId val="4969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1552"/>
        <c:crosses val="autoZero"/>
        <c:crossBetween val="between"/>
      </c:valAx>
      <c:valAx>
        <c:axId val="512008128"/>
        <c:scaling>
          <c:orientation val="minMax"/>
        </c:scaling>
        <c:delete val="0"/>
        <c:axPos val="r"/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6816"/>
        <c:crosses val="max"/>
        <c:crossBetween val="between"/>
      </c:valAx>
      <c:catAx>
        <c:axId val="512006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200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734908136483"/>
          <c:y val="0.51504520268299792"/>
          <c:w val="0.3028899825021872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'Empleo a tiempo completo-H trab'!$C$11</c:f>
              <c:strCache>
                <c:ptCount val="1"/>
                <c:pt idx="0">
                  <c:v>Clo T Completo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trab'!$C$12:$C$107</c:f>
              <c:numCache>
                <c:formatCode>#,##0.000</c:formatCode>
                <c:ptCount val="96"/>
                <c:pt idx="0">
                  <c:v>2498.31016</c:v>
                </c:pt>
                <c:pt idx="1">
                  <c:v>2518.0443399999999</c:v>
                </c:pt>
                <c:pt idx="2">
                  <c:v>2528.8811999999998</c:v>
                </c:pt>
                <c:pt idx="3">
                  <c:v>2543.8361599999998</c:v>
                </c:pt>
                <c:pt idx="4">
                  <c:v>2570.6114899999998</c:v>
                </c:pt>
                <c:pt idx="5">
                  <c:v>2596.0833699999998</c:v>
                </c:pt>
                <c:pt idx="6">
                  <c:v>2621.00542</c:v>
                </c:pt>
                <c:pt idx="7">
                  <c:v>2649.0970900000002</c:v>
                </c:pt>
                <c:pt idx="8">
                  <c:v>2675.0819099999999</c:v>
                </c:pt>
                <c:pt idx="9">
                  <c:v>2708.41291</c:v>
                </c:pt>
                <c:pt idx="10">
                  <c:v>2749.4030699999998</c:v>
                </c:pt>
                <c:pt idx="11">
                  <c:v>2781.7258299999999</c:v>
                </c:pt>
                <c:pt idx="12">
                  <c:v>2802.04009</c:v>
                </c:pt>
                <c:pt idx="13">
                  <c:v>2826.2811499999998</c:v>
                </c:pt>
                <c:pt idx="14">
                  <c:v>2852.8436900000002</c:v>
                </c:pt>
                <c:pt idx="15">
                  <c:v>2879.1971600000002</c:v>
                </c:pt>
                <c:pt idx="16">
                  <c:v>2905.6504399999999</c:v>
                </c:pt>
                <c:pt idx="17">
                  <c:v>2923.6664599999999</c:v>
                </c:pt>
                <c:pt idx="18">
                  <c:v>2934.5899599999998</c:v>
                </c:pt>
                <c:pt idx="19">
                  <c:v>2956.60709</c:v>
                </c:pt>
                <c:pt idx="20">
                  <c:v>2989.7364899999998</c:v>
                </c:pt>
                <c:pt idx="21">
                  <c:v>3017.63778</c:v>
                </c:pt>
                <c:pt idx="22">
                  <c:v>3040.3631799999998</c:v>
                </c:pt>
                <c:pt idx="23">
                  <c:v>3057.9692399999999</c:v>
                </c:pt>
                <c:pt idx="24">
                  <c:v>3061.03692</c:v>
                </c:pt>
                <c:pt idx="25">
                  <c:v>3042.7406500000002</c:v>
                </c:pt>
                <c:pt idx="26">
                  <c:v>3023.3414400000001</c:v>
                </c:pt>
                <c:pt idx="27">
                  <c:v>3000.8161599999999</c:v>
                </c:pt>
                <c:pt idx="28">
                  <c:v>2986.35034</c:v>
                </c:pt>
                <c:pt idx="29">
                  <c:v>2999.2795799999999</c:v>
                </c:pt>
                <c:pt idx="30">
                  <c:v>3023.7426099999998</c:v>
                </c:pt>
                <c:pt idx="31">
                  <c:v>3036.5239700000002</c:v>
                </c:pt>
                <c:pt idx="32">
                  <c:v>3041.0856100000001</c:v>
                </c:pt>
                <c:pt idx="33">
                  <c:v>3040.8857899999998</c:v>
                </c:pt>
                <c:pt idx="34">
                  <c:v>3023.35716</c:v>
                </c:pt>
                <c:pt idx="35">
                  <c:v>3008.10394</c:v>
                </c:pt>
                <c:pt idx="36">
                  <c:v>3008.9954400000001</c:v>
                </c:pt>
                <c:pt idx="37">
                  <c:v>3016.6287499999999</c:v>
                </c:pt>
                <c:pt idx="38">
                  <c:v>3023.14923</c:v>
                </c:pt>
                <c:pt idx="39">
                  <c:v>3031.5648299999998</c:v>
                </c:pt>
                <c:pt idx="40">
                  <c:v>3028.0052599999999</c:v>
                </c:pt>
                <c:pt idx="41">
                  <c:v>3018.30413</c:v>
                </c:pt>
                <c:pt idx="42">
                  <c:v>3012.6409899999999</c:v>
                </c:pt>
                <c:pt idx="43">
                  <c:v>3000.3395099999998</c:v>
                </c:pt>
                <c:pt idx="44">
                  <c:v>2984.4047399999999</c:v>
                </c:pt>
                <c:pt idx="45">
                  <c:v>2969.13238</c:v>
                </c:pt>
                <c:pt idx="46">
                  <c:v>2961.2221500000001</c:v>
                </c:pt>
                <c:pt idx="47">
                  <c:v>2956.0913399999999</c:v>
                </c:pt>
                <c:pt idx="48">
                  <c:v>2942.83637</c:v>
                </c:pt>
                <c:pt idx="49">
                  <c:v>2921.0372000000002</c:v>
                </c:pt>
                <c:pt idx="50">
                  <c:v>2916.8137400000001</c:v>
                </c:pt>
                <c:pt idx="51">
                  <c:v>2937.3181500000001</c:v>
                </c:pt>
                <c:pt idx="52">
                  <c:v>2957.7124899999999</c:v>
                </c:pt>
                <c:pt idx="53">
                  <c:v>2947.6473599999999</c:v>
                </c:pt>
                <c:pt idx="54">
                  <c:v>2881.44085</c:v>
                </c:pt>
                <c:pt idx="55">
                  <c:v>2772.9913499999998</c:v>
                </c:pt>
                <c:pt idx="56">
                  <c:v>2660.1067600000001</c:v>
                </c:pt>
                <c:pt idx="57">
                  <c:v>2576.8642100000002</c:v>
                </c:pt>
                <c:pt idx="58">
                  <c:v>2518.00533</c:v>
                </c:pt>
                <c:pt idx="59">
                  <c:v>2492.6778300000001</c:v>
                </c:pt>
                <c:pt idx="60">
                  <c:v>2495.08032</c:v>
                </c:pt>
                <c:pt idx="61">
                  <c:v>2493.4903399999998</c:v>
                </c:pt>
                <c:pt idx="62">
                  <c:v>2480.7913699999999</c:v>
                </c:pt>
                <c:pt idx="63">
                  <c:v>2465.5336200000002</c:v>
                </c:pt>
                <c:pt idx="64">
                  <c:v>2447.3011900000001</c:v>
                </c:pt>
                <c:pt idx="65">
                  <c:v>2423.5935500000001</c:v>
                </c:pt>
                <c:pt idx="66">
                  <c:v>2399.0488099999998</c:v>
                </c:pt>
                <c:pt idx="67">
                  <c:v>2354.6184899999998</c:v>
                </c:pt>
                <c:pt idx="68">
                  <c:v>2296.1982699999999</c:v>
                </c:pt>
                <c:pt idx="69">
                  <c:v>2247.2766499999998</c:v>
                </c:pt>
                <c:pt idx="70">
                  <c:v>2212.4018700000001</c:v>
                </c:pt>
                <c:pt idx="71">
                  <c:v>2185.0400100000002</c:v>
                </c:pt>
                <c:pt idx="72">
                  <c:v>2160.62194</c:v>
                </c:pt>
                <c:pt idx="73">
                  <c:v>2138.9819400000001</c:v>
                </c:pt>
                <c:pt idx="74">
                  <c:v>2120.85403</c:v>
                </c:pt>
                <c:pt idx="75">
                  <c:v>2107.46389</c:v>
                </c:pt>
                <c:pt idx="76">
                  <c:v>2097.3958299999999</c:v>
                </c:pt>
                <c:pt idx="77">
                  <c:v>2097.9162200000001</c:v>
                </c:pt>
                <c:pt idx="78">
                  <c:v>2108.2142600000002</c:v>
                </c:pt>
                <c:pt idx="79">
                  <c:v>2122.0096400000002</c:v>
                </c:pt>
                <c:pt idx="80">
                  <c:v>2139.98686</c:v>
                </c:pt>
                <c:pt idx="81">
                  <c:v>2158.58187</c:v>
                </c:pt>
                <c:pt idx="82">
                  <c:v>2174.6389600000002</c:v>
                </c:pt>
                <c:pt idx="83">
                  <c:v>2192.2263800000001</c:v>
                </c:pt>
                <c:pt idx="84">
                  <c:v>2214.3725399999998</c:v>
                </c:pt>
                <c:pt idx="85">
                  <c:v>2237.0312399999998</c:v>
                </c:pt>
                <c:pt idx="86">
                  <c:v>2260.1747999999998</c:v>
                </c:pt>
                <c:pt idx="87">
                  <c:v>2282.9852500000002</c:v>
                </c:pt>
                <c:pt idx="88">
                  <c:v>2302.96931</c:v>
                </c:pt>
                <c:pt idx="89">
                  <c:v>2320.2949800000001</c:v>
                </c:pt>
                <c:pt idx="90">
                  <c:v>2338.6958</c:v>
                </c:pt>
                <c:pt idx="91">
                  <c:v>2356.38213</c:v>
                </c:pt>
                <c:pt idx="92">
                  <c:v>2367.6224999999999</c:v>
                </c:pt>
                <c:pt idx="93">
                  <c:v>2366.5866799999999</c:v>
                </c:pt>
                <c:pt idx="94">
                  <c:v>2349.4977100000001</c:v>
                </c:pt>
                <c:pt idx="95">
                  <c:v>2326.03548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C-4BE3-A636-6CB97CA8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20120"/>
        <c:axId val="396820776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trab'!$E$11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trab'!$E$12:$E$107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C-4BE3-A636-6CB97CA8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44984"/>
        <c:axId val="404246624"/>
      </c:lineChart>
      <c:catAx>
        <c:axId val="39682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20776"/>
        <c:crosses val="autoZero"/>
        <c:auto val="1"/>
        <c:lblAlgn val="ctr"/>
        <c:lblOffset val="100"/>
        <c:noMultiLvlLbl val="0"/>
      </c:catAx>
      <c:valAx>
        <c:axId val="39682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20120"/>
        <c:crosses val="autoZero"/>
        <c:crossBetween val="between"/>
      </c:valAx>
      <c:valAx>
        <c:axId val="404246624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244984"/>
        <c:crosses val="max"/>
        <c:crossBetween val="between"/>
      </c:valAx>
      <c:catAx>
        <c:axId val="404244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24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45603674540683"/>
          <c:y val="5.0925925925925923E-2"/>
          <c:w val="0.7656294838145232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trab'!$M$11</c:f>
              <c:strCache>
                <c:ptCount val="1"/>
                <c:pt idx="0">
                  <c:v>Clo H Completo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trab'!$M$12:$M$107</c:f>
              <c:numCache>
                <c:formatCode>#,##0.000</c:formatCode>
                <c:ptCount val="96"/>
                <c:pt idx="0">
                  <c:v>1230.3616999999999</c:v>
                </c:pt>
                <c:pt idx="1">
                  <c:v>1224.94696</c:v>
                </c:pt>
                <c:pt idx="2">
                  <c:v>1218.07998</c:v>
                </c:pt>
                <c:pt idx="3">
                  <c:v>1206.9107300000001</c:v>
                </c:pt>
                <c:pt idx="4">
                  <c:v>1199.9556299999999</c:v>
                </c:pt>
                <c:pt idx="5">
                  <c:v>1213.5340100000001</c:v>
                </c:pt>
                <c:pt idx="6">
                  <c:v>1248.82628</c:v>
                </c:pt>
                <c:pt idx="7">
                  <c:v>1286.83555</c:v>
                </c:pt>
                <c:pt idx="8">
                  <c:v>1312.6403600000001</c:v>
                </c:pt>
                <c:pt idx="9">
                  <c:v>1325.8998799999999</c:v>
                </c:pt>
                <c:pt idx="10">
                  <c:v>1334.97209</c:v>
                </c:pt>
                <c:pt idx="11">
                  <c:v>1350.7986000000001</c:v>
                </c:pt>
                <c:pt idx="12">
                  <c:v>1383.9447</c:v>
                </c:pt>
                <c:pt idx="13">
                  <c:v>1424.1375700000001</c:v>
                </c:pt>
                <c:pt idx="14">
                  <c:v>1460.8796</c:v>
                </c:pt>
                <c:pt idx="15">
                  <c:v>1497.99449</c:v>
                </c:pt>
                <c:pt idx="16">
                  <c:v>1536.66615</c:v>
                </c:pt>
                <c:pt idx="17">
                  <c:v>1580.4105</c:v>
                </c:pt>
                <c:pt idx="18">
                  <c:v>1639.2196200000001</c:v>
                </c:pt>
                <c:pt idx="19">
                  <c:v>1709.2375400000001</c:v>
                </c:pt>
                <c:pt idx="20">
                  <c:v>1770.5506</c:v>
                </c:pt>
                <c:pt idx="21">
                  <c:v>1823.5125</c:v>
                </c:pt>
                <c:pt idx="22">
                  <c:v>1868.7458999999999</c:v>
                </c:pt>
                <c:pt idx="23">
                  <c:v>1902.49703</c:v>
                </c:pt>
                <c:pt idx="24">
                  <c:v>1931.54026</c:v>
                </c:pt>
                <c:pt idx="25">
                  <c:v>1964.2719300000001</c:v>
                </c:pt>
                <c:pt idx="26">
                  <c:v>1995.7430300000001</c:v>
                </c:pt>
                <c:pt idx="27">
                  <c:v>2023.5291299999999</c:v>
                </c:pt>
                <c:pt idx="28">
                  <c:v>2045.3750500000001</c:v>
                </c:pt>
                <c:pt idx="29">
                  <c:v>2049.81088</c:v>
                </c:pt>
                <c:pt idx="30">
                  <c:v>2047.75461</c:v>
                </c:pt>
                <c:pt idx="31">
                  <c:v>2066.57008</c:v>
                </c:pt>
                <c:pt idx="32">
                  <c:v>2109.8136599999998</c:v>
                </c:pt>
                <c:pt idx="33">
                  <c:v>2145.0708599999998</c:v>
                </c:pt>
                <c:pt idx="34">
                  <c:v>2153.5581400000001</c:v>
                </c:pt>
                <c:pt idx="35">
                  <c:v>2149.8343399999999</c:v>
                </c:pt>
                <c:pt idx="36">
                  <c:v>2159.4680600000002</c:v>
                </c:pt>
                <c:pt idx="37">
                  <c:v>2189.1614399999999</c:v>
                </c:pt>
                <c:pt idx="38">
                  <c:v>2236.0121199999999</c:v>
                </c:pt>
                <c:pt idx="39">
                  <c:v>2284.2702100000001</c:v>
                </c:pt>
                <c:pt idx="40">
                  <c:v>2320.8519000000001</c:v>
                </c:pt>
                <c:pt idx="41">
                  <c:v>2357.8357799999999</c:v>
                </c:pt>
                <c:pt idx="42">
                  <c:v>2403.1698700000002</c:v>
                </c:pt>
                <c:pt idx="43">
                  <c:v>2435.8138800000002</c:v>
                </c:pt>
                <c:pt idx="44">
                  <c:v>2454.2757299999998</c:v>
                </c:pt>
                <c:pt idx="45">
                  <c:v>2490.80411</c:v>
                </c:pt>
                <c:pt idx="46">
                  <c:v>2542.2308600000001</c:v>
                </c:pt>
                <c:pt idx="47">
                  <c:v>2597.0617499999998</c:v>
                </c:pt>
                <c:pt idx="48">
                  <c:v>2641.2652800000001</c:v>
                </c:pt>
                <c:pt idx="49">
                  <c:v>2659.3058000000001</c:v>
                </c:pt>
                <c:pt idx="50">
                  <c:v>2653.5478800000001</c:v>
                </c:pt>
                <c:pt idx="51">
                  <c:v>2637.2716700000001</c:v>
                </c:pt>
                <c:pt idx="52">
                  <c:v>2568.2135400000002</c:v>
                </c:pt>
                <c:pt idx="53">
                  <c:v>2427.8601199999998</c:v>
                </c:pt>
                <c:pt idx="54">
                  <c:v>2254.6750900000002</c:v>
                </c:pt>
                <c:pt idx="55">
                  <c:v>2087.9385299999999</c:v>
                </c:pt>
                <c:pt idx="56">
                  <c:v>1955.4822999999999</c:v>
                </c:pt>
                <c:pt idx="57">
                  <c:v>1858.7640100000001</c:v>
                </c:pt>
                <c:pt idx="58">
                  <c:v>1783.5980400000001</c:v>
                </c:pt>
                <c:pt idx="59">
                  <c:v>1712.5150000000001</c:v>
                </c:pt>
                <c:pt idx="60">
                  <c:v>1653.4007099999999</c:v>
                </c:pt>
                <c:pt idx="61">
                  <c:v>1605.67759</c:v>
                </c:pt>
                <c:pt idx="62">
                  <c:v>1557.9752800000001</c:v>
                </c:pt>
                <c:pt idx="63">
                  <c:v>1503.7743700000001</c:v>
                </c:pt>
                <c:pt idx="64">
                  <c:v>1439.6313399999999</c:v>
                </c:pt>
                <c:pt idx="65">
                  <c:v>1368.4814699999999</c:v>
                </c:pt>
                <c:pt idx="66">
                  <c:v>1295.7359200000001</c:v>
                </c:pt>
                <c:pt idx="67">
                  <c:v>1225.0776000000001</c:v>
                </c:pt>
                <c:pt idx="68">
                  <c:v>1162.6309900000001</c:v>
                </c:pt>
                <c:pt idx="69">
                  <c:v>1115.3331000000001</c:v>
                </c:pt>
                <c:pt idx="70">
                  <c:v>1069.2527700000001</c:v>
                </c:pt>
                <c:pt idx="71">
                  <c:v>1026.41687</c:v>
                </c:pt>
                <c:pt idx="72">
                  <c:v>990.570379</c:v>
                </c:pt>
                <c:pt idx="73">
                  <c:v>955.69338500000003</c:v>
                </c:pt>
                <c:pt idx="74">
                  <c:v>932.647828</c:v>
                </c:pt>
                <c:pt idx="75">
                  <c:v>919.04606799999999</c:v>
                </c:pt>
                <c:pt idx="76">
                  <c:v>912.03456500000004</c:v>
                </c:pt>
                <c:pt idx="77">
                  <c:v>920.05222800000001</c:v>
                </c:pt>
                <c:pt idx="78">
                  <c:v>936.87134700000001</c:v>
                </c:pt>
                <c:pt idx="79">
                  <c:v>958.62543500000004</c:v>
                </c:pt>
                <c:pt idx="80">
                  <c:v>982.749326</c:v>
                </c:pt>
                <c:pt idx="81">
                  <c:v>996.32841099999996</c:v>
                </c:pt>
                <c:pt idx="82">
                  <c:v>1000.45886</c:v>
                </c:pt>
                <c:pt idx="83">
                  <c:v>1001.4519</c:v>
                </c:pt>
                <c:pt idx="84">
                  <c:v>1001.05438</c:v>
                </c:pt>
                <c:pt idx="85">
                  <c:v>1008.97889</c:v>
                </c:pt>
                <c:pt idx="86">
                  <c:v>1023.93148</c:v>
                </c:pt>
                <c:pt idx="87">
                  <c:v>1038.1647800000001</c:v>
                </c:pt>
                <c:pt idx="88">
                  <c:v>1054.6660099999999</c:v>
                </c:pt>
                <c:pt idx="89">
                  <c:v>1072.36589</c:v>
                </c:pt>
                <c:pt idx="90">
                  <c:v>1090.25686</c:v>
                </c:pt>
                <c:pt idx="91">
                  <c:v>1115.0018</c:v>
                </c:pt>
                <c:pt idx="92">
                  <c:v>1141.50281</c:v>
                </c:pt>
                <c:pt idx="93">
                  <c:v>1165.45472</c:v>
                </c:pt>
                <c:pt idx="94">
                  <c:v>1197.12617</c:v>
                </c:pt>
                <c:pt idx="95">
                  <c:v>1235.4015199999999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58-4047-BAB1-468BAD2C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411400"/>
        <c:axId val="66340188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trab'!$O$11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trab'!$O$12:$O$107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8-4047-BAB1-468BAD2C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388440"/>
        <c:axId val="663386472"/>
      </c:lineChart>
      <c:catAx>
        <c:axId val="66341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401888"/>
        <c:crosses val="autoZero"/>
        <c:auto val="1"/>
        <c:lblAlgn val="ctr"/>
        <c:lblOffset val="100"/>
        <c:noMultiLvlLbl val="0"/>
      </c:catAx>
      <c:valAx>
        <c:axId val="6634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411400"/>
        <c:crosses val="autoZero"/>
        <c:crossBetween val="between"/>
      </c:valAx>
      <c:valAx>
        <c:axId val="66338647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388440"/>
        <c:crosses val="max"/>
        <c:crossBetween val="between"/>
      </c:valAx>
      <c:catAx>
        <c:axId val="663388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386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83202099737532"/>
          <c:y val="4.2244823563721209E-2"/>
          <c:w val="0.3052790901137357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2270341207349"/>
          <c:y val="5.0925925925925923E-2"/>
          <c:w val="0.75296281714785651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trab'!$W$11</c:f>
              <c:strCache>
                <c:ptCount val="1"/>
                <c:pt idx="0">
                  <c:v>Clo T Completo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trab'!$W$12:$W$107</c:f>
              <c:numCache>
                <c:formatCode>#,##0.000</c:formatCode>
                <c:ptCount val="96"/>
                <c:pt idx="0">
                  <c:v>8569.0342299999993</c:v>
                </c:pt>
                <c:pt idx="1">
                  <c:v>8564.3753300000008</c:v>
                </c:pt>
                <c:pt idx="2">
                  <c:v>8568.4454999999998</c:v>
                </c:pt>
                <c:pt idx="3">
                  <c:v>8568.2908700000007</c:v>
                </c:pt>
                <c:pt idx="4">
                  <c:v>8560.4476500000001</c:v>
                </c:pt>
                <c:pt idx="5">
                  <c:v>8579.31034</c:v>
                </c:pt>
                <c:pt idx="6">
                  <c:v>8630.0131600000004</c:v>
                </c:pt>
                <c:pt idx="7">
                  <c:v>8694.8791399999991</c:v>
                </c:pt>
                <c:pt idx="8">
                  <c:v>8773.8932800000002</c:v>
                </c:pt>
                <c:pt idx="9">
                  <c:v>8853.7438000000002</c:v>
                </c:pt>
                <c:pt idx="10">
                  <c:v>8932.5803500000002</c:v>
                </c:pt>
                <c:pt idx="11">
                  <c:v>9019.9608100000005</c:v>
                </c:pt>
                <c:pt idx="12">
                  <c:v>9114.5213299999996</c:v>
                </c:pt>
                <c:pt idx="13">
                  <c:v>9209.9954699999998</c:v>
                </c:pt>
                <c:pt idx="14">
                  <c:v>9308.9832900000001</c:v>
                </c:pt>
                <c:pt idx="15">
                  <c:v>9415.7831399999995</c:v>
                </c:pt>
                <c:pt idx="16">
                  <c:v>9527.5466099999994</c:v>
                </c:pt>
                <c:pt idx="17">
                  <c:v>9637.5682400000005</c:v>
                </c:pt>
                <c:pt idx="18">
                  <c:v>9739.37716</c:v>
                </c:pt>
                <c:pt idx="19">
                  <c:v>9839.7185000000009</c:v>
                </c:pt>
                <c:pt idx="20">
                  <c:v>9946.2160000000003</c:v>
                </c:pt>
                <c:pt idx="21">
                  <c:v>10058.3766</c:v>
                </c:pt>
                <c:pt idx="22">
                  <c:v>10163.852999999999</c:v>
                </c:pt>
                <c:pt idx="23">
                  <c:v>10268.457</c:v>
                </c:pt>
                <c:pt idx="24">
                  <c:v>10373.4876</c:v>
                </c:pt>
                <c:pt idx="25">
                  <c:v>10475.665800000001</c:v>
                </c:pt>
                <c:pt idx="26">
                  <c:v>10579.412399999999</c:v>
                </c:pt>
                <c:pt idx="27">
                  <c:v>10672.9501</c:v>
                </c:pt>
                <c:pt idx="28">
                  <c:v>10757.5178</c:v>
                </c:pt>
                <c:pt idx="29">
                  <c:v>10846.177600000001</c:v>
                </c:pt>
                <c:pt idx="30">
                  <c:v>10944.2228</c:v>
                </c:pt>
                <c:pt idx="31">
                  <c:v>11035.630499999999</c:v>
                </c:pt>
                <c:pt idx="32">
                  <c:v>11120.7209</c:v>
                </c:pt>
                <c:pt idx="33">
                  <c:v>11213.1669</c:v>
                </c:pt>
                <c:pt idx="34">
                  <c:v>11336.4609</c:v>
                </c:pt>
                <c:pt idx="35">
                  <c:v>11480.027599999999</c:v>
                </c:pt>
                <c:pt idx="36">
                  <c:v>11597.5641</c:v>
                </c:pt>
                <c:pt idx="37">
                  <c:v>11680.004300000001</c:v>
                </c:pt>
                <c:pt idx="38">
                  <c:v>11763.124100000001</c:v>
                </c:pt>
                <c:pt idx="39">
                  <c:v>11862.7312</c:v>
                </c:pt>
                <c:pt idx="40">
                  <c:v>11996.4728</c:v>
                </c:pt>
                <c:pt idx="41">
                  <c:v>12169.400900000001</c:v>
                </c:pt>
                <c:pt idx="42">
                  <c:v>12342.4918</c:v>
                </c:pt>
                <c:pt idx="43">
                  <c:v>12510.002</c:v>
                </c:pt>
                <c:pt idx="44">
                  <c:v>12675.921899999999</c:v>
                </c:pt>
                <c:pt idx="45">
                  <c:v>12813.893400000001</c:v>
                </c:pt>
                <c:pt idx="46">
                  <c:v>12936.1057</c:v>
                </c:pt>
                <c:pt idx="47">
                  <c:v>13075.762199999999</c:v>
                </c:pt>
                <c:pt idx="48">
                  <c:v>13236.280199999999</c:v>
                </c:pt>
                <c:pt idx="49">
                  <c:v>13385.8104</c:v>
                </c:pt>
                <c:pt idx="50">
                  <c:v>13501.473900000001</c:v>
                </c:pt>
                <c:pt idx="51">
                  <c:v>13628.079900000001</c:v>
                </c:pt>
                <c:pt idx="52">
                  <c:v>13765.194299999999</c:v>
                </c:pt>
                <c:pt idx="53">
                  <c:v>13860.0232</c:v>
                </c:pt>
                <c:pt idx="54">
                  <c:v>13882.172500000001</c:v>
                </c:pt>
                <c:pt idx="55">
                  <c:v>13805.8541</c:v>
                </c:pt>
                <c:pt idx="56">
                  <c:v>13652.5512</c:v>
                </c:pt>
                <c:pt idx="57">
                  <c:v>13530.497499999999</c:v>
                </c:pt>
                <c:pt idx="58">
                  <c:v>13464.384599999999</c:v>
                </c:pt>
                <c:pt idx="59">
                  <c:v>13422.4809</c:v>
                </c:pt>
                <c:pt idx="60">
                  <c:v>13374.822700000001</c:v>
                </c:pt>
                <c:pt idx="61">
                  <c:v>13334.1533</c:v>
                </c:pt>
                <c:pt idx="62">
                  <c:v>13321.8953</c:v>
                </c:pt>
                <c:pt idx="63">
                  <c:v>13318.658799999999</c:v>
                </c:pt>
                <c:pt idx="64">
                  <c:v>13302.132</c:v>
                </c:pt>
                <c:pt idx="65">
                  <c:v>13251.8207</c:v>
                </c:pt>
                <c:pt idx="66">
                  <c:v>13163.243200000001</c:v>
                </c:pt>
                <c:pt idx="67">
                  <c:v>13054.918799999999</c:v>
                </c:pt>
                <c:pt idx="68">
                  <c:v>12957.016799999999</c:v>
                </c:pt>
                <c:pt idx="69">
                  <c:v>12841.3153</c:v>
                </c:pt>
                <c:pt idx="70">
                  <c:v>12711.347400000001</c:v>
                </c:pt>
                <c:pt idx="71">
                  <c:v>12591.1937</c:v>
                </c:pt>
                <c:pt idx="72">
                  <c:v>12491.0039</c:v>
                </c:pt>
                <c:pt idx="73">
                  <c:v>12433.2585</c:v>
                </c:pt>
                <c:pt idx="74">
                  <c:v>12425.425800000001</c:v>
                </c:pt>
                <c:pt idx="75">
                  <c:v>12457.360199999999</c:v>
                </c:pt>
                <c:pt idx="76">
                  <c:v>12521.381799999999</c:v>
                </c:pt>
                <c:pt idx="77">
                  <c:v>12616.8467</c:v>
                </c:pt>
                <c:pt idx="78">
                  <c:v>12713.157300000001</c:v>
                </c:pt>
                <c:pt idx="79">
                  <c:v>12806.195400000001</c:v>
                </c:pt>
                <c:pt idx="80">
                  <c:v>12916.2534</c:v>
                </c:pt>
                <c:pt idx="81">
                  <c:v>13022.6139</c:v>
                </c:pt>
                <c:pt idx="82">
                  <c:v>13126.499</c:v>
                </c:pt>
                <c:pt idx="83">
                  <c:v>13241.504199999999</c:v>
                </c:pt>
                <c:pt idx="84">
                  <c:v>13348.080099999999</c:v>
                </c:pt>
                <c:pt idx="85">
                  <c:v>13423.5442</c:v>
                </c:pt>
                <c:pt idx="86">
                  <c:v>13491.0764</c:v>
                </c:pt>
                <c:pt idx="87">
                  <c:v>13569.063</c:v>
                </c:pt>
                <c:pt idx="88">
                  <c:v>13656.215700000001</c:v>
                </c:pt>
                <c:pt idx="89">
                  <c:v>13754.525299999999</c:v>
                </c:pt>
                <c:pt idx="90">
                  <c:v>13845.9678</c:v>
                </c:pt>
                <c:pt idx="91">
                  <c:v>13910.2233</c:v>
                </c:pt>
                <c:pt idx="92">
                  <c:v>13969.7094</c:v>
                </c:pt>
                <c:pt idx="93">
                  <c:v>14068.049499999999</c:v>
                </c:pt>
                <c:pt idx="94">
                  <c:v>14188.981299999999</c:v>
                </c:pt>
                <c:pt idx="95">
                  <c:v>14301.4424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4-4AF9-8D5E-1035AA882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43176"/>
        <c:axId val="400538256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trab'!$Y$11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trab'!$Y$12:$Y$107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4-4AF9-8D5E-1035AA882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97744"/>
        <c:axId val="392250992"/>
      </c:lineChart>
      <c:catAx>
        <c:axId val="40054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38256"/>
        <c:crosses val="autoZero"/>
        <c:auto val="1"/>
        <c:lblAlgn val="ctr"/>
        <c:lblOffset val="100"/>
        <c:noMultiLvlLbl val="0"/>
      </c:catAx>
      <c:valAx>
        <c:axId val="4005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43176"/>
        <c:crosses val="autoZero"/>
        <c:crossBetween val="between"/>
      </c:valAx>
      <c:valAx>
        <c:axId val="39225099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997744"/>
        <c:crosses val="max"/>
        <c:crossBetween val="between"/>
      </c:valAx>
      <c:catAx>
        <c:axId val="38999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225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90157480314962"/>
          <c:y val="2.372630504520264E-2"/>
          <c:w val="0.2966200184943111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2825896762905"/>
          <c:y val="5.0925925925925923E-2"/>
          <c:w val="0.74665726159230095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trab'!$AI$11</c:f>
              <c:strCache>
                <c:ptCount val="1"/>
                <c:pt idx="0">
                  <c:v>Clo H Trabajadas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trab'!$AI$12:$AI$107</c:f>
              <c:numCache>
                <c:formatCode>#,##0.0</c:formatCode>
                <c:ptCount val="96"/>
                <c:pt idx="0">
                  <c:v>1106384.3899999999</c:v>
                </c:pt>
                <c:pt idx="1">
                  <c:v>1104326</c:v>
                </c:pt>
                <c:pt idx="2">
                  <c:v>1099264.3500000001</c:v>
                </c:pt>
                <c:pt idx="3">
                  <c:v>1105794.6000000001</c:v>
                </c:pt>
                <c:pt idx="4">
                  <c:v>1122508.68</c:v>
                </c:pt>
                <c:pt idx="5">
                  <c:v>1139468.23</c:v>
                </c:pt>
                <c:pt idx="6">
                  <c:v>1158651.71</c:v>
                </c:pt>
                <c:pt idx="7">
                  <c:v>1178710.1100000001</c:v>
                </c:pt>
                <c:pt idx="8">
                  <c:v>1187892.75</c:v>
                </c:pt>
                <c:pt idx="9">
                  <c:v>1200630.71</c:v>
                </c:pt>
                <c:pt idx="10">
                  <c:v>1224396.97</c:v>
                </c:pt>
                <c:pt idx="11">
                  <c:v>1236641.55</c:v>
                </c:pt>
                <c:pt idx="12">
                  <c:v>1241137.6299999999</c:v>
                </c:pt>
                <c:pt idx="13">
                  <c:v>1258090.75</c:v>
                </c:pt>
                <c:pt idx="14">
                  <c:v>1281293.01</c:v>
                </c:pt>
                <c:pt idx="15">
                  <c:v>1296229.74</c:v>
                </c:pt>
                <c:pt idx="16">
                  <c:v>1316571.3999999999</c:v>
                </c:pt>
                <c:pt idx="17">
                  <c:v>1326173.1299999999</c:v>
                </c:pt>
                <c:pt idx="18">
                  <c:v>1321015.02</c:v>
                </c:pt>
                <c:pt idx="19">
                  <c:v>1331814.17</c:v>
                </c:pt>
                <c:pt idx="20">
                  <c:v>1355464.27</c:v>
                </c:pt>
                <c:pt idx="21">
                  <c:v>1365265.22</c:v>
                </c:pt>
                <c:pt idx="22">
                  <c:v>1370622.45</c:v>
                </c:pt>
                <c:pt idx="23">
                  <c:v>1382348.75</c:v>
                </c:pt>
                <c:pt idx="24">
                  <c:v>1383700.9</c:v>
                </c:pt>
                <c:pt idx="25">
                  <c:v>1382656.78</c:v>
                </c:pt>
                <c:pt idx="26">
                  <c:v>1377381.43</c:v>
                </c:pt>
                <c:pt idx="27">
                  <c:v>1365318.21</c:v>
                </c:pt>
                <c:pt idx="28">
                  <c:v>1359442.73</c:v>
                </c:pt>
                <c:pt idx="29">
                  <c:v>1368175.42</c:v>
                </c:pt>
                <c:pt idx="30">
                  <c:v>1376982.5</c:v>
                </c:pt>
                <c:pt idx="31">
                  <c:v>1386371.63</c:v>
                </c:pt>
                <c:pt idx="32">
                  <c:v>1389717.31</c:v>
                </c:pt>
                <c:pt idx="33">
                  <c:v>1380461.22</c:v>
                </c:pt>
                <c:pt idx="34">
                  <c:v>1378261.07</c:v>
                </c:pt>
                <c:pt idx="35">
                  <c:v>1382429.99</c:v>
                </c:pt>
                <c:pt idx="36">
                  <c:v>1386365.19</c:v>
                </c:pt>
                <c:pt idx="37">
                  <c:v>1389682.37</c:v>
                </c:pt>
                <c:pt idx="38">
                  <c:v>1389670.93</c:v>
                </c:pt>
                <c:pt idx="39">
                  <c:v>1381493</c:v>
                </c:pt>
                <c:pt idx="40">
                  <c:v>1378727.67</c:v>
                </c:pt>
                <c:pt idx="41">
                  <c:v>1378106.28</c:v>
                </c:pt>
                <c:pt idx="42">
                  <c:v>1378433.84</c:v>
                </c:pt>
                <c:pt idx="43">
                  <c:v>1376024.33</c:v>
                </c:pt>
                <c:pt idx="44">
                  <c:v>1368089.3</c:v>
                </c:pt>
                <c:pt idx="45">
                  <c:v>1361312.65</c:v>
                </c:pt>
                <c:pt idx="46">
                  <c:v>1358194.39</c:v>
                </c:pt>
                <c:pt idx="47">
                  <c:v>1351153.68</c:v>
                </c:pt>
                <c:pt idx="48">
                  <c:v>1339243.3400000001</c:v>
                </c:pt>
                <c:pt idx="49">
                  <c:v>1334040.43</c:v>
                </c:pt>
                <c:pt idx="50">
                  <c:v>1333256.27</c:v>
                </c:pt>
                <c:pt idx="51">
                  <c:v>1344171.28</c:v>
                </c:pt>
                <c:pt idx="52">
                  <c:v>1362834</c:v>
                </c:pt>
                <c:pt idx="53">
                  <c:v>1359775.73</c:v>
                </c:pt>
                <c:pt idx="54">
                  <c:v>1326781.33</c:v>
                </c:pt>
                <c:pt idx="55">
                  <c:v>1278583.22</c:v>
                </c:pt>
                <c:pt idx="56">
                  <c:v>1225605.4099999999</c:v>
                </c:pt>
                <c:pt idx="57">
                  <c:v>1183314.23</c:v>
                </c:pt>
                <c:pt idx="58">
                  <c:v>1165255.8600000001</c:v>
                </c:pt>
                <c:pt idx="59">
                  <c:v>1156802.8799999999</c:v>
                </c:pt>
                <c:pt idx="60">
                  <c:v>1157845.58</c:v>
                </c:pt>
                <c:pt idx="61">
                  <c:v>1161377.8600000001</c:v>
                </c:pt>
                <c:pt idx="62">
                  <c:v>1155745.05</c:v>
                </c:pt>
                <c:pt idx="63">
                  <c:v>1149032.29</c:v>
                </c:pt>
                <c:pt idx="64">
                  <c:v>1142581.42</c:v>
                </c:pt>
                <c:pt idx="65">
                  <c:v>1132331.99</c:v>
                </c:pt>
                <c:pt idx="66">
                  <c:v>1119391.1299999999</c:v>
                </c:pt>
                <c:pt idx="67">
                  <c:v>1103818.1200000001</c:v>
                </c:pt>
                <c:pt idx="68">
                  <c:v>1077261.3</c:v>
                </c:pt>
                <c:pt idx="69">
                  <c:v>1052168.71</c:v>
                </c:pt>
                <c:pt idx="70">
                  <c:v>1033754.04</c:v>
                </c:pt>
                <c:pt idx="71">
                  <c:v>1018805.27</c:v>
                </c:pt>
                <c:pt idx="72">
                  <c:v>1007169.73</c:v>
                </c:pt>
                <c:pt idx="73">
                  <c:v>1001672.59</c:v>
                </c:pt>
                <c:pt idx="74">
                  <c:v>997534.20400000003</c:v>
                </c:pt>
                <c:pt idx="75">
                  <c:v>992941.15399999998</c:v>
                </c:pt>
                <c:pt idx="76">
                  <c:v>990434.75699999998</c:v>
                </c:pt>
                <c:pt idx="77">
                  <c:v>989954.321</c:v>
                </c:pt>
                <c:pt idx="78">
                  <c:v>993988.62199999997</c:v>
                </c:pt>
                <c:pt idx="79">
                  <c:v>1001910.71</c:v>
                </c:pt>
                <c:pt idx="80">
                  <c:v>1011467.79</c:v>
                </c:pt>
                <c:pt idx="81">
                  <c:v>1019209.9</c:v>
                </c:pt>
                <c:pt idx="82">
                  <c:v>1026504.08</c:v>
                </c:pt>
                <c:pt idx="83">
                  <c:v>1036608.75</c:v>
                </c:pt>
                <c:pt idx="84">
                  <c:v>1048986.1200000001</c:v>
                </c:pt>
                <c:pt idx="85">
                  <c:v>1061124.5900000001</c:v>
                </c:pt>
                <c:pt idx="86">
                  <c:v>1072376.18</c:v>
                </c:pt>
                <c:pt idx="87">
                  <c:v>1080242.78</c:v>
                </c:pt>
                <c:pt idx="88">
                  <c:v>1086040.43</c:v>
                </c:pt>
                <c:pt idx="89">
                  <c:v>1092719.8500000001</c:v>
                </c:pt>
                <c:pt idx="90">
                  <c:v>1100372.1599999999</c:v>
                </c:pt>
                <c:pt idx="91">
                  <c:v>1108594.22</c:v>
                </c:pt>
                <c:pt idx="92">
                  <c:v>1116150.56</c:v>
                </c:pt>
                <c:pt idx="93">
                  <c:v>1117642.3700000001</c:v>
                </c:pt>
                <c:pt idx="94">
                  <c:v>1110317</c:v>
                </c:pt>
                <c:pt idx="95">
                  <c:v>1100226.7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7-4F41-B742-C008B2C16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18880"/>
        <c:axId val="493619864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trab'!$AK$11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trab'!$AK$12:$AK$107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7-4F41-B742-C008B2C16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08056"/>
        <c:axId val="493607728"/>
      </c:lineChart>
      <c:catAx>
        <c:axId val="4936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19864"/>
        <c:crosses val="autoZero"/>
        <c:auto val="1"/>
        <c:lblAlgn val="ctr"/>
        <c:lblOffset val="100"/>
        <c:noMultiLvlLbl val="0"/>
      </c:catAx>
      <c:valAx>
        <c:axId val="49361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18880"/>
        <c:crosses val="autoZero"/>
        <c:crossBetween val="between"/>
      </c:valAx>
      <c:valAx>
        <c:axId val="493607728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08056"/>
        <c:crosses val="max"/>
        <c:crossBetween val="between"/>
      </c:valAx>
      <c:catAx>
        <c:axId val="49360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0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47134733158349"/>
          <c:y val="1.4467045785943447E-2"/>
          <c:w val="0.3013064304461942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09025004107931"/>
          <c:y val="2.7777777777777776E-2"/>
          <c:w val="0.75381334712399861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trab'!$AS$11</c:f>
              <c:strCache>
                <c:ptCount val="1"/>
                <c:pt idx="0">
                  <c:v>Clo H Trabajadas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trab'!$AS$12:$AS$107</c:f>
              <c:numCache>
                <c:formatCode>#,##0.0</c:formatCode>
                <c:ptCount val="96"/>
                <c:pt idx="0">
                  <c:v>585124.92799999996</c:v>
                </c:pt>
                <c:pt idx="1">
                  <c:v>572741.36800000002</c:v>
                </c:pt>
                <c:pt idx="2">
                  <c:v>562598.77099999995</c:v>
                </c:pt>
                <c:pt idx="3">
                  <c:v>555561.71799999999</c:v>
                </c:pt>
                <c:pt idx="4">
                  <c:v>554193.46799999999</c:v>
                </c:pt>
                <c:pt idx="5">
                  <c:v>563702.54200000002</c:v>
                </c:pt>
                <c:pt idx="6">
                  <c:v>583763.16</c:v>
                </c:pt>
                <c:pt idx="7">
                  <c:v>604787.68799999997</c:v>
                </c:pt>
                <c:pt idx="8">
                  <c:v>618573.53099999996</c:v>
                </c:pt>
                <c:pt idx="9">
                  <c:v>623104.005</c:v>
                </c:pt>
                <c:pt idx="10">
                  <c:v>630108.86199999996</c:v>
                </c:pt>
                <c:pt idx="11">
                  <c:v>642787.22900000005</c:v>
                </c:pt>
                <c:pt idx="12">
                  <c:v>656276.94799999997</c:v>
                </c:pt>
                <c:pt idx="13">
                  <c:v>674858.196</c:v>
                </c:pt>
                <c:pt idx="14">
                  <c:v>695740.33600000001</c:v>
                </c:pt>
                <c:pt idx="15">
                  <c:v>711883.43299999996</c:v>
                </c:pt>
                <c:pt idx="16">
                  <c:v>732426.44900000002</c:v>
                </c:pt>
                <c:pt idx="17">
                  <c:v>758056.91700000002</c:v>
                </c:pt>
                <c:pt idx="18">
                  <c:v>781395.674</c:v>
                </c:pt>
                <c:pt idx="19">
                  <c:v>810813.978</c:v>
                </c:pt>
                <c:pt idx="20">
                  <c:v>842894.44799999997</c:v>
                </c:pt>
                <c:pt idx="21">
                  <c:v>867927.42</c:v>
                </c:pt>
                <c:pt idx="22">
                  <c:v>887112.42099999997</c:v>
                </c:pt>
                <c:pt idx="23">
                  <c:v>907460.33700000006</c:v>
                </c:pt>
                <c:pt idx="24">
                  <c:v>928575.12199999997</c:v>
                </c:pt>
                <c:pt idx="25">
                  <c:v>949006.52300000004</c:v>
                </c:pt>
                <c:pt idx="26">
                  <c:v>965959.147</c:v>
                </c:pt>
                <c:pt idx="27">
                  <c:v>979487.174</c:v>
                </c:pt>
                <c:pt idx="28">
                  <c:v>992271.78899999999</c:v>
                </c:pt>
                <c:pt idx="29">
                  <c:v>1003224.52</c:v>
                </c:pt>
                <c:pt idx="30">
                  <c:v>1011201.7</c:v>
                </c:pt>
                <c:pt idx="31">
                  <c:v>1021932.84</c:v>
                </c:pt>
                <c:pt idx="32">
                  <c:v>1036511.58</c:v>
                </c:pt>
                <c:pt idx="33">
                  <c:v>1047891.96</c:v>
                </c:pt>
                <c:pt idx="34">
                  <c:v>1056288.5</c:v>
                </c:pt>
                <c:pt idx="35">
                  <c:v>1061883.75</c:v>
                </c:pt>
                <c:pt idx="36">
                  <c:v>1068252.74</c:v>
                </c:pt>
                <c:pt idx="37">
                  <c:v>1082549.24</c:v>
                </c:pt>
                <c:pt idx="38">
                  <c:v>1103749.52</c:v>
                </c:pt>
                <c:pt idx="39">
                  <c:v>1125014.71</c:v>
                </c:pt>
                <c:pt idx="40">
                  <c:v>1146360.52</c:v>
                </c:pt>
                <c:pt idx="41">
                  <c:v>1164979.6200000001</c:v>
                </c:pt>
                <c:pt idx="42">
                  <c:v>1183975.07</c:v>
                </c:pt>
                <c:pt idx="43">
                  <c:v>1201373.54</c:v>
                </c:pt>
                <c:pt idx="44">
                  <c:v>1213662.26</c:v>
                </c:pt>
                <c:pt idx="45">
                  <c:v>1229862.4099999999</c:v>
                </c:pt>
                <c:pt idx="46">
                  <c:v>1252443.02</c:v>
                </c:pt>
                <c:pt idx="47">
                  <c:v>1278267.1499999999</c:v>
                </c:pt>
                <c:pt idx="48">
                  <c:v>1298733.46</c:v>
                </c:pt>
                <c:pt idx="49">
                  <c:v>1310808.77</c:v>
                </c:pt>
                <c:pt idx="50">
                  <c:v>1306984.6599999999</c:v>
                </c:pt>
                <c:pt idx="51">
                  <c:v>1295328.78</c:v>
                </c:pt>
                <c:pt idx="52">
                  <c:v>1261715.8400000001</c:v>
                </c:pt>
                <c:pt idx="53">
                  <c:v>1197847.07</c:v>
                </c:pt>
                <c:pt idx="54">
                  <c:v>1118938.1100000001</c:v>
                </c:pt>
                <c:pt idx="55">
                  <c:v>1042115.01</c:v>
                </c:pt>
                <c:pt idx="56">
                  <c:v>972577.72199999995</c:v>
                </c:pt>
                <c:pt idx="57">
                  <c:v>917855.48899999994</c:v>
                </c:pt>
                <c:pt idx="58">
                  <c:v>882167.99600000004</c:v>
                </c:pt>
                <c:pt idx="59">
                  <c:v>849566.38600000006</c:v>
                </c:pt>
                <c:pt idx="60">
                  <c:v>823007.78799999994</c:v>
                </c:pt>
                <c:pt idx="61">
                  <c:v>799311.74</c:v>
                </c:pt>
                <c:pt idx="62">
                  <c:v>770682.10199999996</c:v>
                </c:pt>
                <c:pt idx="63">
                  <c:v>740203.76699999999</c:v>
                </c:pt>
                <c:pt idx="64">
                  <c:v>712794.71799999999</c:v>
                </c:pt>
                <c:pt idx="65">
                  <c:v>682859.33100000001</c:v>
                </c:pt>
                <c:pt idx="66">
                  <c:v>649125.37100000004</c:v>
                </c:pt>
                <c:pt idx="67">
                  <c:v>612017.80700000003</c:v>
                </c:pt>
                <c:pt idx="68">
                  <c:v>575913.69400000002</c:v>
                </c:pt>
                <c:pt idx="69">
                  <c:v>548768.31299999997</c:v>
                </c:pt>
                <c:pt idx="70">
                  <c:v>524877.93000000005</c:v>
                </c:pt>
                <c:pt idx="71">
                  <c:v>505419.62199999997</c:v>
                </c:pt>
                <c:pt idx="72">
                  <c:v>489903.95299999998</c:v>
                </c:pt>
                <c:pt idx="73">
                  <c:v>473622.34600000002</c:v>
                </c:pt>
                <c:pt idx="74">
                  <c:v>461736.67200000002</c:v>
                </c:pt>
                <c:pt idx="75">
                  <c:v>455820.261</c:v>
                </c:pt>
                <c:pt idx="76">
                  <c:v>453508.58899999998</c:v>
                </c:pt>
                <c:pt idx="77">
                  <c:v>456900.07400000002</c:v>
                </c:pt>
                <c:pt idx="78">
                  <c:v>465587.71600000001</c:v>
                </c:pt>
                <c:pt idx="79">
                  <c:v>476945.57199999999</c:v>
                </c:pt>
                <c:pt idx="80">
                  <c:v>489598.06</c:v>
                </c:pt>
                <c:pt idx="81">
                  <c:v>499458.24900000001</c:v>
                </c:pt>
                <c:pt idx="82">
                  <c:v>505347.78399999999</c:v>
                </c:pt>
                <c:pt idx="83">
                  <c:v>506422.47600000002</c:v>
                </c:pt>
                <c:pt idx="84">
                  <c:v>504713.8</c:v>
                </c:pt>
                <c:pt idx="85">
                  <c:v>505824.29399999999</c:v>
                </c:pt>
                <c:pt idx="86">
                  <c:v>510495.62</c:v>
                </c:pt>
                <c:pt idx="87">
                  <c:v>516991.386</c:v>
                </c:pt>
                <c:pt idx="88">
                  <c:v>525011.33900000004</c:v>
                </c:pt>
                <c:pt idx="89">
                  <c:v>533948.17200000002</c:v>
                </c:pt>
                <c:pt idx="90">
                  <c:v>542861.375</c:v>
                </c:pt>
                <c:pt idx="91">
                  <c:v>555363.58900000004</c:v>
                </c:pt>
                <c:pt idx="92">
                  <c:v>570931.58200000005</c:v>
                </c:pt>
                <c:pt idx="93">
                  <c:v>587098.353</c:v>
                </c:pt>
                <c:pt idx="94">
                  <c:v>606535.52399999998</c:v>
                </c:pt>
                <c:pt idx="95">
                  <c:v>629019.06299999997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8-4BEB-B36B-B9E89A6B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98568"/>
        <c:axId val="47940512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trab'!$AU$11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trab'!$AU$12:$AU$107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8-4BEB-B36B-B9E89A6B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15424"/>
        <c:axId val="458714768"/>
      </c:lineChart>
      <c:catAx>
        <c:axId val="47939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405128"/>
        <c:crosses val="autoZero"/>
        <c:auto val="1"/>
        <c:lblAlgn val="ctr"/>
        <c:lblOffset val="100"/>
        <c:noMultiLvlLbl val="0"/>
      </c:catAx>
      <c:valAx>
        <c:axId val="47940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398568"/>
        <c:crosses val="autoZero"/>
        <c:crossBetween val="between"/>
      </c:valAx>
      <c:valAx>
        <c:axId val="458714768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8715424"/>
        <c:crosses val="max"/>
        <c:crossBetween val="between"/>
      </c:valAx>
      <c:catAx>
        <c:axId val="4587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71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698426910049789"/>
          <c:y val="0.62557815689705465"/>
          <c:w val="0.333747468120033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08114610673666"/>
          <c:y val="5.0925925925925923E-2"/>
          <c:w val="0.8167563429571304"/>
          <c:h val="0.88016805191017788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trab'!$BC$11</c:f>
              <c:strCache>
                <c:ptCount val="1"/>
                <c:pt idx="0">
                  <c:v>Clo H Trabajadas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trab'!$BC$12:$BC$107</c:f>
              <c:numCache>
                <c:formatCode>#,##0.0</c:formatCode>
                <c:ptCount val="96"/>
                <c:pt idx="0">
                  <c:v>3848366.64</c:v>
                </c:pt>
                <c:pt idx="1">
                  <c:v>3840660.43</c:v>
                </c:pt>
                <c:pt idx="2">
                  <c:v>3826998.24</c:v>
                </c:pt>
                <c:pt idx="3">
                  <c:v>3807990.2</c:v>
                </c:pt>
                <c:pt idx="4">
                  <c:v>3806021.33</c:v>
                </c:pt>
                <c:pt idx="5">
                  <c:v>3832325.6</c:v>
                </c:pt>
                <c:pt idx="6">
                  <c:v>3876417.27</c:v>
                </c:pt>
                <c:pt idx="7">
                  <c:v>3924745.74</c:v>
                </c:pt>
                <c:pt idx="8">
                  <c:v>3953323.83</c:v>
                </c:pt>
                <c:pt idx="9">
                  <c:v>3967718.11</c:v>
                </c:pt>
                <c:pt idx="10">
                  <c:v>3995839.34</c:v>
                </c:pt>
                <c:pt idx="11">
                  <c:v>4036954.4</c:v>
                </c:pt>
                <c:pt idx="12">
                  <c:v>4088971.63</c:v>
                </c:pt>
                <c:pt idx="13">
                  <c:v>4159708.35</c:v>
                </c:pt>
                <c:pt idx="14">
                  <c:v>4222016.13</c:v>
                </c:pt>
                <c:pt idx="15">
                  <c:v>4258688.28</c:v>
                </c:pt>
                <c:pt idx="16">
                  <c:v>4300148.05</c:v>
                </c:pt>
                <c:pt idx="17">
                  <c:v>4351129.47</c:v>
                </c:pt>
                <c:pt idx="18">
                  <c:v>4395882.63</c:v>
                </c:pt>
                <c:pt idx="19">
                  <c:v>4446011.91</c:v>
                </c:pt>
                <c:pt idx="20">
                  <c:v>4505017.71</c:v>
                </c:pt>
                <c:pt idx="21">
                  <c:v>4547671.9000000004</c:v>
                </c:pt>
                <c:pt idx="22">
                  <c:v>4584651.2300000004</c:v>
                </c:pt>
                <c:pt idx="23">
                  <c:v>4646608.37</c:v>
                </c:pt>
                <c:pt idx="24">
                  <c:v>4701369.03</c:v>
                </c:pt>
                <c:pt idx="25">
                  <c:v>4743383.99</c:v>
                </c:pt>
                <c:pt idx="26">
                  <c:v>4786022.99</c:v>
                </c:pt>
                <c:pt idx="27">
                  <c:v>4823080.67</c:v>
                </c:pt>
                <c:pt idx="28">
                  <c:v>4863418.7</c:v>
                </c:pt>
                <c:pt idx="29">
                  <c:v>4911923.84</c:v>
                </c:pt>
                <c:pt idx="30">
                  <c:v>4956675.78</c:v>
                </c:pt>
                <c:pt idx="31">
                  <c:v>4998023.97</c:v>
                </c:pt>
                <c:pt idx="32">
                  <c:v>5028480.82</c:v>
                </c:pt>
                <c:pt idx="33">
                  <c:v>5055213.67</c:v>
                </c:pt>
                <c:pt idx="34">
                  <c:v>5128595.1399999997</c:v>
                </c:pt>
                <c:pt idx="35">
                  <c:v>5211099.9400000004</c:v>
                </c:pt>
                <c:pt idx="36">
                  <c:v>5264302.1900000004</c:v>
                </c:pt>
                <c:pt idx="37">
                  <c:v>5291064.38</c:v>
                </c:pt>
                <c:pt idx="38">
                  <c:v>5323132.1900000004</c:v>
                </c:pt>
                <c:pt idx="39">
                  <c:v>5356986.18</c:v>
                </c:pt>
                <c:pt idx="40">
                  <c:v>5415199.4100000001</c:v>
                </c:pt>
                <c:pt idx="41">
                  <c:v>5486373.0300000003</c:v>
                </c:pt>
                <c:pt idx="42">
                  <c:v>5552617.5499999998</c:v>
                </c:pt>
                <c:pt idx="43">
                  <c:v>5635297.0700000003</c:v>
                </c:pt>
                <c:pt idx="44">
                  <c:v>5721210.6200000001</c:v>
                </c:pt>
                <c:pt idx="45">
                  <c:v>5787725.5300000003</c:v>
                </c:pt>
                <c:pt idx="46">
                  <c:v>5828109.7999999998</c:v>
                </c:pt>
                <c:pt idx="47">
                  <c:v>5868621.4000000004</c:v>
                </c:pt>
                <c:pt idx="48">
                  <c:v>5907242.0199999996</c:v>
                </c:pt>
                <c:pt idx="49">
                  <c:v>5976606</c:v>
                </c:pt>
                <c:pt idx="50">
                  <c:v>6040690.9000000004</c:v>
                </c:pt>
                <c:pt idx="51">
                  <c:v>6097851.4299999997</c:v>
                </c:pt>
                <c:pt idx="52">
                  <c:v>6171255.6799999997</c:v>
                </c:pt>
                <c:pt idx="53">
                  <c:v>6232411.3899999997</c:v>
                </c:pt>
                <c:pt idx="54">
                  <c:v>6253381.4000000004</c:v>
                </c:pt>
                <c:pt idx="55">
                  <c:v>6228059.0599999996</c:v>
                </c:pt>
                <c:pt idx="56">
                  <c:v>6167631.5999999996</c:v>
                </c:pt>
                <c:pt idx="57">
                  <c:v>6108867.6100000003</c:v>
                </c:pt>
                <c:pt idx="58">
                  <c:v>6105583.4199999999</c:v>
                </c:pt>
                <c:pt idx="59">
                  <c:v>6107132.5800000001</c:v>
                </c:pt>
                <c:pt idx="60">
                  <c:v>6101783.6299999999</c:v>
                </c:pt>
                <c:pt idx="61">
                  <c:v>6092888.3600000003</c:v>
                </c:pt>
                <c:pt idx="62">
                  <c:v>6068711.9500000002</c:v>
                </c:pt>
                <c:pt idx="63">
                  <c:v>6050793.7800000003</c:v>
                </c:pt>
                <c:pt idx="64">
                  <c:v>6058191.8799999999</c:v>
                </c:pt>
                <c:pt idx="65">
                  <c:v>6049863.5800000001</c:v>
                </c:pt>
                <c:pt idx="66">
                  <c:v>6013443.8399999999</c:v>
                </c:pt>
                <c:pt idx="67">
                  <c:v>5976065.2300000004</c:v>
                </c:pt>
                <c:pt idx="68">
                  <c:v>5929032.6100000003</c:v>
                </c:pt>
                <c:pt idx="69">
                  <c:v>5881396.6699999999</c:v>
                </c:pt>
                <c:pt idx="70">
                  <c:v>5825456.71</c:v>
                </c:pt>
                <c:pt idx="71">
                  <c:v>5776986.6200000001</c:v>
                </c:pt>
                <c:pt idx="72">
                  <c:v>5741402.1900000004</c:v>
                </c:pt>
                <c:pt idx="73">
                  <c:v>5721442.2300000004</c:v>
                </c:pt>
                <c:pt idx="74">
                  <c:v>5720287.5700000003</c:v>
                </c:pt>
                <c:pt idx="75">
                  <c:v>5743732.0499999998</c:v>
                </c:pt>
                <c:pt idx="76">
                  <c:v>5774263.4800000004</c:v>
                </c:pt>
                <c:pt idx="77">
                  <c:v>5804130.7999999998</c:v>
                </c:pt>
                <c:pt idx="78">
                  <c:v>5846061.7400000002</c:v>
                </c:pt>
                <c:pt idx="79">
                  <c:v>5882304.6799999997</c:v>
                </c:pt>
                <c:pt idx="80">
                  <c:v>5923918.3300000001</c:v>
                </c:pt>
                <c:pt idx="81">
                  <c:v>5973596.4199999999</c:v>
                </c:pt>
                <c:pt idx="82">
                  <c:v>6033382.5899999999</c:v>
                </c:pt>
                <c:pt idx="83">
                  <c:v>6090047.7400000002</c:v>
                </c:pt>
                <c:pt idx="84">
                  <c:v>6128125.9199999999</c:v>
                </c:pt>
                <c:pt idx="85">
                  <c:v>6143908.6600000001</c:v>
                </c:pt>
                <c:pt idx="86">
                  <c:v>6152900.3700000001</c:v>
                </c:pt>
                <c:pt idx="87">
                  <c:v>6169592.6399999997</c:v>
                </c:pt>
                <c:pt idx="88">
                  <c:v>6188465.1299999999</c:v>
                </c:pt>
                <c:pt idx="89">
                  <c:v>6218338.0499999998</c:v>
                </c:pt>
                <c:pt idx="90">
                  <c:v>6248171.04</c:v>
                </c:pt>
                <c:pt idx="91">
                  <c:v>6276254.7400000002</c:v>
                </c:pt>
                <c:pt idx="92">
                  <c:v>6318193.1500000004</c:v>
                </c:pt>
                <c:pt idx="93">
                  <c:v>6375777.04</c:v>
                </c:pt>
                <c:pt idx="94">
                  <c:v>6426401.0499999998</c:v>
                </c:pt>
                <c:pt idx="95">
                  <c:v>6469922.1600000001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2-4DD1-AE63-904E40C4F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66256"/>
        <c:axId val="49936592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trab'!$BE$11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trab'!$BE$12:$BE$107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2-4DD1-AE63-904E40C4F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30688"/>
        <c:axId val="493629704"/>
      </c:lineChart>
      <c:catAx>
        <c:axId val="4993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5928"/>
        <c:crosses val="autoZero"/>
        <c:auto val="1"/>
        <c:lblAlgn val="ctr"/>
        <c:lblOffset val="100"/>
        <c:noMultiLvlLbl val="0"/>
      </c:catAx>
      <c:valAx>
        <c:axId val="49936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6256"/>
        <c:crosses val="autoZero"/>
        <c:crossBetween val="between"/>
      </c:valAx>
      <c:valAx>
        <c:axId val="493629704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30688"/>
        <c:crosses val="max"/>
        <c:crossBetween val="between"/>
      </c:valAx>
      <c:catAx>
        <c:axId val="49363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29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766557305336831"/>
          <c:y val="0.63483741615631384"/>
          <c:w val="0.3028899825021872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2122151406733"/>
          <c:y val="4.9842391721239387E-2"/>
          <c:w val="0.77692017195167107"/>
          <c:h val="0.77163907258186804"/>
        </c:manualLayout>
      </c:layout>
      <c:lineChart>
        <c:grouping val="stacked"/>
        <c:varyColors val="0"/>
        <c:ser>
          <c:idx val="0"/>
          <c:order val="0"/>
          <c:tx>
            <c:strRef>
              <c:f>'EPA 1995-2018'!$C$4</c:f>
              <c:strCache>
                <c:ptCount val="1"/>
                <c:pt idx="0">
                  <c:v>Clo EPA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1995-2018'!$C$5:$C$100</c:f>
              <c:numCache>
                <c:formatCode>General</c:formatCode>
                <c:ptCount val="96"/>
                <c:pt idx="0">
                  <c:v>2609.4856300000001</c:v>
                </c:pt>
                <c:pt idx="1">
                  <c:v>2608.5408900000002</c:v>
                </c:pt>
                <c:pt idx="2">
                  <c:v>2601.9279999999999</c:v>
                </c:pt>
                <c:pt idx="3">
                  <c:v>2598.69472</c:v>
                </c:pt>
                <c:pt idx="4">
                  <c:v>2603.7748499999998</c:v>
                </c:pt>
                <c:pt idx="5">
                  <c:v>2612.1591800000001</c:v>
                </c:pt>
                <c:pt idx="6">
                  <c:v>2625.0779600000001</c:v>
                </c:pt>
                <c:pt idx="7">
                  <c:v>2639.8080399999999</c:v>
                </c:pt>
                <c:pt idx="8">
                  <c:v>2653.7457199999999</c:v>
                </c:pt>
                <c:pt idx="9">
                  <c:v>2684.8927100000001</c:v>
                </c:pt>
                <c:pt idx="10">
                  <c:v>2735.3040500000002</c:v>
                </c:pt>
                <c:pt idx="11">
                  <c:v>2783.4370399999998</c:v>
                </c:pt>
                <c:pt idx="12">
                  <c:v>2823.7222499999998</c:v>
                </c:pt>
                <c:pt idx="13">
                  <c:v>2864.1237299999998</c:v>
                </c:pt>
                <c:pt idx="14">
                  <c:v>2901.0293799999999</c:v>
                </c:pt>
                <c:pt idx="15">
                  <c:v>2932.0120900000002</c:v>
                </c:pt>
                <c:pt idx="16">
                  <c:v>2958.5556299999998</c:v>
                </c:pt>
                <c:pt idx="17">
                  <c:v>2971.6060900000002</c:v>
                </c:pt>
                <c:pt idx="18">
                  <c:v>2977.4628200000002</c:v>
                </c:pt>
                <c:pt idx="19">
                  <c:v>3000.8455600000002</c:v>
                </c:pt>
                <c:pt idx="20">
                  <c:v>3044.5348800000002</c:v>
                </c:pt>
                <c:pt idx="21">
                  <c:v>3083.87986</c:v>
                </c:pt>
                <c:pt idx="22">
                  <c:v>3123.1004899999998</c:v>
                </c:pt>
                <c:pt idx="23">
                  <c:v>3177.6690699999999</c:v>
                </c:pt>
                <c:pt idx="24">
                  <c:v>3216.4086600000001</c:v>
                </c:pt>
                <c:pt idx="25">
                  <c:v>3215.95426</c:v>
                </c:pt>
                <c:pt idx="26">
                  <c:v>3194.2152299999998</c:v>
                </c:pt>
                <c:pt idx="27">
                  <c:v>3166.2135400000002</c:v>
                </c:pt>
                <c:pt idx="28">
                  <c:v>3156.3692799999999</c:v>
                </c:pt>
                <c:pt idx="29">
                  <c:v>3186.8150500000002</c:v>
                </c:pt>
                <c:pt idx="30">
                  <c:v>3223.8448100000001</c:v>
                </c:pt>
                <c:pt idx="31">
                  <c:v>3231.7003599999998</c:v>
                </c:pt>
                <c:pt idx="32">
                  <c:v>3217.36553</c:v>
                </c:pt>
                <c:pt idx="33">
                  <c:v>3204.0915399999999</c:v>
                </c:pt>
                <c:pt idx="34">
                  <c:v>3184.8389000000002</c:v>
                </c:pt>
                <c:pt idx="35">
                  <c:v>3169.5785299999998</c:v>
                </c:pt>
                <c:pt idx="36">
                  <c:v>3172.9481999999998</c:v>
                </c:pt>
                <c:pt idx="37">
                  <c:v>3181.5644499999999</c:v>
                </c:pt>
                <c:pt idx="38">
                  <c:v>3197.1518000000001</c:v>
                </c:pt>
                <c:pt idx="39">
                  <c:v>3230.8590199999999</c:v>
                </c:pt>
                <c:pt idx="40">
                  <c:v>3261.7430199999999</c:v>
                </c:pt>
                <c:pt idx="41">
                  <c:v>3284.1898799999999</c:v>
                </c:pt>
                <c:pt idx="42">
                  <c:v>3297.5789</c:v>
                </c:pt>
                <c:pt idx="43">
                  <c:v>3291.9672799999998</c:v>
                </c:pt>
                <c:pt idx="44">
                  <c:v>3287.9012200000002</c:v>
                </c:pt>
                <c:pt idx="45">
                  <c:v>3287.7819100000002</c:v>
                </c:pt>
                <c:pt idx="46">
                  <c:v>3289.6620200000002</c:v>
                </c:pt>
                <c:pt idx="47">
                  <c:v>3290.0142500000002</c:v>
                </c:pt>
                <c:pt idx="48">
                  <c:v>3274.05323</c:v>
                </c:pt>
                <c:pt idx="49">
                  <c:v>3246.19137</c:v>
                </c:pt>
                <c:pt idx="50">
                  <c:v>3245.5860400000001</c:v>
                </c:pt>
                <c:pt idx="51">
                  <c:v>3280.6649000000002</c:v>
                </c:pt>
                <c:pt idx="52">
                  <c:v>3310.6533100000001</c:v>
                </c:pt>
                <c:pt idx="53">
                  <c:v>3296.6711100000002</c:v>
                </c:pt>
                <c:pt idx="54">
                  <c:v>3210.5037299999999</c:v>
                </c:pt>
                <c:pt idx="55">
                  <c:v>3078.4494300000001</c:v>
                </c:pt>
                <c:pt idx="56">
                  <c:v>2942.5954299999999</c:v>
                </c:pt>
                <c:pt idx="57">
                  <c:v>2832.3330099999998</c:v>
                </c:pt>
                <c:pt idx="58">
                  <c:v>2749.7699699999998</c:v>
                </c:pt>
                <c:pt idx="59">
                  <c:v>2696.6649400000001</c:v>
                </c:pt>
                <c:pt idx="60">
                  <c:v>2668.2023899999999</c:v>
                </c:pt>
                <c:pt idx="61">
                  <c:v>2649.1115500000001</c:v>
                </c:pt>
                <c:pt idx="62">
                  <c:v>2643.8476500000002</c:v>
                </c:pt>
                <c:pt idx="63">
                  <c:v>2638.6737899999998</c:v>
                </c:pt>
                <c:pt idx="64">
                  <c:v>2634.63051</c:v>
                </c:pt>
                <c:pt idx="65">
                  <c:v>2626.54952</c:v>
                </c:pt>
                <c:pt idx="66">
                  <c:v>2610.8382099999999</c:v>
                </c:pt>
                <c:pt idx="67">
                  <c:v>2576.0758999999998</c:v>
                </c:pt>
                <c:pt idx="68">
                  <c:v>2532.6565099999998</c:v>
                </c:pt>
                <c:pt idx="69">
                  <c:v>2500.3623299999999</c:v>
                </c:pt>
                <c:pt idx="70">
                  <c:v>2468.4826600000001</c:v>
                </c:pt>
                <c:pt idx="71">
                  <c:v>2436.1293799999999</c:v>
                </c:pt>
                <c:pt idx="72">
                  <c:v>2399.4761899999999</c:v>
                </c:pt>
                <c:pt idx="73">
                  <c:v>2360.5717300000001</c:v>
                </c:pt>
                <c:pt idx="74">
                  <c:v>2331.6218800000001</c:v>
                </c:pt>
                <c:pt idx="75">
                  <c:v>2324.2158800000002</c:v>
                </c:pt>
                <c:pt idx="76">
                  <c:v>2330.3142800000001</c:v>
                </c:pt>
                <c:pt idx="77">
                  <c:v>2358.7780200000002</c:v>
                </c:pt>
                <c:pt idx="78">
                  <c:v>2400.39309</c:v>
                </c:pt>
                <c:pt idx="79">
                  <c:v>2434.8677200000002</c:v>
                </c:pt>
                <c:pt idx="80">
                  <c:v>2470.6928400000002</c:v>
                </c:pt>
                <c:pt idx="81">
                  <c:v>2500.6319600000002</c:v>
                </c:pt>
                <c:pt idx="82">
                  <c:v>2500.8191999999999</c:v>
                </c:pt>
                <c:pt idx="83">
                  <c:v>2487.2885099999999</c:v>
                </c:pt>
                <c:pt idx="84">
                  <c:v>2483.6469099999999</c:v>
                </c:pt>
                <c:pt idx="85">
                  <c:v>2493.0158999999999</c:v>
                </c:pt>
                <c:pt idx="86">
                  <c:v>2520.5214099999998</c:v>
                </c:pt>
                <c:pt idx="87">
                  <c:v>2562.9735599999999</c:v>
                </c:pt>
                <c:pt idx="88">
                  <c:v>2602.8603400000002</c:v>
                </c:pt>
                <c:pt idx="89">
                  <c:v>2631.0937300000001</c:v>
                </c:pt>
                <c:pt idx="90">
                  <c:v>2662.5162799999998</c:v>
                </c:pt>
                <c:pt idx="91">
                  <c:v>2692.6232300000001</c:v>
                </c:pt>
                <c:pt idx="92">
                  <c:v>2711.4821900000002</c:v>
                </c:pt>
                <c:pt idx="93">
                  <c:v>2717.03069</c:v>
                </c:pt>
                <c:pt idx="94">
                  <c:v>2710.2078200000001</c:v>
                </c:pt>
                <c:pt idx="95">
                  <c:v>2695.93235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8-43A0-A776-CBB340AB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12984"/>
        <c:axId val="425621512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1995-2018'!$H$5:$H$100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8-43A0-A776-CBB340AB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97416"/>
        <c:axId val="417414472"/>
      </c:lineChart>
      <c:catAx>
        <c:axId val="42561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1512"/>
        <c:crosses val="autoZero"/>
        <c:auto val="1"/>
        <c:lblAlgn val="ctr"/>
        <c:lblOffset val="100"/>
        <c:noMultiLvlLbl val="0"/>
      </c:catAx>
      <c:valAx>
        <c:axId val="42562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12984"/>
        <c:crosses val="autoZero"/>
        <c:crossBetween val="between"/>
      </c:valAx>
      <c:valAx>
        <c:axId val="417414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397416"/>
        <c:crosses val="max"/>
        <c:crossBetween val="between"/>
      </c:valAx>
      <c:catAx>
        <c:axId val="417397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414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78442773100787"/>
          <c:y val="0.44675801465302095"/>
          <c:w val="0.31799656194747772"/>
          <c:h val="0.25147966255594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9783358932145"/>
          <c:y val="5.0925925925925923E-2"/>
          <c:w val="0.79798781575010247"/>
          <c:h val="0.76667468649752113"/>
        </c:manualLayout>
      </c:layout>
      <c:lineChart>
        <c:grouping val="stacked"/>
        <c:varyColors val="0"/>
        <c:ser>
          <c:idx val="0"/>
          <c:order val="0"/>
          <c:tx>
            <c:strRef>
              <c:f>'Afiliaciones Industria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Industria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'!$J$9:$J$104</c:f>
              <c:numCache>
                <c:formatCode>General</c:formatCode>
                <c:ptCount val="96"/>
                <c:pt idx="0">
                  <c:v>2461214.42</c:v>
                </c:pt>
                <c:pt idx="1">
                  <c:v>2461503.12</c:v>
                </c:pt>
                <c:pt idx="2">
                  <c:v>2460436.36</c:v>
                </c:pt>
                <c:pt idx="3">
                  <c:v>2454253.67</c:v>
                </c:pt>
                <c:pt idx="4">
                  <c:v>2444289.84</c:v>
                </c:pt>
                <c:pt idx="5">
                  <c:v>2437458.7599999998</c:v>
                </c:pt>
                <c:pt idx="6">
                  <c:v>2436719.71</c:v>
                </c:pt>
                <c:pt idx="7">
                  <c:v>2440857.8199999998</c:v>
                </c:pt>
                <c:pt idx="8">
                  <c:v>2449425.71</c:v>
                </c:pt>
                <c:pt idx="9">
                  <c:v>2462281.7000000002</c:v>
                </c:pt>
                <c:pt idx="10">
                  <c:v>2476632.2599999998</c:v>
                </c:pt>
                <c:pt idx="11">
                  <c:v>2494204.9</c:v>
                </c:pt>
                <c:pt idx="12">
                  <c:v>2517581.31</c:v>
                </c:pt>
                <c:pt idx="13">
                  <c:v>2542047.7599999998</c:v>
                </c:pt>
                <c:pt idx="14">
                  <c:v>2563181.2400000002</c:v>
                </c:pt>
                <c:pt idx="15">
                  <c:v>2579385.11</c:v>
                </c:pt>
                <c:pt idx="16">
                  <c:v>2591585.39</c:v>
                </c:pt>
                <c:pt idx="17">
                  <c:v>2604355.9900000002</c:v>
                </c:pt>
                <c:pt idx="18">
                  <c:v>2625702.31</c:v>
                </c:pt>
                <c:pt idx="19">
                  <c:v>2653295.31</c:v>
                </c:pt>
                <c:pt idx="20">
                  <c:v>2678869.87</c:v>
                </c:pt>
                <c:pt idx="21">
                  <c:v>2699007.43</c:v>
                </c:pt>
                <c:pt idx="22">
                  <c:v>2717164.54</c:v>
                </c:pt>
                <c:pt idx="23">
                  <c:v>2734894.33</c:v>
                </c:pt>
                <c:pt idx="24">
                  <c:v>2748013.52</c:v>
                </c:pt>
                <c:pt idx="25">
                  <c:v>2751034.19</c:v>
                </c:pt>
                <c:pt idx="26">
                  <c:v>2744778.84</c:v>
                </c:pt>
                <c:pt idx="27">
                  <c:v>2737405.05</c:v>
                </c:pt>
                <c:pt idx="28">
                  <c:v>2736014.45</c:v>
                </c:pt>
                <c:pt idx="29">
                  <c:v>2739403.31</c:v>
                </c:pt>
                <c:pt idx="30">
                  <c:v>2740219.71</c:v>
                </c:pt>
                <c:pt idx="31">
                  <c:v>2736411.58</c:v>
                </c:pt>
                <c:pt idx="32">
                  <c:v>2731120.63</c:v>
                </c:pt>
                <c:pt idx="33">
                  <c:v>2727157.32</c:v>
                </c:pt>
                <c:pt idx="34">
                  <c:v>2723096.28</c:v>
                </c:pt>
                <c:pt idx="35">
                  <c:v>2720649.87</c:v>
                </c:pt>
                <c:pt idx="36">
                  <c:v>2718762.04</c:v>
                </c:pt>
                <c:pt idx="37">
                  <c:v>2714944.86</c:v>
                </c:pt>
                <c:pt idx="38">
                  <c:v>2709839.38</c:v>
                </c:pt>
                <c:pt idx="39">
                  <c:v>2705621.66</c:v>
                </c:pt>
                <c:pt idx="40">
                  <c:v>2700015.86</c:v>
                </c:pt>
                <c:pt idx="41">
                  <c:v>2697691.33</c:v>
                </c:pt>
                <c:pt idx="42">
                  <c:v>2699669.08</c:v>
                </c:pt>
                <c:pt idx="43">
                  <c:v>2697928.09</c:v>
                </c:pt>
                <c:pt idx="44">
                  <c:v>2693421.42</c:v>
                </c:pt>
                <c:pt idx="45">
                  <c:v>2693374.07</c:v>
                </c:pt>
                <c:pt idx="46">
                  <c:v>2700645.07</c:v>
                </c:pt>
                <c:pt idx="47">
                  <c:v>2717668.06</c:v>
                </c:pt>
                <c:pt idx="48">
                  <c:v>2743361.83</c:v>
                </c:pt>
                <c:pt idx="49">
                  <c:v>2763293.15</c:v>
                </c:pt>
                <c:pt idx="50">
                  <c:v>2771672.8</c:v>
                </c:pt>
                <c:pt idx="51">
                  <c:v>2771689.14</c:v>
                </c:pt>
                <c:pt idx="52">
                  <c:v>2761880.67</c:v>
                </c:pt>
                <c:pt idx="53">
                  <c:v>2734290.75</c:v>
                </c:pt>
                <c:pt idx="54">
                  <c:v>2682788.2400000002</c:v>
                </c:pt>
                <c:pt idx="55">
                  <c:v>2602329.02</c:v>
                </c:pt>
                <c:pt idx="56">
                  <c:v>2507275.4900000002</c:v>
                </c:pt>
                <c:pt idx="57">
                  <c:v>2426615.96</c:v>
                </c:pt>
                <c:pt idx="58">
                  <c:v>2374336.09</c:v>
                </c:pt>
                <c:pt idx="59">
                  <c:v>2343851.5099999998</c:v>
                </c:pt>
                <c:pt idx="60">
                  <c:v>2322822.7599999998</c:v>
                </c:pt>
                <c:pt idx="61">
                  <c:v>2302878.5499999998</c:v>
                </c:pt>
                <c:pt idx="62">
                  <c:v>2283596.13</c:v>
                </c:pt>
                <c:pt idx="63">
                  <c:v>2269552.31</c:v>
                </c:pt>
                <c:pt idx="64">
                  <c:v>2259266.54</c:v>
                </c:pt>
                <c:pt idx="65">
                  <c:v>2246667.5299999998</c:v>
                </c:pt>
                <c:pt idx="66">
                  <c:v>2225523.7799999998</c:v>
                </c:pt>
                <c:pt idx="67">
                  <c:v>2196591.0299999998</c:v>
                </c:pt>
                <c:pt idx="68">
                  <c:v>2164098.71</c:v>
                </c:pt>
                <c:pt idx="69">
                  <c:v>2129852.81</c:v>
                </c:pt>
                <c:pt idx="70">
                  <c:v>2095548.44</c:v>
                </c:pt>
                <c:pt idx="71">
                  <c:v>2065422.13</c:v>
                </c:pt>
                <c:pt idx="72">
                  <c:v>2040320.22</c:v>
                </c:pt>
                <c:pt idx="73">
                  <c:v>2022058.06</c:v>
                </c:pt>
                <c:pt idx="74">
                  <c:v>2013780.42</c:v>
                </c:pt>
                <c:pt idx="75">
                  <c:v>2012846.49</c:v>
                </c:pt>
                <c:pt idx="76">
                  <c:v>2014821.74</c:v>
                </c:pt>
                <c:pt idx="77">
                  <c:v>2019088.03</c:v>
                </c:pt>
                <c:pt idx="78">
                  <c:v>2025191.01</c:v>
                </c:pt>
                <c:pt idx="79">
                  <c:v>2033010.08</c:v>
                </c:pt>
                <c:pt idx="80">
                  <c:v>2044846.3</c:v>
                </c:pt>
                <c:pt idx="81">
                  <c:v>2059716.94</c:v>
                </c:pt>
                <c:pt idx="82">
                  <c:v>2074429.51</c:v>
                </c:pt>
                <c:pt idx="83">
                  <c:v>2088527.35</c:v>
                </c:pt>
                <c:pt idx="84">
                  <c:v>2102564.94</c:v>
                </c:pt>
                <c:pt idx="85">
                  <c:v>2116802.73</c:v>
                </c:pt>
                <c:pt idx="86">
                  <c:v>2131938.64</c:v>
                </c:pt>
                <c:pt idx="87">
                  <c:v>2148100.75</c:v>
                </c:pt>
                <c:pt idx="88">
                  <c:v>2165048.12</c:v>
                </c:pt>
                <c:pt idx="89">
                  <c:v>2182309.4</c:v>
                </c:pt>
                <c:pt idx="90">
                  <c:v>2199867.9</c:v>
                </c:pt>
                <c:pt idx="91">
                  <c:v>2217467.9700000002</c:v>
                </c:pt>
                <c:pt idx="92">
                  <c:v>2233452.7799999998</c:v>
                </c:pt>
                <c:pt idx="93">
                  <c:v>2246057.83</c:v>
                </c:pt>
                <c:pt idx="94">
                  <c:v>2256121.2799999998</c:v>
                </c:pt>
                <c:pt idx="95">
                  <c:v>2265772.7799999998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10C-BB4E-A246503C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11320"/>
        <c:axId val="50990968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Industria '!$O$9:$O$104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10C-BB4E-A246503C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28680"/>
        <c:axId val="516725072"/>
      </c:lineChart>
      <c:catAx>
        <c:axId val="50991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09680"/>
        <c:crosses val="autoZero"/>
        <c:auto val="1"/>
        <c:lblAlgn val="ctr"/>
        <c:lblOffset val="100"/>
        <c:noMultiLvlLbl val="0"/>
      </c:catAx>
      <c:valAx>
        <c:axId val="5099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11320"/>
        <c:crosses val="autoZero"/>
        <c:crossBetween val="between"/>
      </c:valAx>
      <c:valAx>
        <c:axId val="516725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728680"/>
        <c:crosses val="max"/>
        <c:crossBetween val="between"/>
      </c:valAx>
      <c:catAx>
        <c:axId val="516728680"/>
        <c:scaling>
          <c:orientation val="minMax"/>
        </c:scaling>
        <c:delete val="1"/>
        <c:axPos val="b"/>
        <c:majorTickMark val="out"/>
        <c:minorTickMark val="none"/>
        <c:tickLblPos val="nextTo"/>
        <c:crossAx val="516725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374594635201104"/>
          <c:y val="0.57002260134149896"/>
          <c:w val="0.2225648470542661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6979096621279"/>
          <c:y val="4.9842391721239387E-2"/>
          <c:w val="0.77208863319417043"/>
          <c:h val="0.77163907258186804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1995-2018'!$C$4</c:f>
              <c:strCache>
                <c:ptCount val="1"/>
                <c:pt idx="0">
                  <c:v>Clo EPA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1995-2018'!$C$5:$C$100</c:f>
              <c:numCache>
                <c:formatCode>General</c:formatCode>
                <c:ptCount val="96"/>
                <c:pt idx="0">
                  <c:v>2609.4856300000001</c:v>
                </c:pt>
                <c:pt idx="1">
                  <c:v>2608.5408900000002</c:v>
                </c:pt>
                <c:pt idx="2">
                  <c:v>2601.9279999999999</c:v>
                </c:pt>
                <c:pt idx="3">
                  <c:v>2598.69472</c:v>
                </c:pt>
                <c:pt idx="4">
                  <c:v>2603.7748499999998</c:v>
                </c:pt>
                <c:pt idx="5">
                  <c:v>2612.1591800000001</c:v>
                </c:pt>
                <c:pt idx="6">
                  <c:v>2625.0779600000001</c:v>
                </c:pt>
                <c:pt idx="7">
                  <c:v>2639.8080399999999</c:v>
                </c:pt>
                <c:pt idx="8">
                  <c:v>2653.7457199999999</c:v>
                </c:pt>
                <c:pt idx="9">
                  <c:v>2684.8927100000001</c:v>
                </c:pt>
                <c:pt idx="10">
                  <c:v>2735.3040500000002</c:v>
                </c:pt>
                <c:pt idx="11">
                  <c:v>2783.4370399999998</c:v>
                </c:pt>
                <c:pt idx="12">
                  <c:v>2823.7222499999998</c:v>
                </c:pt>
                <c:pt idx="13">
                  <c:v>2864.1237299999998</c:v>
                </c:pt>
                <c:pt idx="14">
                  <c:v>2901.0293799999999</c:v>
                </c:pt>
                <c:pt idx="15">
                  <c:v>2932.0120900000002</c:v>
                </c:pt>
                <c:pt idx="16">
                  <c:v>2958.5556299999998</c:v>
                </c:pt>
                <c:pt idx="17">
                  <c:v>2971.6060900000002</c:v>
                </c:pt>
                <c:pt idx="18">
                  <c:v>2977.4628200000002</c:v>
                </c:pt>
                <c:pt idx="19">
                  <c:v>3000.8455600000002</c:v>
                </c:pt>
                <c:pt idx="20">
                  <c:v>3044.5348800000002</c:v>
                </c:pt>
                <c:pt idx="21">
                  <c:v>3083.87986</c:v>
                </c:pt>
                <c:pt idx="22">
                  <c:v>3123.1004899999998</c:v>
                </c:pt>
                <c:pt idx="23">
                  <c:v>3177.6690699999999</c:v>
                </c:pt>
                <c:pt idx="24">
                  <c:v>3216.4086600000001</c:v>
                </c:pt>
                <c:pt idx="25">
                  <c:v>3215.95426</c:v>
                </c:pt>
                <c:pt idx="26">
                  <c:v>3194.2152299999998</c:v>
                </c:pt>
                <c:pt idx="27">
                  <c:v>3166.2135400000002</c:v>
                </c:pt>
                <c:pt idx="28">
                  <c:v>3156.3692799999999</c:v>
                </c:pt>
                <c:pt idx="29">
                  <c:v>3186.8150500000002</c:v>
                </c:pt>
                <c:pt idx="30">
                  <c:v>3223.8448100000001</c:v>
                </c:pt>
                <c:pt idx="31">
                  <c:v>3231.7003599999998</c:v>
                </c:pt>
                <c:pt idx="32">
                  <c:v>3217.36553</c:v>
                </c:pt>
                <c:pt idx="33">
                  <c:v>3204.0915399999999</c:v>
                </c:pt>
                <c:pt idx="34">
                  <c:v>3184.8389000000002</c:v>
                </c:pt>
                <c:pt idx="35">
                  <c:v>3169.5785299999998</c:v>
                </c:pt>
                <c:pt idx="36">
                  <c:v>3172.9481999999998</c:v>
                </c:pt>
                <c:pt idx="37">
                  <c:v>3181.5644499999999</c:v>
                </c:pt>
                <c:pt idx="38">
                  <c:v>3197.1518000000001</c:v>
                </c:pt>
                <c:pt idx="39">
                  <c:v>3230.8590199999999</c:v>
                </c:pt>
                <c:pt idx="40">
                  <c:v>3261.7430199999999</c:v>
                </c:pt>
                <c:pt idx="41">
                  <c:v>3284.1898799999999</c:v>
                </c:pt>
                <c:pt idx="42">
                  <c:v>3297.5789</c:v>
                </c:pt>
                <c:pt idx="43">
                  <c:v>3291.9672799999998</c:v>
                </c:pt>
                <c:pt idx="44">
                  <c:v>3287.9012200000002</c:v>
                </c:pt>
                <c:pt idx="45">
                  <c:v>3287.7819100000002</c:v>
                </c:pt>
                <c:pt idx="46">
                  <c:v>3289.6620200000002</c:v>
                </c:pt>
                <c:pt idx="47">
                  <c:v>3290.0142500000002</c:v>
                </c:pt>
                <c:pt idx="48">
                  <c:v>3274.05323</c:v>
                </c:pt>
                <c:pt idx="49">
                  <c:v>3246.19137</c:v>
                </c:pt>
                <c:pt idx="50">
                  <c:v>3245.5860400000001</c:v>
                </c:pt>
                <c:pt idx="51">
                  <c:v>3280.6649000000002</c:v>
                </c:pt>
                <c:pt idx="52">
                  <c:v>3310.6533100000001</c:v>
                </c:pt>
                <c:pt idx="53">
                  <c:v>3296.6711100000002</c:v>
                </c:pt>
                <c:pt idx="54">
                  <c:v>3210.5037299999999</c:v>
                </c:pt>
                <c:pt idx="55">
                  <c:v>3078.4494300000001</c:v>
                </c:pt>
                <c:pt idx="56">
                  <c:v>2942.5954299999999</c:v>
                </c:pt>
                <c:pt idx="57">
                  <c:v>2832.3330099999998</c:v>
                </c:pt>
                <c:pt idx="58">
                  <c:v>2749.7699699999998</c:v>
                </c:pt>
                <c:pt idx="59">
                  <c:v>2696.6649400000001</c:v>
                </c:pt>
                <c:pt idx="60">
                  <c:v>2668.2023899999999</c:v>
                </c:pt>
                <c:pt idx="61">
                  <c:v>2649.1115500000001</c:v>
                </c:pt>
                <c:pt idx="62">
                  <c:v>2643.8476500000002</c:v>
                </c:pt>
                <c:pt idx="63">
                  <c:v>2638.6737899999998</c:v>
                </c:pt>
                <c:pt idx="64">
                  <c:v>2634.63051</c:v>
                </c:pt>
                <c:pt idx="65">
                  <c:v>2626.54952</c:v>
                </c:pt>
                <c:pt idx="66">
                  <c:v>2610.8382099999999</c:v>
                </c:pt>
                <c:pt idx="67">
                  <c:v>2576.0758999999998</c:v>
                </c:pt>
                <c:pt idx="68">
                  <c:v>2532.6565099999998</c:v>
                </c:pt>
                <c:pt idx="69">
                  <c:v>2500.3623299999999</c:v>
                </c:pt>
                <c:pt idx="70">
                  <c:v>2468.4826600000001</c:v>
                </c:pt>
                <c:pt idx="71">
                  <c:v>2436.1293799999999</c:v>
                </c:pt>
                <c:pt idx="72">
                  <c:v>2399.4761899999999</c:v>
                </c:pt>
                <c:pt idx="73">
                  <c:v>2360.5717300000001</c:v>
                </c:pt>
                <c:pt idx="74">
                  <c:v>2331.6218800000001</c:v>
                </c:pt>
                <c:pt idx="75">
                  <c:v>2324.2158800000002</c:v>
                </c:pt>
                <c:pt idx="76">
                  <c:v>2330.3142800000001</c:v>
                </c:pt>
                <c:pt idx="77">
                  <c:v>2358.7780200000002</c:v>
                </c:pt>
                <c:pt idx="78">
                  <c:v>2400.39309</c:v>
                </c:pt>
                <c:pt idx="79">
                  <c:v>2434.8677200000002</c:v>
                </c:pt>
                <c:pt idx="80">
                  <c:v>2470.6928400000002</c:v>
                </c:pt>
                <c:pt idx="81">
                  <c:v>2500.6319600000002</c:v>
                </c:pt>
                <c:pt idx="82">
                  <c:v>2500.8191999999999</c:v>
                </c:pt>
                <c:pt idx="83">
                  <c:v>2487.2885099999999</c:v>
                </c:pt>
                <c:pt idx="84">
                  <c:v>2483.6469099999999</c:v>
                </c:pt>
                <c:pt idx="85">
                  <c:v>2493.0158999999999</c:v>
                </c:pt>
                <c:pt idx="86">
                  <c:v>2520.5214099999998</c:v>
                </c:pt>
                <c:pt idx="87">
                  <c:v>2562.9735599999999</c:v>
                </c:pt>
                <c:pt idx="88">
                  <c:v>2602.8603400000002</c:v>
                </c:pt>
                <c:pt idx="89">
                  <c:v>2631.0937300000001</c:v>
                </c:pt>
                <c:pt idx="90">
                  <c:v>2662.5162799999998</c:v>
                </c:pt>
                <c:pt idx="91">
                  <c:v>2692.6232300000001</c:v>
                </c:pt>
                <c:pt idx="92">
                  <c:v>2711.4821900000002</c:v>
                </c:pt>
                <c:pt idx="93">
                  <c:v>2717.03069</c:v>
                </c:pt>
                <c:pt idx="94">
                  <c:v>2710.2078200000001</c:v>
                </c:pt>
                <c:pt idx="95">
                  <c:v>2695.93235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7-489B-AC66-E5F71CB79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23808"/>
        <c:axId val="425627744"/>
      </c:lineChart>
      <c:lineChart>
        <c:grouping val="standard"/>
        <c:varyColors val="0"/>
        <c:ser>
          <c:idx val="1"/>
          <c:order val="1"/>
          <c:tx>
            <c:v>Maximos y minimos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1995-2018'!$E$5:$E$100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7-489B-AC66-E5F71CB79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50656"/>
        <c:axId val="410856232"/>
      </c:lineChart>
      <c:catAx>
        <c:axId val="4256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7744"/>
        <c:crosses val="autoZero"/>
        <c:auto val="1"/>
        <c:lblAlgn val="ctr"/>
        <c:lblOffset val="100"/>
        <c:noMultiLvlLbl val="0"/>
      </c:catAx>
      <c:valAx>
        <c:axId val="4256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3808"/>
        <c:crosses val="autoZero"/>
        <c:crossBetween val="between"/>
      </c:valAx>
      <c:valAx>
        <c:axId val="410856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850656"/>
        <c:crosses val="max"/>
        <c:crossBetween val="between"/>
      </c:valAx>
      <c:catAx>
        <c:axId val="41085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56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012028988333336"/>
          <c:y val="0.48300702681392232"/>
          <c:w val="0.32628041136208807"/>
          <c:h val="0.25147966255594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1986061343531"/>
          <c:y val="5.1235313857557023E-2"/>
          <c:w val="0.75906322362816692"/>
          <c:h val="0.7652571759696476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1995-2018'!$M$4</c:f>
              <c:strCache>
                <c:ptCount val="1"/>
                <c:pt idx="0">
                  <c:v>Clo  Constr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1995-2018'!$M$5:$M$100</c:f>
              <c:numCache>
                <c:formatCode>General</c:formatCode>
                <c:ptCount val="96"/>
                <c:pt idx="0">
                  <c:v>1272.42806</c:v>
                </c:pt>
                <c:pt idx="1">
                  <c:v>1264.05349</c:v>
                </c:pt>
                <c:pt idx="2">
                  <c:v>1256.93932</c:v>
                </c:pt>
                <c:pt idx="3">
                  <c:v>1253.79854</c:v>
                </c:pt>
                <c:pt idx="4">
                  <c:v>1257.49352</c:v>
                </c:pt>
                <c:pt idx="5">
                  <c:v>1277.18932</c:v>
                </c:pt>
                <c:pt idx="6">
                  <c:v>1312.65184</c:v>
                </c:pt>
                <c:pt idx="7">
                  <c:v>1347.16938</c:v>
                </c:pt>
                <c:pt idx="8">
                  <c:v>1370.6783</c:v>
                </c:pt>
                <c:pt idx="9">
                  <c:v>1380.18046</c:v>
                </c:pt>
                <c:pt idx="10">
                  <c:v>1377.6660999999999</c:v>
                </c:pt>
                <c:pt idx="11">
                  <c:v>1379.99215</c:v>
                </c:pt>
                <c:pt idx="12">
                  <c:v>1401.3619900000001</c:v>
                </c:pt>
                <c:pt idx="13">
                  <c:v>1435.38336</c:v>
                </c:pt>
                <c:pt idx="14">
                  <c:v>1475.8300999999999</c:v>
                </c:pt>
                <c:pt idx="15">
                  <c:v>1525.17634</c:v>
                </c:pt>
                <c:pt idx="16">
                  <c:v>1576.7936400000001</c:v>
                </c:pt>
                <c:pt idx="17">
                  <c:v>1628.9481900000001</c:v>
                </c:pt>
                <c:pt idx="18">
                  <c:v>1685.82825</c:v>
                </c:pt>
                <c:pt idx="19">
                  <c:v>1736.0887</c:v>
                </c:pt>
                <c:pt idx="20">
                  <c:v>1767.4146000000001</c:v>
                </c:pt>
                <c:pt idx="21">
                  <c:v>1797.3890200000001</c:v>
                </c:pt>
                <c:pt idx="22">
                  <c:v>1832.27262</c:v>
                </c:pt>
                <c:pt idx="23">
                  <c:v>1866.3991900000001</c:v>
                </c:pt>
                <c:pt idx="24">
                  <c:v>1903.97073</c:v>
                </c:pt>
                <c:pt idx="25">
                  <c:v>1944.6265000000001</c:v>
                </c:pt>
                <c:pt idx="26">
                  <c:v>1978.4779599999999</c:v>
                </c:pt>
                <c:pt idx="27">
                  <c:v>2000.14796</c:v>
                </c:pt>
                <c:pt idx="28">
                  <c:v>2012.21002</c:v>
                </c:pt>
                <c:pt idx="29">
                  <c:v>2014.69073</c:v>
                </c:pt>
                <c:pt idx="30">
                  <c:v>2022.0794800000001</c:v>
                </c:pt>
                <c:pt idx="31">
                  <c:v>2055.2397900000001</c:v>
                </c:pt>
                <c:pt idx="32">
                  <c:v>2111.0608900000002</c:v>
                </c:pt>
                <c:pt idx="33">
                  <c:v>2152.7607600000001</c:v>
                </c:pt>
                <c:pt idx="34">
                  <c:v>2170.3743599999998</c:v>
                </c:pt>
                <c:pt idx="35">
                  <c:v>2190.2959099999998</c:v>
                </c:pt>
                <c:pt idx="36">
                  <c:v>2225.1169</c:v>
                </c:pt>
                <c:pt idx="37">
                  <c:v>2269.13726</c:v>
                </c:pt>
                <c:pt idx="38">
                  <c:v>2316.7080700000001</c:v>
                </c:pt>
                <c:pt idx="39">
                  <c:v>2353.0943200000002</c:v>
                </c:pt>
                <c:pt idx="40">
                  <c:v>2369.6318500000002</c:v>
                </c:pt>
                <c:pt idx="41">
                  <c:v>2395.1889999999999</c:v>
                </c:pt>
                <c:pt idx="42">
                  <c:v>2439.1834800000001</c:v>
                </c:pt>
                <c:pt idx="43">
                  <c:v>2478.2047899999998</c:v>
                </c:pt>
                <c:pt idx="44">
                  <c:v>2516.3867500000001</c:v>
                </c:pt>
                <c:pt idx="45">
                  <c:v>2566.6628900000001</c:v>
                </c:pt>
                <c:pt idx="46">
                  <c:v>2620.3713499999999</c:v>
                </c:pt>
                <c:pt idx="47">
                  <c:v>2687.4525100000001</c:v>
                </c:pt>
                <c:pt idx="48">
                  <c:v>2750.1743000000001</c:v>
                </c:pt>
                <c:pt idx="49">
                  <c:v>2765.1548200000002</c:v>
                </c:pt>
                <c:pt idx="50">
                  <c:v>2759.9837000000002</c:v>
                </c:pt>
                <c:pt idx="51">
                  <c:v>2758.5593699999999</c:v>
                </c:pt>
                <c:pt idx="52">
                  <c:v>2698.4793800000002</c:v>
                </c:pt>
                <c:pt idx="53">
                  <c:v>2563.6010900000001</c:v>
                </c:pt>
                <c:pt idx="54">
                  <c:v>2386.5073499999999</c:v>
                </c:pt>
                <c:pt idx="55">
                  <c:v>2185.7226300000002</c:v>
                </c:pt>
                <c:pt idx="56">
                  <c:v>2015.56753</c:v>
                </c:pt>
                <c:pt idx="57">
                  <c:v>1909.1427900000001</c:v>
                </c:pt>
                <c:pt idx="58">
                  <c:v>1836.0331900000001</c:v>
                </c:pt>
                <c:pt idx="59">
                  <c:v>1774.15941</c:v>
                </c:pt>
                <c:pt idx="60">
                  <c:v>1728.94388</c:v>
                </c:pt>
                <c:pt idx="61">
                  <c:v>1689.0518</c:v>
                </c:pt>
                <c:pt idx="62">
                  <c:v>1640.3033499999999</c:v>
                </c:pt>
                <c:pt idx="63">
                  <c:v>1583.9347299999999</c:v>
                </c:pt>
                <c:pt idx="64">
                  <c:v>1516.55234</c:v>
                </c:pt>
                <c:pt idx="65">
                  <c:v>1439.5372199999999</c:v>
                </c:pt>
                <c:pt idx="66">
                  <c:v>1362.0144299999999</c:v>
                </c:pt>
                <c:pt idx="67">
                  <c:v>1291.47478</c:v>
                </c:pt>
                <c:pt idx="68">
                  <c:v>1232.5042800000001</c:v>
                </c:pt>
                <c:pt idx="69">
                  <c:v>1185.14319</c:v>
                </c:pt>
                <c:pt idx="70">
                  <c:v>1137.2121</c:v>
                </c:pt>
                <c:pt idx="71">
                  <c:v>1094.4944800000001</c:v>
                </c:pt>
                <c:pt idx="72">
                  <c:v>1063.1059499999999</c:v>
                </c:pt>
                <c:pt idx="73">
                  <c:v>1032.7952399999999</c:v>
                </c:pt>
                <c:pt idx="74">
                  <c:v>1010.98359</c:v>
                </c:pt>
                <c:pt idx="75">
                  <c:v>988.92878800000005</c:v>
                </c:pt>
                <c:pt idx="76">
                  <c:v>967.28894400000001</c:v>
                </c:pt>
                <c:pt idx="77">
                  <c:v>972.12025400000005</c:v>
                </c:pt>
                <c:pt idx="78">
                  <c:v>1001.53722</c:v>
                </c:pt>
                <c:pt idx="79">
                  <c:v>1041.67805</c:v>
                </c:pt>
                <c:pt idx="80">
                  <c:v>1076.27899</c:v>
                </c:pt>
                <c:pt idx="81">
                  <c:v>1082.4174</c:v>
                </c:pt>
                <c:pt idx="82">
                  <c:v>1069.1201599999999</c:v>
                </c:pt>
                <c:pt idx="83">
                  <c:v>1059.8689099999999</c:v>
                </c:pt>
                <c:pt idx="84">
                  <c:v>1057.52972</c:v>
                </c:pt>
                <c:pt idx="85">
                  <c:v>1067.9805899999999</c:v>
                </c:pt>
                <c:pt idx="86">
                  <c:v>1082.6631199999999</c:v>
                </c:pt>
                <c:pt idx="87">
                  <c:v>1091.26964</c:v>
                </c:pt>
                <c:pt idx="88">
                  <c:v>1103.2025900000001</c:v>
                </c:pt>
                <c:pt idx="89">
                  <c:v>1121.04152</c:v>
                </c:pt>
                <c:pt idx="90">
                  <c:v>1135.1479999999999</c:v>
                </c:pt>
                <c:pt idx="91">
                  <c:v>1152.8601699999999</c:v>
                </c:pt>
                <c:pt idx="92">
                  <c:v>1176.12355</c:v>
                </c:pt>
                <c:pt idx="93">
                  <c:v>1198.66418</c:v>
                </c:pt>
                <c:pt idx="94">
                  <c:v>1234.13292</c:v>
                </c:pt>
                <c:pt idx="95">
                  <c:v>1281.3880200000001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4-4F8C-8500-A551B2E2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27808"/>
        <c:axId val="49002813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'EPA 1995-2018'!$R$5:$R$100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4-4F8C-8500-A551B2E2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19320"/>
        <c:axId val="434512104"/>
      </c:lineChart>
      <c:catAx>
        <c:axId val="49002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8136"/>
        <c:crosses val="autoZero"/>
        <c:auto val="1"/>
        <c:lblAlgn val="ctr"/>
        <c:lblOffset val="100"/>
        <c:noMultiLvlLbl val="0"/>
      </c:catAx>
      <c:valAx>
        <c:axId val="49002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7808"/>
        <c:crosses val="autoZero"/>
        <c:crossBetween val="between"/>
      </c:valAx>
      <c:valAx>
        <c:axId val="434512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519320"/>
        <c:crosses val="max"/>
        <c:crossBetween val="between"/>
      </c:valAx>
      <c:catAx>
        <c:axId val="434519320"/>
        <c:scaling>
          <c:orientation val="minMax"/>
        </c:scaling>
        <c:delete val="1"/>
        <c:axPos val="b"/>
        <c:majorTickMark val="out"/>
        <c:minorTickMark val="none"/>
        <c:tickLblPos val="nextTo"/>
        <c:crossAx val="434512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154614541320608"/>
          <c:y val="0.58034500400677025"/>
          <c:w val="0.30930463091474236"/>
          <c:h val="0.22124560126309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0463044556903"/>
          <c:y val="5.1235313857557023E-2"/>
          <c:w val="0.83002185097060488"/>
          <c:h val="0.7652571759696476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1995-2018'!$W$4</c:f>
              <c:strCache>
                <c:ptCount val="1"/>
                <c:pt idx="0">
                  <c:v>Clo EPA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1995-2018'!$W$5:$W$100</c:f>
              <c:numCache>
                <c:formatCode>General</c:formatCode>
                <c:ptCount val="96"/>
                <c:pt idx="0">
                  <c:v>7817.7072799999996</c:v>
                </c:pt>
                <c:pt idx="1">
                  <c:v>7887.3302299999996</c:v>
                </c:pt>
                <c:pt idx="2">
                  <c:v>7963.8800700000002</c:v>
                </c:pt>
                <c:pt idx="3">
                  <c:v>8044.2879899999998</c:v>
                </c:pt>
                <c:pt idx="4">
                  <c:v>8126.8830900000003</c:v>
                </c:pt>
                <c:pt idx="5">
                  <c:v>8216.7330099999999</c:v>
                </c:pt>
                <c:pt idx="6">
                  <c:v>8294.2434400000002</c:v>
                </c:pt>
                <c:pt idx="7">
                  <c:v>8353.4030000000002</c:v>
                </c:pt>
                <c:pt idx="8">
                  <c:v>8409.9751899999992</c:v>
                </c:pt>
                <c:pt idx="9">
                  <c:v>8469.1947999999993</c:v>
                </c:pt>
                <c:pt idx="10">
                  <c:v>8547.8569900000002</c:v>
                </c:pt>
                <c:pt idx="11">
                  <c:v>8638.0830399999995</c:v>
                </c:pt>
                <c:pt idx="12">
                  <c:v>8716.2179099999994</c:v>
                </c:pt>
                <c:pt idx="13">
                  <c:v>8788.4382900000001</c:v>
                </c:pt>
                <c:pt idx="14">
                  <c:v>8882.0418599999994</c:v>
                </c:pt>
                <c:pt idx="15">
                  <c:v>9007.6250099999997</c:v>
                </c:pt>
                <c:pt idx="16">
                  <c:v>9163.6087900000002</c:v>
                </c:pt>
                <c:pt idx="17">
                  <c:v>9311.8044900000004</c:v>
                </c:pt>
                <c:pt idx="18">
                  <c:v>9431.7647199999992</c:v>
                </c:pt>
                <c:pt idx="19">
                  <c:v>9569.3075100000005</c:v>
                </c:pt>
                <c:pt idx="20">
                  <c:v>9742.3822400000008</c:v>
                </c:pt>
                <c:pt idx="21">
                  <c:v>9899.0039699999998</c:v>
                </c:pt>
                <c:pt idx="22">
                  <c:v>10006.4121</c:v>
                </c:pt>
                <c:pt idx="23">
                  <c:v>10077.7649</c:v>
                </c:pt>
                <c:pt idx="24">
                  <c:v>10134.3868</c:v>
                </c:pt>
                <c:pt idx="25">
                  <c:v>10219.8884</c:v>
                </c:pt>
                <c:pt idx="26">
                  <c:v>10342.945400000001</c:v>
                </c:pt>
                <c:pt idx="27">
                  <c:v>10445.2811</c:v>
                </c:pt>
                <c:pt idx="28">
                  <c:v>10504.172500000001</c:v>
                </c:pt>
                <c:pt idx="29">
                  <c:v>10572.108399999999</c:v>
                </c:pt>
                <c:pt idx="30">
                  <c:v>10671.061799999999</c:v>
                </c:pt>
                <c:pt idx="31">
                  <c:v>10787.3478</c:v>
                </c:pt>
                <c:pt idx="32">
                  <c:v>10925.482599999999</c:v>
                </c:pt>
                <c:pt idx="33">
                  <c:v>11088.604499999999</c:v>
                </c:pt>
                <c:pt idx="34">
                  <c:v>11267.9725</c:v>
                </c:pt>
                <c:pt idx="35">
                  <c:v>11417.779200000001</c:v>
                </c:pt>
                <c:pt idx="36">
                  <c:v>11512.132</c:v>
                </c:pt>
                <c:pt idx="37">
                  <c:v>11605.3282</c:v>
                </c:pt>
                <c:pt idx="38">
                  <c:v>11741.9933</c:v>
                </c:pt>
                <c:pt idx="39">
                  <c:v>11959.297399999999</c:v>
                </c:pt>
                <c:pt idx="40">
                  <c:v>12247.212299999999</c:v>
                </c:pt>
                <c:pt idx="41">
                  <c:v>12483.0723</c:v>
                </c:pt>
                <c:pt idx="42">
                  <c:v>12619.710999999999</c:v>
                </c:pt>
                <c:pt idx="43">
                  <c:v>12786.3871</c:v>
                </c:pt>
                <c:pt idx="44">
                  <c:v>12967.456099999999</c:v>
                </c:pt>
                <c:pt idx="45">
                  <c:v>13079.515600000001</c:v>
                </c:pt>
                <c:pt idx="46">
                  <c:v>13176.441800000001</c:v>
                </c:pt>
                <c:pt idx="47">
                  <c:v>13337.341200000001</c:v>
                </c:pt>
                <c:pt idx="48">
                  <c:v>13522.932699999999</c:v>
                </c:pt>
                <c:pt idx="49">
                  <c:v>13659.228499999999</c:v>
                </c:pt>
                <c:pt idx="50">
                  <c:v>13753.433499999999</c:v>
                </c:pt>
                <c:pt idx="51">
                  <c:v>13802.4017</c:v>
                </c:pt>
                <c:pt idx="52">
                  <c:v>13858.955099999999</c:v>
                </c:pt>
                <c:pt idx="53">
                  <c:v>13950.420700000001</c:v>
                </c:pt>
                <c:pt idx="54">
                  <c:v>14025.844499999999</c:v>
                </c:pt>
                <c:pt idx="55">
                  <c:v>13941.6315</c:v>
                </c:pt>
                <c:pt idx="56">
                  <c:v>13750.3195</c:v>
                </c:pt>
                <c:pt idx="57">
                  <c:v>13627.8631</c:v>
                </c:pt>
                <c:pt idx="58">
                  <c:v>13609.0146</c:v>
                </c:pt>
                <c:pt idx="59">
                  <c:v>13620.1895</c:v>
                </c:pt>
                <c:pt idx="60">
                  <c:v>13620.387199999999</c:v>
                </c:pt>
                <c:pt idx="61">
                  <c:v>13625.7433</c:v>
                </c:pt>
                <c:pt idx="62">
                  <c:v>13627.2287</c:v>
                </c:pt>
                <c:pt idx="63">
                  <c:v>13660.0831</c:v>
                </c:pt>
                <c:pt idx="64">
                  <c:v>13718.818799999999</c:v>
                </c:pt>
                <c:pt idx="65">
                  <c:v>13733.5558</c:v>
                </c:pt>
                <c:pt idx="66">
                  <c:v>13638.3215</c:v>
                </c:pt>
                <c:pt idx="67">
                  <c:v>13509.4064</c:v>
                </c:pt>
                <c:pt idx="68">
                  <c:v>13418.843000000001</c:v>
                </c:pt>
                <c:pt idx="69">
                  <c:v>13313.4149</c:v>
                </c:pt>
                <c:pt idx="70">
                  <c:v>13175.7647</c:v>
                </c:pt>
                <c:pt idx="71">
                  <c:v>13064.087100000001</c:v>
                </c:pt>
                <c:pt idx="72">
                  <c:v>13001.529399999999</c:v>
                </c:pt>
                <c:pt idx="73">
                  <c:v>12996.793900000001</c:v>
                </c:pt>
                <c:pt idx="74">
                  <c:v>13016.8128</c:v>
                </c:pt>
                <c:pt idx="75">
                  <c:v>13046.237300000001</c:v>
                </c:pt>
                <c:pt idx="76">
                  <c:v>13099.1235</c:v>
                </c:pt>
                <c:pt idx="77">
                  <c:v>13179.3413</c:v>
                </c:pt>
                <c:pt idx="78">
                  <c:v>13274.0643</c:v>
                </c:pt>
                <c:pt idx="79">
                  <c:v>13350.3429</c:v>
                </c:pt>
                <c:pt idx="80">
                  <c:v>13413.734399999999</c:v>
                </c:pt>
                <c:pt idx="81">
                  <c:v>13486.3737</c:v>
                </c:pt>
                <c:pt idx="82">
                  <c:v>13620.296200000001</c:v>
                </c:pt>
                <c:pt idx="83">
                  <c:v>13780.576499999999</c:v>
                </c:pt>
                <c:pt idx="84">
                  <c:v>13899.2628</c:v>
                </c:pt>
                <c:pt idx="85">
                  <c:v>13952.931699999999</c:v>
                </c:pt>
                <c:pt idx="86">
                  <c:v>13990.3099</c:v>
                </c:pt>
                <c:pt idx="87">
                  <c:v>14042.2865</c:v>
                </c:pt>
                <c:pt idx="88">
                  <c:v>14104.6729</c:v>
                </c:pt>
                <c:pt idx="89">
                  <c:v>14197.0484</c:v>
                </c:pt>
                <c:pt idx="90">
                  <c:v>14277.225899999999</c:v>
                </c:pt>
                <c:pt idx="91">
                  <c:v>14328.6754</c:v>
                </c:pt>
                <c:pt idx="92">
                  <c:v>14408.7274</c:v>
                </c:pt>
                <c:pt idx="93">
                  <c:v>14534.217199999999</c:v>
                </c:pt>
                <c:pt idx="94">
                  <c:v>14647.8632</c:v>
                </c:pt>
                <c:pt idx="95">
                  <c:v>14747.344800000001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3-4BFC-BBE7-D30ABB893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67928"/>
        <c:axId val="43376825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'EPA 1995-2018'!$AB$5:$AB$100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3-4BFC-BBE7-D30ABB893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39048"/>
        <c:axId val="393738392"/>
      </c:lineChart>
      <c:catAx>
        <c:axId val="43376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8256"/>
        <c:crosses val="autoZero"/>
        <c:auto val="1"/>
        <c:lblAlgn val="ctr"/>
        <c:lblOffset val="100"/>
        <c:noMultiLvlLbl val="0"/>
      </c:catAx>
      <c:valAx>
        <c:axId val="4337682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7928"/>
        <c:crosses val="autoZero"/>
        <c:crossBetween val="between"/>
      </c:valAx>
      <c:valAx>
        <c:axId val="3937383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9048"/>
        <c:crosses val="max"/>
        <c:crossBetween val="between"/>
      </c:valAx>
      <c:catAx>
        <c:axId val="393739048"/>
        <c:scaling>
          <c:orientation val="minMax"/>
        </c:scaling>
        <c:delete val="1"/>
        <c:axPos val="b"/>
        <c:majorTickMark val="none"/>
        <c:minorTickMark val="none"/>
        <c:tickLblPos val="nextTo"/>
        <c:crossAx val="39373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02602514480531"/>
          <c:y val="2.2452950248199689E-2"/>
          <c:w val="0.36330017037981482"/>
          <c:h val="7.8600179341936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8313336434621"/>
          <c:y val="2.7777777777777776E-2"/>
          <c:w val="0.8415045931758530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1995-2018'!$M$4</c:f>
              <c:strCache>
                <c:ptCount val="1"/>
                <c:pt idx="0">
                  <c:v>Clo  Constr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1995-2018'!$M$5:$M$100</c:f>
              <c:numCache>
                <c:formatCode>General</c:formatCode>
                <c:ptCount val="96"/>
                <c:pt idx="0">
                  <c:v>1272.42806</c:v>
                </c:pt>
                <c:pt idx="1">
                  <c:v>1264.05349</c:v>
                </c:pt>
                <c:pt idx="2">
                  <c:v>1256.93932</c:v>
                </c:pt>
                <c:pt idx="3">
                  <c:v>1253.79854</c:v>
                </c:pt>
                <c:pt idx="4">
                  <c:v>1257.49352</c:v>
                </c:pt>
                <c:pt idx="5">
                  <c:v>1277.18932</c:v>
                </c:pt>
                <c:pt idx="6">
                  <c:v>1312.65184</c:v>
                </c:pt>
                <c:pt idx="7">
                  <c:v>1347.16938</c:v>
                </c:pt>
                <c:pt idx="8">
                  <c:v>1370.6783</c:v>
                </c:pt>
                <c:pt idx="9">
                  <c:v>1380.18046</c:v>
                </c:pt>
                <c:pt idx="10">
                  <c:v>1377.6660999999999</c:v>
                </c:pt>
                <c:pt idx="11">
                  <c:v>1379.99215</c:v>
                </c:pt>
                <c:pt idx="12">
                  <c:v>1401.3619900000001</c:v>
                </c:pt>
                <c:pt idx="13">
                  <c:v>1435.38336</c:v>
                </c:pt>
                <c:pt idx="14">
                  <c:v>1475.8300999999999</c:v>
                </c:pt>
                <c:pt idx="15">
                  <c:v>1525.17634</c:v>
                </c:pt>
                <c:pt idx="16">
                  <c:v>1576.7936400000001</c:v>
                </c:pt>
                <c:pt idx="17">
                  <c:v>1628.9481900000001</c:v>
                </c:pt>
                <c:pt idx="18">
                  <c:v>1685.82825</c:v>
                </c:pt>
                <c:pt idx="19">
                  <c:v>1736.0887</c:v>
                </c:pt>
                <c:pt idx="20">
                  <c:v>1767.4146000000001</c:v>
                </c:pt>
                <c:pt idx="21">
                  <c:v>1797.3890200000001</c:v>
                </c:pt>
                <c:pt idx="22">
                  <c:v>1832.27262</c:v>
                </c:pt>
                <c:pt idx="23">
                  <c:v>1866.3991900000001</c:v>
                </c:pt>
                <c:pt idx="24">
                  <c:v>1903.97073</c:v>
                </c:pt>
                <c:pt idx="25">
                  <c:v>1944.6265000000001</c:v>
                </c:pt>
                <c:pt idx="26">
                  <c:v>1978.4779599999999</c:v>
                </c:pt>
                <c:pt idx="27">
                  <c:v>2000.14796</c:v>
                </c:pt>
                <c:pt idx="28">
                  <c:v>2012.21002</c:v>
                </c:pt>
                <c:pt idx="29">
                  <c:v>2014.69073</c:v>
                </c:pt>
                <c:pt idx="30">
                  <c:v>2022.0794800000001</c:v>
                </c:pt>
                <c:pt idx="31">
                  <c:v>2055.2397900000001</c:v>
                </c:pt>
                <c:pt idx="32">
                  <c:v>2111.0608900000002</c:v>
                </c:pt>
                <c:pt idx="33">
                  <c:v>2152.7607600000001</c:v>
                </c:pt>
                <c:pt idx="34">
                  <c:v>2170.3743599999998</c:v>
                </c:pt>
                <c:pt idx="35">
                  <c:v>2190.2959099999998</c:v>
                </c:pt>
                <c:pt idx="36">
                  <c:v>2225.1169</c:v>
                </c:pt>
                <c:pt idx="37">
                  <c:v>2269.13726</c:v>
                </c:pt>
                <c:pt idx="38">
                  <c:v>2316.7080700000001</c:v>
                </c:pt>
                <c:pt idx="39">
                  <c:v>2353.0943200000002</c:v>
                </c:pt>
                <c:pt idx="40">
                  <c:v>2369.6318500000002</c:v>
                </c:pt>
                <c:pt idx="41">
                  <c:v>2395.1889999999999</c:v>
                </c:pt>
                <c:pt idx="42">
                  <c:v>2439.1834800000001</c:v>
                </c:pt>
                <c:pt idx="43">
                  <c:v>2478.2047899999998</c:v>
                </c:pt>
                <c:pt idx="44">
                  <c:v>2516.3867500000001</c:v>
                </c:pt>
                <c:pt idx="45">
                  <c:v>2566.6628900000001</c:v>
                </c:pt>
                <c:pt idx="46">
                  <c:v>2620.3713499999999</c:v>
                </c:pt>
                <c:pt idx="47">
                  <c:v>2687.4525100000001</c:v>
                </c:pt>
                <c:pt idx="48">
                  <c:v>2750.1743000000001</c:v>
                </c:pt>
                <c:pt idx="49">
                  <c:v>2765.1548200000002</c:v>
                </c:pt>
                <c:pt idx="50">
                  <c:v>2759.9837000000002</c:v>
                </c:pt>
                <c:pt idx="51">
                  <c:v>2758.5593699999999</c:v>
                </c:pt>
                <c:pt idx="52">
                  <c:v>2698.4793800000002</c:v>
                </c:pt>
                <c:pt idx="53">
                  <c:v>2563.6010900000001</c:v>
                </c:pt>
                <c:pt idx="54">
                  <c:v>2386.5073499999999</c:v>
                </c:pt>
                <c:pt idx="55">
                  <c:v>2185.7226300000002</c:v>
                </c:pt>
                <c:pt idx="56">
                  <c:v>2015.56753</c:v>
                </c:pt>
                <c:pt idx="57">
                  <c:v>1909.1427900000001</c:v>
                </c:pt>
                <c:pt idx="58">
                  <c:v>1836.0331900000001</c:v>
                </c:pt>
                <c:pt idx="59">
                  <c:v>1774.15941</c:v>
                </c:pt>
                <c:pt idx="60">
                  <c:v>1728.94388</c:v>
                </c:pt>
                <c:pt idx="61">
                  <c:v>1689.0518</c:v>
                </c:pt>
                <c:pt idx="62">
                  <c:v>1640.3033499999999</c:v>
                </c:pt>
                <c:pt idx="63">
                  <c:v>1583.9347299999999</c:v>
                </c:pt>
                <c:pt idx="64">
                  <c:v>1516.55234</c:v>
                </c:pt>
                <c:pt idx="65">
                  <c:v>1439.5372199999999</c:v>
                </c:pt>
                <c:pt idx="66">
                  <c:v>1362.0144299999999</c:v>
                </c:pt>
                <c:pt idx="67">
                  <c:v>1291.47478</c:v>
                </c:pt>
                <c:pt idx="68">
                  <c:v>1232.5042800000001</c:v>
                </c:pt>
                <c:pt idx="69">
                  <c:v>1185.14319</c:v>
                </c:pt>
                <c:pt idx="70">
                  <c:v>1137.2121</c:v>
                </c:pt>
                <c:pt idx="71">
                  <c:v>1094.4944800000001</c:v>
                </c:pt>
                <c:pt idx="72">
                  <c:v>1063.1059499999999</c:v>
                </c:pt>
                <c:pt idx="73">
                  <c:v>1032.7952399999999</c:v>
                </c:pt>
                <c:pt idx="74">
                  <c:v>1010.98359</c:v>
                </c:pt>
                <c:pt idx="75">
                  <c:v>988.92878800000005</c:v>
                </c:pt>
                <c:pt idx="76">
                  <c:v>967.28894400000001</c:v>
                </c:pt>
                <c:pt idx="77">
                  <c:v>972.12025400000005</c:v>
                </c:pt>
                <c:pt idx="78">
                  <c:v>1001.53722</c:v>
                </c:pt>
                <c:pt idx="79">
                  <c:v>1041.67805</c:v>
                </c:pt>
                <c:pt idx="80">
                  <c:v>1076.27899</c:v>
                </c:pt>
                <c:pt idx="81">
                  <c:v>1082.4174</c:v>
                </c:pt>
                <c:pt idx="82">
                  <c:v>1069.1201599999999</c:v>
                </c:pt>
                <c:pt idx="83">
                  <c:v>1059.8689099999999</c:v>
                </c:pt>
                <c:pt idx="84">
                  <c:v>1057.52972</c:v>
                </c:pt>
                <c:pt idx="85">
                  <c:v>1067.9805899999999</c:v>
                </c:pt>
                <c:pt idx="86">
                  <c:v>1082.6631199999999</c:v>
                </c:pt>
                <c:pt idx="87">
                  <c:v>1091.26964</c:v>
                </c:pt>
                <c:pt idx="88">
                  <c:v>1103.2025900000001</c:v>
                </c:pt>
                <c:pt idx="89">
                  <c:v>1121.04152</c:v>
                </c:pt>
                <c:pt idx="90">
                  <c:v>1135.1479999999999</c:v>
                </c:pt>
                <c:pt idx="91">
                  <c:v>1152.8601699999999</c:v>
                </c:pt>
                <c:pt idx="92">
                  <c:v>1176.12355</c:v>
                </c:pt>
                <c:pt idx="93">
                  <c:v>1198.66418</c:v>
                </c:pt>
                <c:pt idx="94">
                  <c:v>1234.13292</c:v>
                </c:pt>
                <c:pt idx="95">
                  <c:v>1281.3880200000001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6-4C5C-893C-A24FF65F6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5440"/>
        <c:axId val="437516424"/>
      </c:lineChart>
      <c:lineChart>
        <c:grouping val="standard"/>
        <c:varyColors val="0"/>
        <c:ser>
          <c:idx val="1"/>
          <c:order val="1"/>
          <c:tx>
            <c:strRef>
              <c:f>'EPA 1995-2018'!$O$4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'EPA 1995-2018'!$O$5:$O$100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6-4C5C-893C-A24FF65F6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96744"/>
        <c:axId val="437491496"/>
      </c:lineChart>
      <c:catAx>
        <c:axId val="4375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516424"/>
        <c:crosses val="autoZero"/>
        <c:auto val="1"/>
        <c:lblAlgn val="ctr"/>
        <c:lblOffset val="100"/>
        <c:noMultiLvlLbl val="0"/>
      </c:catAx>
      <c:valAx>
        <c:axId val="43751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515440"/>
        <c:crosses val="autoZero"/>
        <c:crossBetween val="between"/>
      </c:valAx>
      <c:valAx>
        <c:axId val="437491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496744"/>
        <c:crosses val="max"/>
        <c:crossBetween val="between"/>
      </c:valAx>
      <c:catAx>
        <c:axId val="437496744"/>
        <c:scaling>
          <c:orientation val="minMax"/>
        </c:scaling>
        <c:delete val="1"/>
        <c:axPos val="b"/>
        <c:majorTickMark val="out"/>
        <c:minorTickMark val="none"/>
        <c:tickLblPos val="nextTo"/>
        <c:crossAx val="43749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184580052493445"/>
          <c:y val="0.56076334208223977"/>
          <c:w val="0.30180930694388564"/>
          <c:h val="0.25694663167104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9868185754479"/>
          <c:y val="3.7037037037037035E-2"/>
          <c:w val="0.8117146392266259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1995-2018'!$W$4</c:f>
              <c:strCache>
                <c:ptCount val="1"/>
                <c:pt idx="0">
                  <c:v>Clo EPA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1995-2018'!$W$5:$W$100</c:f>
              <c:numCache>
                <c:formatCode>General</c:formatCode>
                <c:ptCount val="96"/>
                <c:pt idx="0">
                  <c:v>7817.7072799999996</c:v>
                </c:pt>
                <c:pt idx="1">
                  <c:v>7887.3302299999996</c:v>
                </c:pt>
                <c:pt idx="2">
                  <c:v>7963.8800700000002</c:v>
                </c:pt>
                <c:pt idx="3">
                  <c:v>8044.2879899999998</c:v>
                </c:pt>
                <c:pt idx="4">
                  <c:v>8126.8830900000003</c:v>
                </c:pt>
                <c:pt idx="5">
                  <c:v>8216.7330099999999</c:v>
                </c:pt>
                <c:pt idx="6">
                  <c:v>8294.2434400000002</c:v>
                </c:pt>
                <c:pt idx="7">
                  <c:v>8353.4030000000002</c:v>
                </c:pt>
                <c:pt idx="8">
                  <c:v>8409.9751899999992</c:v>
                </c:pt>
                <c:pt idx="9">
                  <c:v>8469.1947999999993</c:v>
                </c:pt>
                <c:pt idx="10">
                  <c:v>8547.8569900000002</c:v>
                </c:pt>
                <c:pt idx="11">
                  <c:v>8638.0830399999995</c:v>
                </c:pt>
                <c:pt idx="12">
                  <c:v>8716.2179099999994</c:v>
                </c:pt>
                <c:pt idx="13">
                  <c:v>8788.4382900000001</c:v>
                </c:pt>
                <c:pt idx="14">
                  <c:v>8882.0418599999994</c:v>
                </c:pt>
                <c:pt idx="15">
                  <c:v>9007.6250099999997</c:v>
                </c:pt>
                <c:pt idx="16">
                  <c:v>9163.6087900000002</c:v>
                </c:pt>
                <c:pt idx="17">
                  <c:v>9311.8044900000004</c:v>
                </c:pt>
                <c:pt idx="18">
                  <c:v>9431.7647199999992</c:v>
                </c:pt>
                <c:pt idx="19">
                  <c:v>9569.3075100000005</c:v>
                </c:pt>
                <c:pt idx="20">
                  <c:v>9742.3822400000008</c:v>
                </c:pt>
                <c:pt idx="21">
                  <c:v>9899.0039699999998</c:v>
                </c:pt>
                <c:pt idx="22">
                  <c:v>10006.4121</c:v>
                </c:pt>
                <c:pt idx="23">
                  <c:v>10077.7649</c:v>
                </c:pt>
                <c:pt idx="24">
                  <c:v>10134.3868</c:v>
                </c:pt>
                <c:pt idx="25">
                  <c:v>10219.8884</c:v>
                </c:pt>
                <c:pt idx="26">
                  <c:v>10342.945400000001</c:v>
                </c:pt>
                <c:pt idx="27">
                  <c:v>10445.2811</c:v>
                </c:pt>
                <c:pt idx="28">
                  <c:v>10504.172500000001</c:v>
                </c:pt>
                <c:pt idx="29">
                  <c:v>10572.108399999999</c:v>
                </c:pt>
                <c:pt idx="30">
                  <c:v>10671.061799999999</c:v>
                </c:pt>
                <c:pt idx="31">
                  <c:v>10787.3478</c:v>
                </c:pt>
                <c:pt idx="32">
                  <c:v>10925.482599999999</c:v>
                </c:pt>
                <c:pt idx="33">
                  <c:v>11088.604499999999</c:v>
                </c:pt>
                <c:pt idx="34">
                  <c:v>11267.9725</c:v>
                </c:pt>
                <c:pt idx="35">
                  <c:v>11417.779200000001</c:v>
                </c:pt>
                <c:pt idx="36">
                  <c:v>11512.132</c:v>
                </c:pt>
                <c:pt idx="37">
                  <c:v>11605.3282</c:v>
                </c:pt>
                <c:pt idx="38">
                  <c:v>11741.9933</c:v>
                </c:pt>
                <c:pt idx="39">
                  <c:v>11959.297399999999</c:v>
                </c:pt>
                <c:pt idx="40">
                  <c:v>12247.212299999999</c:v>
                </c:pt>
                <c:pt idx="41">
                  <c:v>12483.0723</c:v>
                </c:pt>
                <c:pt idx="42">
                  <c:v>12619.710999999999</c:v>
                </c:pt>
                <c:pt idx="43">
                  <c:v>12786.3871</c:v>
                </c:pt>
                <c:pt idx="44">
                  <c:v>12967.456099999999</c:v>
                </c:pt>
                <c:pt idx="45">
                  <c:v>13079.515600000001</c:v>
                </c:pt>
                <c:pt idx="46">
                  <c:v>13176.441800000001</c:v>
                </c:pt>
                <c:pt idx="47">
                  <c:v>13337.341200000001</c:v>
                </c:pt>
                <c:pt idx="48">
                  <c:v>13522.932699999999</c:v>
                </c:pt>
                <c:pt idx="49">
                  <c:v>13659.228499999999</c:v>
                </c:pt>
                <c:pt idx="50">
                  <c:v>13753.433499999999</c:v>
                </c:pt>
                <c:pt idx="51">
                  <c:v>13802.4017</c:v>
                </c:pt>
                <c:pt idx="52">
                  <c:v>13858.955099999999</c:v>
                </c:pt>
                <c:pt idx="53">
                  <c:v>13950.420700000001</c:v>
                </c:pt>
                <c:pt idx="54">
                  <c:v>14025.844499999999</c:v>
                </c:pt>
                <c:pt idx="55">
                  <c:v>13941.6315</c:v>
                </c:pt>
                <c:pt idx="56">
                  <c:v>13750.3195</c:v>
                </c:pt>
                <c:pt idx="57">
                  <c:v>13627.8631</c:v>
                </c:pt>
                <c:pt idx="58">
                  <c:v>13609.0146</c:v>
                </c:pt>
                <c:pt idx="59">
                  <c:v>13620.1895</c:v>
                </c:pt>
                <c:pt idx="60">
                  <c:v>13620.387199999999</c:v>
                </c:pt>
                <c:pt idx="61">
                  <c:v>13625.7433</c:v>
                </c:pt>
                <c:pt idx="62">
                  <c:v>13627.2287</c:v>
                </c:pt>
                <c:pt idx="63">
                  <c:v>13660.0831</c:v>
                </c:pt>
                <c:pt idx="64">
                  <c:v>13718.818799999999</c:v>
                </c:pt>
                <c:pt idx="65">
                  <c:v>13733.5558</c:v>
                </c:pt>
                <c:pt idx="66">
                  <c:v>13638.3215</c:v>
                </c:pt>
                <c:pt idx="67">
                  <c:v>13509.4064</c:v>
                </c:pt>
                <c:pt idx="68">
                  <c:v>13418.843000000001</c:v>
                </c:pt>
                <c:pt idx="69">
                  <c:v>13313.4149</c:v>
                </c:pt>
                <c:pt idx="70">
                  <c:v>13175.7647</c:v>
                </c:pt>
                <c:pt idx="71">
                  <c:v>13064.087100000001</c:v>
                </c:pt>
                <c:pt idx="72">
                  <c:v>13001.529399999999</c:v>
                </c:pt>
                <c:pt idx="73">
                  <c:v>12996.793900000001</c:v>
                </c:pt>
                <c:pt idx="74">
                  <c:v>13016.8128</c:v>
                </c:pt>
                <c:pt idx="75">
                  <c:v>13046.237300000001</c:v>
                </c:pt>
                <c:pt idx="76">
                  <c:v>13099.1235</c:v>
                </c:pt>
                <c:pt idx="77">
                  <c:v>13179.3413</c:v>
                </c:pt>
                <c:pt idx="78">
                  <c:v>13274.0643</c:v>
                </c:pt>
                <c:pt idx="79">
                  <c:v>13350.3429</c:v>
                </c:pt>
                <c:pt idx="80">
                  <c:v>13413.734399999999</c:v>
                </c:pt>
                <c:pt idx="81">
                  <c:v>13486.3737</c:v>
                </c:pt>
                <c:pt idx="82">
                  <c:v>13620.296200000001</c:v>
                </c:pt>
                <c:pt idx="83">
                  <c:v>13780.576499999999</c:v>
                </c:pt>
                <c:pt idx="84">
                  <c:v>13899.2628</c:v>
                </c:pt>
                <c:pt idx="85">
                  <c:v>13952.931699999999</c:v>
                </c:pt>
                <c:pt idx="86">
                  <c:v>13990.3099</c:v>
                </c:pt>
                <c:pt idx="87">
                  <c:v>14042.2865</c:v>
                </c:pt>
                <c:pt idx="88">
                  <c:v>14104.6729</c:v>
                </c:pt>
                <c:pt idx="89">
                  <c:v>14197.0484</c:v>
                </c:pt>
                <c:pt idx="90">
                  <c:v>14277.225899999999</c:v>
                </c:pt>
                <c:pt idx="91">
                  <c:v>14328.6754</c:v>
                </c:pt>
                <c:pt idx="92">
                  <c:v>14408.7274</c:v>
                </c:pt>
                <c:pt idx="93">
                  <c:v>14534.217199999999</c:v>
                </c:pt>
                <c:pt idx="94">
                  <c:v>14647.8632</c:v>
                </c:pt>
                <c:pt idx="95">
                  <c:v>14747.344800000001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7-410B-99A2-64DF4FC3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31504"/>
        <c:axId val="393739704"/>
      </c:lineChart>
      <c:lineChart>
        <c:grouping val="standard"/>
        <c:varyColors val="0"/>
        <c:ser>
          <c:idx val="1"/>
          <c:order val="1"/>
          <c:tx>
            <c:strRef>
              <c:f>'EPA 1995-2018'!$Y$4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'EPA 1995-2018'!$Y$5:$Y$100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7-410B-99A2-64DF4FC3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010424"/>
        <c:axId val="385001896"/>
      </c:lineChart>
      <c:catAx>
        <c:axId val="39373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9704"/>
        <c:crosses val="autoZero"/>
        <c:auto val="1"/>
        <c:lblAlgn val="ctr"/>
        <c:lblOffset val="100"/>
        <c:noMultiLvlLbl val="0"/>
      </c:catAx>
      <c:valAx>
        <c:axId val="39373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1504"/>
        <c:crosses val="autoZero"/>
        <c:crossBetween val="between"/>
      </c:valAx>
      <c:valAx>
        <c:axId val="3850018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010424"/>
        <c:crosses val="max"/>
        <c:crossBetween val="between"/>
      </c:valAx>
      <c:catAx>
        <c:axId val="385010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385001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48252038898677"/>
          <c:y val="1.9096675415573052E-2"/>
          <c:w val="0.5294579985075824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2122151406733"/>
          <c:y val="4.9842391721239387E-2"/>
          <c:w val="0.77692017195167107"/>
          <c:h val="0.77163907258186804"/>
        </c:manualLayout>
      </c:layout>
      <c:lineChart>
        <c:grouping val="stacked"/>
        <c:varyColors val="0"/>
        <c:ser>
          <c:idx val="0"/>
          <c:order val="0"/>
          <c:tx>
            <c:strRef>
              <c:f>'EPA 1995-2018'!$C$4</c:f>
              <c:strCache>
                <c:ptCount val="1"/>
                <c:pt idx="0">
                  <c:v>Clo EPA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1995-2018'!$C$5:$C$100</c:f>
              <c:numCache>
                <c:formatCode>General</c:formatCode>
                <c:ptCount val="96"/>
                <c:pt idx="0">
                  <c:v>2609.4856300000001</c:v>
                </c:pt>
                <c:pt idx="1">
                  <c:v>2608.5408900000002</c:v>
                </c:pt>
                <c:pt idx="2">
                  <c:v>2601.9279999999999</c:v>
                </c:pt>
                <c:pt idx="3">
                  <c:v>2598.69472</c:v>
                </c:pt>
                <c:pt idx="4">
                  <c:v>2603.7748499999998</c:v>
                </c:pt>
                <c:pt idx="5">
                  <c:v>2612.1591800000001</c:v>
                </c:pt>
                <c:pt idx="6">
                  <c:v>2625.0779600000001</c:v>
                </c:pt>
                <c:pt idx="7">
                  <c:v>2639.8080399999999</c:v>
                </c:pt>
                <c:pt idx="8">
                  <c:v>2653.7457199999999</c:v>
                </c:pt>
                <c:pt idx="9">
                  <c:v>2684.8927100000001</c:v>
                </c:pt>
                <c:pt idx="10">
                  <c:v>2735.3040500000002</c:v>
                </c:pt>
                <c:pt idx="11">
                  <c:v>2783.4370399999998</c:v>
                </c:pt>
                <c:pt idx="12">
                  <c:v>2823.7222499999998</c:v>
                </c:pt>
                <c:pt idx="13">
                  <c:v>2864.1237299999998</c:v>
                </c:pt>
                <c:pt idx="14">
                  <c:v>2901.0293799999999</c:v>
                </c:pt>
                <c:pt idx="15">
                  <c:v>2932.0120900000002</c:v>
                </c:pt>
                <c:pt idx="16">
                  <c:v>2958.5556299999998</c:v>
                </c:pt>
                <c:pt idx="17">
                  <c:v>2971.6060900000002</c:v>
                </c:pt>
                <c:pt idx="18">
                  <c:v>2977.4628200000002</c:v>
                </c:pt>
                <c:pt idx="19">
                  <c:v>3000.8455600000002</c:v>
                </c:pt>
                <c:pt idx="20">
                  <c:v>3044.5348800000002</c:v>
                </c:pt>
                <c:pt idx="21">
                  <c:v>3083.87986</c:v>
                </c:pt>
                <c:pt idx="22">
                  <c:v>3123.1004899999998</c:v>
                </c:pt>
                <c:pt idx="23">
                  <c:v>3177.6690699999999</c:v>
                </c:pt>
                <c:pt idx="24">
                  <c:v>3216.4086600000001</c:v>
                </c:pt>
                <c:pt idx="25">
                  <c:v>3215.95426</c:v>
                </c:pt>
                <c:pt idx="26">
                  <c:v>3194.2152299999998</c:v>
                </c:pt>
                <c:pt idx="27">
                  <c:v>3166.2135400000002</c:v>
                </c:pt>
                <c:pt idx="28">
                  <c:v>3156.3692799999999</c:v>
                </c:pt>
                <c:pt idx="29">
                  <c:v>3186.8150500000002</c:v>
                </c:pt>
                <c:pt idx="30">
                  <c:v>3223.8448100000001</c:v>
                </c:pt>
                <c:pt idx="31">
                  <c:v>3231.7003599999998</c:v>
                </c:pt>
                <c:pt idx="32">
                  <c:v>3217.36553</c:v>
                </c:pt>
                <c:pt idx="33">
                  <c:v>3204.0915399999999</c:v>
                </c:pt>
                <c:pt idx="34">
                  <c:v>3184.8389000000002</c:v>
                </c:pt>
                <c:pt idx="35">
                  <c:v>3169.5785299999998</c:v>
                </c:pt>
                <c:pt idx="36">
                  <c:v>3172.9481999999998</c:v>
                </c:pt>
                <c:pt idx="37">
                  <c:v>3181.5644499999999</c:v>
                </c:pt>
                <c:pt idx="38">
                  <c:v>3197.1518000000001</c:v>
                </c:pt>
                <c:pt idx="39">
                  <c:v>3230.8590199999999</c:v>
                </c:pt>
                <c:pt idx="40">
                  <c:v>3261.7430199999999</c:v>
                </c:pt>
                <c:pt idx="41">
                  <c:v>3284.1898799999999</c:v>
                </c:pt>
                <c:pt idx="42">
                  <c:v>3297.5789</c:v>
                </c:pt>
                <c:pt idx="43">
                  <c:v>3291.9672799999998</c:v>
                </c:pt>
                <c:pt idx="44">
                  <c:v>3287.9012200000002</c:v>
                </c:pt>
                <c:pt idx="45">
                  <c:v>3287.7819100000002</c:v>
                </c:pt>
                <c:pt idx="46">
                  <c:v>3289.6620200000002</c:v>
                </c:pt>
                <c:pt idx="47">
                  <c:v>3290.0142500000002</c:v>
                </c:pt>
                <c:pt idx="48">
                  <c:v>3274.05323</c:v>
                </c:pt>
                <c:pt idx="49">
                  <c:v>3246.19137</c:v>
                </c:pt>
                <c:pt idx="50">
                  <c:v>3245.5860400000001</c:v>
                </c:pt>
                <c:pt idx="51">
                  <c:v>3280.6649000000002</c:v>
                </c:pt>
                <c:pt idx="52">
                  <c:v>3310.6533100000001</c:v>
                </c:pt>
                <c:pt idx="53">
                  <c:v>3296.6711100000002</c:v>
                </c:pt>
                <c:pt idx="54">
                  <c:v>3210.5037299999999</c:v>
                </c:pt>
                <c:pt idx="55">
                  <c:v>3078.4494300000001</c:v>
                </c:pt>
                <c:pt idx="56">
                  <c:v>2942.5954299999999</c:v>
                </c:pt>
                <c:pt idx="57">
                  <c:v>2832.3330099999998</c:v>
                </c:pt>
                <c:pt idx="58">
                  <c:v>2749.7699699999998</c:v>
                </c:pt>
                <c:pt idx="59">
                  <c:v>2696.6649400000001</c:v>
                </c:pt>
                <c:pt idx="60">
                  <c:v>2668.2023899999999</c:v>
                </c:pt>
                <c:pt idx="61">
                  <c:v>2649.1115500000001</c:v>
                </c:pt>
                <c:pt idx="62">
                  <c:v>2643.8476500000002</c:v>
                </c:pt>
                <c:pt idx="63">
                  <c:v>2638.6737899999998</c:v>
                </c:pt>
                <c:pt idx="64">
                  <c:v>2634.63051</c:v>
                </c:pt>
                <c:pt idx="65">
                  <c:v>2626.54952</c:v>
                </c:pt>
                <c:pt idx="66">
                  <c:v>2610.8382099999999</c:v>
                </c:pt>
                <c:pt idx="67">
                  <c:v>2576.0758999999998</c:v>
                </c:pt>
                <c:pt idx="68">
                  <c:v>2532.6565099999998</c:v>
                </c:pt>
                <c:pt idx="69">
                  <c:v>2500.3623299999999</c:v>
                </c:pt>
                <c:pt idx="70">
                  <c:v>2468.4826600000001</c:v>
                </c:pt>
                <c:pt idx="71">
                  <c:v>2436.1293799999999</c:v>
                </c:pt>
                <c:pt idx="72">
                  <c:v>2399.4761899999999</c:v>
                </c:pt>
                <c:pt idx="73">
                  <c:v>2360.5717300000001</c:v>
                </c:pt>
                <c:pt idx="74">
                  <c:v>2331.6218800000001</c:v>
                </c:pt>
                <c:pt idx="75">
                  <c:v>2324.2158800000002</c:v>
                </c:pt>
                <c:pt idx="76">
                  <c:v>2330.3142800000001</c:v>
                </c:pt>
                <c:pt idx="77">
                  <c:v>2358.7780200000002</c:v>
                </c:pt>
                <c:pt idx="78">
                  <c:v>2400.39309</c:v>
                </c:pt>
                <c:pt idx="79">
                  <c:v>2434.8677200000002</c:v>
                </c:pt>
                <c:pt idx="80">
                  <c:v>2470.6928400000002</c:v>
                </c:pt>
                <c:pt idx="81">
                  <c:v>2500.6319600000002</c:v>
                </c:pt>
                <c:pt idx="82">
                  <c:v>2500.8191999999999</c:v>
                </c:pt>
                <c:pt idx="83">
                  <c:v>2487.2885099999999</c:v>
                </c:pt>
                <c:pt idx="84">
                  <c:v>2483.6469099999999</c:v>
                </c:pt>
                <c:pt idx="85">
                  <c:v>2493.0158999999999</c:v>
                </c:pt>
                <c:pt idx="86">
                  <c:v>2520.5214099999998</c:v>
                </c:pt>
                <c:pt idx="87">
                  <c:v>2562.9735599999999</c:v>
                </c:pt>
                <c:pt idx="88">
                  <c:v>2602.8603400000002</c:v>
                </c:pt>
                <c:pt idx="89">
                  <c:v>2631.0937300000001</c:v>
                </c:pt>
                <c:pt idx="90">
                  <c:v>2662.5162799999998</c:v>
                </c:pt>
                <c:pt idx="91">
                  <c:v>2692.6232300000001</c:v>
                </c:pt>
                <c:pt idx="92">
                  <c:v>2711.4821900000002</c:v>
                </c:pt>
                <c:pt idx="93">
                  <c:v>2717.03069</c:v>
                </c:pt>
                <c:pt idx="94">
                  <c:v>2710.2078200000001</c:v>
                </c:pt>
                <c:pt idx="95">
                  <c:v>2695.93235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F-4E39-8BCA-55B62DEA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12984"/>
        <c:axId val="425621512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1995-2018'!$H$5:$H$100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F-4E39-8BCA-55B62DEA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97416"/>
        <c:axId val="417414472"/>
      </c:lineChart>
      <c:catAx>
        <c:axId val="42561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1512"/>
        <c:crosses val="autoZero"/>
        <c:auto val="1"/>
        <c:lblAlgn val="ctr"/>
        <c:lblOffset val="100"/>
        <c:noMultiLvlLbl val="0"/>
      </c:catAx>
      <c:valAx>
        <c:axId val="42562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12984"/>
        <c:crosses val="autoZero"/>
        <c:crossBetween val="between"/>
      </c:valAx>
      <c:valAx>
        <c:axId val="417414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397416"/>
        <c:crosses val="max"/>
        <c:crossBetween val="between"/>
      </c:valAx>
      <c:catAx>
        <c:axId val="417397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414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78442773100787"/>
          <c:y val="0.44675801465302095"/>
          <c:w val="0.31799656194747772"/>
          <c:h val="0.25147966255594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6979096621279"/>
          <c:y val="4.9842391721239387E-2"/>
          <c:w val="0.77208863319417043"/>
          <c:h val="0.77163907258186804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1995-2018'!$C$4</c:f>
              <c:strCache>
                <c:ptCount val="1"/>
                <c:pt idx="0">
                  <c:v>Clo EPA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1995-2018'!$C$5:$C$100</c:f>
              <c:numCache>
                <c:formatCode>General</c:formatCode>
                <c:ptCount val="96"/>
                <c:pt idx="0">
                  <c:v>2609.4856300000001</c:v>
                </c:pt>
                <c:pt idx="1">
                  <c:v>2608.5408900000002</c:v>
                </c:pt>
                <c:pt idx="2">
                  <c:v>2601.9279999999999</c:v>
                </c:pt>
                <c:pt idx="3">
                  <c:v>2598.69472</c:v>
                </c:pt>
                <c:pt idx="4">
                  <c:v>2603.7748499999998</c:v>
                </c:pt>
                <c:pt idx="5">
                  <c:v>2612.1591800000001</c:v>
                </c:pt>
                <c:pt idx="6">
                  <c:v>2625.0779600000001</c:v>
                </c:pt>
                <c:pt idx="7">
                  <c:v>2639.8080399999999</c:v>
                </c:pt>
                <c:pt idx="8">
                  <c:v>2653.7457199999999</c:v>
                </c:pt>
                <c:pt idx="9">
                  <c:v>2684.8927100000001</c:v>
                </c:pt>
                <c:pt idx="10">
                  <c:v>2735.3040500000002</c:v>
                </c:pt>
                <c:pt idx="11">
                  <c:v>2783.4370399999998</c:v>
                </c:pt>
                <c:pt idx="12">
                  <c:v>2823.7222499999998</c:v>
                </c:pt>
                <c:pt idx="13">
                  <c:v>2864.1237299999998</c:v>
                </c:pt>
                <c:pt idx="14">
                  <c:v>2901.0293799999999</c:v>
                </c:pt>
                <c:pt idx="15">
                  <c:v>2932.0120900000002</c:v>
                </c:pt>
                <c:pt idx="16">
                  <c:v>2958.5556299999998</c:v>
                </c:pt>
                <c:pt idx="17">
                  <c:v>2971.6060900000002</c:v>
                </c:pt>
                <c:pt idx="18">
                  <c:v>2977.4628200000002</c:v>
                </c:pt>
                <c:pt idx="19">
                  <c:v>3000.8455600000002</c:v>
                </c:pt>
                <c:pt idx="20">
                  <c:v>3044.5348800000002</c:v>
                </c:pt>
                <c:pt idx="21">
                  <c:v>3083.87986</c:v>
                </c:pt>
                <c:pt idx="22">
                  <c:v>3123.1004899999998</c:v>
                </c:pt>
                <c:pt idx="23">
                  <c:v>3177.6690699999999</c:v>
                </c:pt>
                <c:pt idx="24">
                  <c:v>3216.4086600000001</c:v>
                </c:pt>
                <c:pt idx="25">
                  <c:v>3215.95426</c:v>
                </c:pt>
                <c:pt idx="26">
                  <c:v>3194.2152299999998</c:v>
                </c:pt>
                <c:pt idx="27">
                  <c:v>3166.2135400000002</c:v>
                </c:pt>
                <c:pt idx="28">
                  <c:v>3156.3692799999999</c:v>
                </c:pt>
                <c:pt idx="29">
                  <c:v>3186.8150500000002</c:v>
                </c:pt>
                <c:pt idx="30">
                  <c:v>3223.8448100000001</c:v>
                </c:pt>
                <c:pt idx="31">
                  <c:v>3231.7003599999998</c:v>
                </c:pt>
                <c:pt idx="32">
                  <c:v>3217.36553</c:v>
                </c:pt>
                <c:pt idx="33">
                  <c:v>3204.0915399999999</c:v>
                </c:pt>
                <c:pt idx="34">
                  <c:v>3184.8389000000002</c:v>
                </c:pt>
                <c:pt idx="35">
                  <c:v>3169.5785299999998</c:v>
                </c:pt>
                <c:pt idx="36">
                  <c:v>3172.9481999999998</c:v>
                </c:pt>
                <c:pt idx="37">
                  <c:v>3181.5644499999999</c:v>
                </c:pt>
                <c:pt idx="38">
                  <c:v>3197.1518000000001</c:v>
                </c:pt>
                <c:pt idx="39">
                  <c:v>3230.8590199999999</c:v>
                </c:pt>
                <c:pt idx="40">
                  <c:v>3261.7430199999999</c:v>
                </c:pt>
                <c:pt idx="41">
                  <c:v>3284.1898799999999</c:v>
                </c:pt>
                <c:pt idx="42">
                  <c:v>3297.5789</c:v>
                </c:pt>
                <c:pt idx="43">
                  <c:v>3291.9672799999998</c:v>
                </c:pt>
                <c:pt idx="44">
                  <c:v>3287.9012200000002</c:v>
                </c:pt>
                <c:pt idx="45">
                  <c:v>3287.7819100000002</c:v>
                </c:pt>
                <c:pt idx="46">
                  <c:v>3289.6620200000002</c:v>
                </c:pt>
                <c:pt idx="47">
                  <c:v>3290.0142500000002</c:v>
                </c:pt>
                <c:pt idx="48">
                  <c:v>3274.05323</c:v>
                </c:pt>
                <c:pt idx="49">
                  <c:v>3246.19137</c:v>
                </c:pt>
                <c:pt idx="50">
                  <c:v>3245.5860400000001</c:v>
                </c:pt>
                <c:pt idx="51">
                  <c:v>3280.6649000000002</c:v>
                </c:pt>
                <c:pt idx="52">
                  <c:v>3310.6533100000001</c:v>
                </c:pt>
                <c:pt idx="53">
                  <c:v>3296.6711100000002</c:v>
                </c:pt>
                <c:pt idx="54">
                  <c:v>3210.5037299999999</c:v>
                </c:pt>
                <c:pt idx="55">
                  <c:v>3078.4494300000001</c:v>
                </c:pt>
                <c:pt idx="56">
                  <c:v>2942.5954299999999</c:v>
                </c:pt>
                <c:pt idx="57">
                  <c:v>2832.3330099999998</c:v>
                </c:pt>
                <c:pt idx="58">
                  <c:v>2749.7699699999998</c:v>
                </c:pt>
                <c:pt idx="59">
                  <c:v>2696.6649400000001</c:v>
                </c:pt>
                <c:pt idx="60">
                  <c:v>2668.2023899999999</c:v>
                </c:pt>
                <c:pt idx="61">
                  <c:v>2649.1115500000001</c:v>
                </c:pt>
                <c:pt idx="62">
                  <c:v>2643.8476500000002</c:v>
                </c:pt>
                <c:pt idx="63">
                  <c:v>2638.6737899999998</c:v>
                </c:pt>
                <c:pt idx="64">
                  <c:v>2634.63051</c:v>
                </c:pt>
                <c:pt idx="65">
                  <c:v>2626.54952</c:v>
                </c:pt>
                <c:pt idx="66">
                  <c:v>2610.8382099999999</c:v>
                </c:pt>
                <c:pt idx="67">
                  <c:v>2576.0758999999998</c:v>
                </c:pt>
                <c:pt idx="68">
                  <c:v>2532.6565099999998</c:v>
                </c:pt>
                <c:pt idx="69">
                  <c:v>2500.3623299999999</c:v>
                </c:pt>
                <c:pt idx="70">
                  <c:v>2468.4826600000001</c:v>
                </c:pt>
                <c:pt idx="71">
                  <c:v>2436.1293799999999</c:v>
                </c:pt>
                <c:pt idx="72">
                  <c:v>2399.4761899999999</c:v>
                </c:pt>
                <c:pt idx="73">
                  <c:v>2360.5717300000001</c:v>
                </c:pt>
                <c:pt idx="74">
                  <c:v>2331.6218800000001</c:v>
                </c:pt>
                <c:pt idx="75">
                  <c:v>2324.2158800000002</c:v>
                </c:pt>
                <c:pt idx="76">
                  <c:v>2330.3142800000001</c:v>
                </c:pt>
                <c:pt idx="77">
                  <c:v>2358.7780200000002</c:v>
                </c:pt>
                <c:pt idx="78">
                  <c:v>2400.39309</c:v>
                </c:pt>
                <c:pt idx="79">
                  <c:v>2434.8677200000002</c:v>
                </c:pt>
                <c:pt idx="80">
                  <c:v>2470.6928400000002</c:v>
                </c:pt>
                <c:pt idx="81">
                  <c:v>2500.6319600000002</c:v>
                </c:pt>
                <c:pt idx="82">
                  <c:v>2500.8191999999999</c:v>
                </c:pt>
                <c:pt idx="83">
                  <c:v>2487.2885099999999</c:v>
                </c:pt>
                <c:pt idx="84">
                  <c:v>2483.6469099999999</c:v>
                </c:pt>
                <c:pt idx="85">
                  <c:v>2493.0158999999999</c:v>
                </c:pt>
                <c:pt idx="86">
                  <c:v>2520.5214099999998</c:v>
                </c:pt>
                <c:pt idx="87">
                  <c:v>2562.9735599999999</c:v>
                </c:pt>
                <c:pt idx="88">
                  <c:v>2602.8603400000002</c:v>
                </c:pt>
                <c:pt idx="89">
                  <c:v>2631.0937300000001</c:v>
                </c:pt>
                <c:pt idx="90">
                  <c:v>2662.5162799999998</c:v>
                </c:pt>
                <c:pt idx="91">
                  <c:v>2692.6232300000001</c:v>
                </c:pt>
                <c:pt idx="92">
                  <c:v>2711.4821900000002</c:v>
                </c:pt>
                <c:pt idx="93">
                  <c:v>2717.03069</c:v>
                </c:pt>
                <c:pt idx="94">
                  <c:v>2710.2078200000001</c:v>
                </c:pt>
                <c:pt idx="95">
                  <c:v>2695.93235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1-452A-8B39-E00F405B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23808"/>
        <c:axId val="425627744"/>
      </c:lineChart>
      <c:lineChart>
        <c:grouping val="standard"/>
        <c:varyColors val="0"/>
        <c:ser>
          <c:idx val="1"/>
          <c:order val="1"/>
          <c:tx>
            <c:v>Maximos y minimos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1995-2018'!$E$5:$E$100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1-452A-8B39-E00F405B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50656"/>
        <c:axId val="410856232"/>
      </c:lineChart>
      <c:catAx>
        <c:axId val="4256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7744"/>
        <c:crosses val="autoZero"/>
        <c:auto val="1"/>
        <c:lblAlgn val="ctr"/>
        <c:lblOffset val="100"/>
        <c:noMultiLvlLbl val="0"/>
      </c:catAx>
      <c:valAx>
        <c:axId val="4256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623808"/>
        <c:crosses val="autoZero"/>
        <c:crossBetween val="between"/>
      </c:valAx>
      <c:valAx>
        <c:axId val="410856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850656"/>
        <c:crosses val="max"/>
        <c:crossBetween val="between"/>
      </c:valAx>
      <c:catAx>
        <c:axId val="41085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56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012028988333336"/>
          <c:y val="0.48300702681392232"/>
          <c:w val="0.32628041136208807"/>
          <c:h val="0.25147966255594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9783358932145"/>
          <c:y val="5.0925925925925923E-2"/>
          <c:w val="0.79798781575010247"/>
          <c:h val="0.76667468649752113"/>
        </c:manualLayout>
      </c:layout>
      <c:lineChart>
        <c:grouping val="stacked"/>
        <c:varyColors val="0"/>
        <c:ser>
          <c:idx val="0"/>
          <c:order val="0"/>
          <c:tx>
            <c:strRef>
              <c:f>'Afiliaciones Industria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Industria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'!$J$9:$J$104</c:f>
              <c:numCache>
                <c:formatCode>General</c:formatCode>
                <c:ptCount val="96"/>
                <c:pt idx="0">
                  <c:v>2461214.42</c:v>
                </c:pt>
                <c:pt idx="1">
                  <c:v>2461503.12</c:v>
                </c:pt>
                <c:pt idx="2">
                  <c:v>2460436.36</c:v>
                </c:pt>
                <c:pt idx="3">
                  <c:v>2454253.67</c:v>
                </c:pt>
                <c:pt idx="4">
                  <c:v>2444289.84</c:v>
                </c:pt>
                <c:pt idx="5">
                  <c:v>2437458.7599999998</c:v>
                </c:pt>
                <c:pt idx="6">
                  <c:v>2436719.71</c:v>
                </c:pt>
                <c:pt idx="7">
                  <c:v>2440857.8199999998</c:v>
                </c:pt>
                <c:pt idx="8">
                  <c:v>2449425.71</c:v>
                </c:pt>
                <c:pt idx="9">
                  <c:v>2462281.7000000002</c:v>
                </c:pt>
                <c:pt idx="10">
                  <c:v>2476632.2599999998</c:v>
                </c:pt>
                <c:pt idx="11">
                  <c:v>2494204.9</c:v>
                </c:pt>
                <c:pt idx="12">
                  <c:v>2517581.31</c:v>
                </c:pt>
                <c:pt idx="13">
                  <c:v>2542047.7599999998</c:v>
                </c:pt>
                <c:pt idx="14">
                  <c:v>2563181.2400000002</c:v>
                </c:pt>
                <c:pt idx="15">
                  <c:v>2579385.11</c:v>
                </c:pt>
                <c:pt idx="16">
                  <c:v>2591585.39</c:v>
                </c:pt>
                <c:pt idx="17">
                  <c:v>2604355.9900000002</c:v>
                </c:pt>
                <c:pt idx="18">
                  <c:v>2625702.31</c:v>
                </c:pt>
                <c:pt idx="19">
                  <c:v>2653295.31</c:v>
                </c:pt>
                <c:pt idx="20">
                  <c:v>2678869.87</c:v>
                </c:pt>
                <c:pt idx="21">
                  <c:v>2699007.43</c:v>
                </c:pt>
                <c:pt idx="22">
                  <c:v>2717164.54</c:v>
                </c:pt>
                <c:pt idx="23">
                  <c:v>2734894.33</c:v>
                </c:pt>
                <c:pt idx="24">
                  <c:v>2748013.52</c:v>
                </c:pt>
                <c:pt idx="25">
                  <c:v>2751034.19</c:v>
                </c:pt>
                <c:pt idx="26">
                  <c:v>2744778.84</c:v>
                </c:pt>
                <c:pt idx="27">
                  <c:v>2737405.05</c:v>
                </c:pt>
                <c:pt idx="28">
                  <c:v>2736014.45</c:v>
                </c:pt>
                <c:pt idx="29">
                  <c:v>2739403.31</c:v>
                </c:pt>
                <c:pt idx="30">
                  <c:v>2740219.71</c:v>
                </c:pt>
                <c:pt idx="31">
                  <c:v>2736411.58</c:v>
                </c:pt>
                <c:pt idx="32">
                  <c:v>2731120.63</c:v>
                </c:pt>
                <c:pt idx="33">
                  <c:v>2727157.32</c:v>
                </c:pt>
                <c:pt idx="34">
                  <c:v>2723096.28</c:v>
                </c:pt>
                <c:pt idx="35">
                  <c:v>2720649.87</c:v>
                </c:pt>
                <c:pt idx="36">
                  <c:v>2718762.04</c:v>
                </c:pt>
                <c:pt idx="37">
                  <c:v>2714944.86</c:v>
                </c:pt>
                <c:pt idx="38">
                  <c:v>2709839.38</c:v>
                </c:pt>
                <c:pt idx="39">
                  <c:v>2705621.66</c:v>
                </c:pt>
                <c:pt idx="40">
                  <c:v>2700015.86</c:v>
                </c:pt>
                <c:pt idx="41">
                  <c:v>2697691.33</c:v>
                </c:pt>
                <c:pt idx="42">
                  <c:v>2699669.08</c:v>
                </c:pt>
                <c:pt idx="43">
                  <c:v>2697928.09</c:v>
                </c:pt>
                <c:pt idx="44">
                  <c:v>2693421.42</c:v>
                </c:pt>
                <c:pt idx="45">
                  <c:v>2693374.07</c:v>
                </c:pt>
                <c:pt idx="46">
                  <c:v>2700645.07</c:v>
                </c:pt>
                <c:pt idx="47">
                  <c:v>2717668.06</c:v>
                </c:pt>
                <c:pt idx="48">
                  <c:v>2743361.83</c:v>
                </c:pt>
                <c:pt idx="49">
                  <c:v>2763293.15</c:v>
                </c:pt>
                <c:pt idx="50">
                  <c:v>2771672.8</c:v>
                </c:pt>
                <c:pt idx="51">
                  <c:v>2771689.14</c:v>
                </c:pt>
                <c:pt idx="52">
                  <c:v>2761880.67</c:v>
                </c:pt>
                <c:pt idx="53">
                  <c:v>2734290.75</c:v>
                </c:pt>
                <c:pt idx="54">
                  <c:v>2682788.2400000002</c:v>
                </c:pt>
                <c:pt idx="55">
                  <c:v>2602329.02</c:v>
                </c:pt>
                <c:pt idx="56">
                  <c:v>2507275.4900000002</c:v>
                </c:pt>
                <c:pt idx="57">
                  <c:v>2426615.96</c:v>
                </c:pt>
                <c:pt idx="58">
                  <c:v>2374336.09</c:v>
                </c:pt>
                <c:pt idx="59">
                  <c:v>2343851.5099999998</c:v>
                </c:pt>
                <c:pt idx="60">
                  <c:v>2322822.7599999998</c:v>
                </c:pt>
                <c:pt idx="61">
                  <c:v>2302878.5499999998</c:v>
                </c:pt>
                <c:pt idx="62">
                  <c:v>2283596.13</c:v>
                </c:pt>
                <c:pt idx="63">
                  <c:v>2269552.31</c:v>
                </c:pt>
                <c:pt idx="64">
                  <c:v>2259266.54</c:v>
                </c:pt>
                <c:pt idx="65">
                  <c:v>2246667.5299999998</c:v>
                </c:pt>
                <c:pt idx="66">
                  <c:v>2225523.7799999998</c:v>
                </c:pt>
                <c:pt idx="67">
                  <c:v>2196591.0299999998</c:v>
                </c:pt>
                <c:pt idx="68">
                  <c:v>2164098.71</c:v>
                </c:pt>
                <c:pt idx="69">
                  <c:v>2129852.81</c:v>
                </c:pt>
                <c:pt idx="70">
                  <c:v>2095548.44</c:v>
                </c:pt>
                <c:pt idx="71">
                  <c:v>2065422.13</c:v>
                </c:pt>
                <c:pt idx="72">
                  <c:v>2040320.22</c:v>
                </c:pt>
                <c:pt idx="73">
                  <c:v>2022058.06</c:v>
                </c:pt>
                <c:pt idx="74">
                  <c:v>2013780.42</c:v>
                </c:pt>
                <c:pt idx="75">
                  <c:v>2012846.49</c:v>
                </c:pt>
                <c:pt idx="76">
                  <c:v>2014821.74</c:v>
                </c:pt>
                <c:pt idx="77">
                  <c:v>2019088.03</c:v>
                </c:pt>
                <c:pt idx="78">
                  <c:v>2025191.01</c:v>
                </c:pt>
                <c:pt idx="79">
                  <c:v>2033010.08</c:v>
                </c:pt>
                <c:pt idx="80">
                  <c:v>2044846.3</c:v>
                </c:pt>
                <c:pt idx="81">
                  <c:v>2059716.94</c:v>
                </c:pt>
                <c:pt idx="82">
                  <c:v>2074429.51</c:v>
                </c:pt>
                <c:pt idx="83">
                  <c:v>2088527.35</c:v>
                </c:pt>
                <c:pt idx="84">
                  <c:v>2102564.94</c:v>
                </c:pt>
                <c:pt idx="85">
                  <c:v>2116802.73</c:v>
                </c:pt>
                <c:pt idx="86">
                  <c:v>2131938.64</c:v>
                </c:pt>
                <c:pt idx="87">
                  <c:v>2148100.75</c:v>
                </c:pt>
                <c:pt idx="88">
                  <c:v>2165048.12</c:v>
                </c:pt>
                <c:pt idx="89">
                  <c:v>2182309.4</c:v>
                </c:pt>
                <c:pt idx="90">
                  <c:v>2199867.9</c:v>
                </c:pt>
                <c:pt idx="91">
                  <c:v>2217467.9700000002</c:v>
                </c:pt>
                <c:pt idx="92">
                  <c:v>2233452.7799999998</c:v>
                </c:pt>
                <c:pt idx="93">
                  <c:v>2246057.83</c:v>
                </c:pt>
                <c:pt idx="94">
                  <c:v>2256121.2799999998</c:v>
                </c:pt>
                <c:pt idx="95">
                  <c:v>2265772.7799999998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0-43BB-BBE9-A2B68862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11320"/>
        <c:axId val="50990968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INDUSTRIA'!#REF!</c:f>
            </c:multiLvlStrRef>
          </c:cat>
          <c:val>
            <c:numRef>
              <c:f>'Afiliaciones Industria '!$O$9:$O$104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0-43BB-BBE9-A2B68862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728680"/>
        <c:axId val="516725072"/>
      </c:lineChart>
      <c:catAx>
        <c:axId val="50991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09680"/>
        <c:crosses val="autoZero"/>
        <c:auto val="1"/>
        <c:lblAlgn val="ctr"/>
        <c:lblOffset val="100"/>
        <c:noMultiLvlLbl val="0"/>
      </c:catAx>
      <c:valAx>
        <c:axId val="5099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911320"/>
        <c:crosses val="autoZero"/>
        <c:crossBetween val="between"/>
      </c:valAx>
      <c:valAx>
        <c:axId val="516725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728680"/>
        <c:crosses val="max"/>
        <c:crossBetween val="between"/>
      </c:valAx>
      <c:catAx>
        <c:axId val="516728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725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374594635201104"/>
          <c:y val="0.57002260134149896"/>
          <c:w val="0.2225648470542661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94964726833969"/>
          <c:y val="5.0925925925925923E-2"/>
          <c:w val="0.80345107099374169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Industria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Industria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'!$J$9:$J$104</c:f>
              <c:numCache>
                <c:formatCode>General</c:formatCode>
                <c:ptCount val="96"/>
                <c:pt idx="0">
                  <c:v>2461214.42</c:v>
                </c:pt>
                <c:pt idx="1">
                  <c:v>2461503.12</c:v>
                </c:pt>
                <c:pt idx="2">
                  <c:v>2460436.36</c:v>
                </c:pt>
                <c:pt idx="3">
                  <c:v>2454253.67</c:v>
                </c:pt>
                <c:pt idx="4">
                  <c:v>2444289.84</c:v>
                </c:pt>
                <c:pt idx="5">
                  <c:v>2437458.7599999998</c:v>
                </c:pt>
                <c:pt idx="6">
                  <c:v>2436719.71</c:v>
                </c:pt>
                <c:pt idx="7">
                  <c:v>2440857.8199999998</c:v>
                </c:pt>
                <c:pt idx="8">
                  <c:v>2449425.71</c:v>
                </c:pt>
                <c:pt idx="9">
                  <c:v>2462281.7000000002</c:v>
                </c:pt>
                <c:pt idx="10">
                  <c:v>2476632.2599999998</c:v>
                </c:pt>
                <c:pt idx="11">
                  <c:v>2494204.9</c:v>
                </c:pt>
                <c:pt idx="12">
                  <c:v>2517581.31</c:v>
                </c:pt>
                <c:pt idx="13">
                  <c:v>2542047.7599999998</c:v>
                </c:pt>
                <c:pt idx="14">
                  <c:v>2563181.2400000002</c:v>
                </c:pt>
                <c:pt idx="15">
                  <c:v>2579385.11</c:v>
                </c:pt>
                <c:pt idx="16">
                  <c:v>2591585.39</c:v>
                </c:pt>
                <c:pt idx="17">
                  <c:v>2604355.9900000002</c:v>
                </c:pt>
                <c:pt idx="18">
                  <c:v>2625702.31</c:v>
                </c:pt>
                <c:pt idx="19">
                  <c:v>2653295.31</c:v>
                </c:pt>
                <c:pt idx="20">
                  <c:v>2678869.87</c:v>
                </c:pt>
                <c:pt idx="21">
                  <c:v>2699007.43</c:v>
                </c:pt>
                <c:pt idx="22">
                  <c:v>2717164.54</c:v>
                </c:pt>
                <c:pt idx="23">
                  <c:v>2734894.33</c:v>
                </c:pt>
                <c:pt idx="24">
                  <c:v>2748013.52</c:v>
                </c:pt>
                <c:pt idx="25">
                  <c:v>2751034.19</c:v>
                </c:pt>
                <c:pt idx="26">
                  <c:v>2744778.84</c:v>
                </c:pt>
                <c:pt idx="27">
                  <c:v>2737405.05</c:v>
                </c:pt>
                <c:pt idx="28">
                  <c:v>2736014.45</c:v>
                </c:pt>
                <c:pt idx="29">
                  <c:v>2739403.31</c:v>
                </c:pt>
                <c:pt idx="30">
                  <c:v>2740219.71</c:v>
                </c:pt>
                <c:pt idx="31">
                  <c:v>2736411.58</c:v>
                </c:pt>
                <c:pt idx="32">
                  <c:v>2731120.63</c:v>
                </c:pt>
                <c:pt idx="33">
                  <c:v>2727157.32</c:v>
                </c:pt>
                <c:pt idx="34">
                  <c:v>2723096.28</c:v>
                </c:pt>
                <c:pt idx="35">
                  <c:v>2720649.87</c:v>
                </c:pt>
                <c:pt idx="36">
                  <c:v>2718762.04</c:v>
                </c:pt>
                <c:pt idx="37">
                  <c:v>2714944.86</c:v>
                </c:pt>
                <c:pt idx="38">
                  <c:v>2709839.38</c:v>
                </c:pt>
                <c:pt idx="39">
                  <c:v>2705621.66</c:v>
                </c:pt>
                <c:pt idx="40">
                  <c:v>2700015.86</c:v>
                </c:pt>
                <c:pt idx="41">
                  <c:v>2697691.33</c:v>
                </c:pt>
                <c:pt idx="42">
                  <c:v>2699669.08</c:v>
                </c:pt>
                <c:pt idx="43">
                  <c:v>2697928.09</c:v>
                </c:pt>
                <c:pt idx="44">
                  <c:v>2693421.42</c:v>
                </c:pt>
                <c:pt idx="45">
                  <c:v>2693374.07</c:v>
                </c:pt>
                <c:pt idx="46">
                  <c:v>2700645.07</c:v>
                </c:pt>
                <c:pt idx="47">
                  <c:v>2717668.06</c:v>
                </c:pt>
                <c:pt idx="48">
                  <c:v>2743361.83</c:v>
                </c:pt>
                <c:pt idx="49">
                  <c:v>2763293.15</c:v>
                </c:pt>
                <c:pt idx="50">
                  <c:v>2771672.8</c:v>
                </c:pt>
                <c:pt idx="51">
                  <c:v>2771689.14</c:v>
                </c:pt>
                <c:pt idx="52">
                  <c:v>2761880.67</c:v>
                </c:pt>
                <c:pt idx="53">
                  <c:v>2734290.75</c:v>
                </c:pt>
                <c:pt idx="54">
                  <c:v>2682788.2400000002</c:v>
                </c:pt>
                <c:pt idx="55">
                  <c:v>2602329.02</c:v>
                </c:pt>
                <c:pt idx="56">
                  <c:v>2507275.4900000002</c:v>
                </c:pt>
                <c:pt idx="57">
                  <c:v>2426615.96</c:v>
                </c:pt>
                <c:pt idx="58">
                  <c:v>2374336.09</c:v>
                </c:pt>
                <c:pt idx="59">
                  <c:v>2343851.5099999998</c:v>
                </c:pt>
                <c:pt idx="60">
                  <c:v>2322822.7599999998</c:v>
                </c:pt>
                <c:pt idx="61">
                  <c:v>2302878.5499999998</c:v>
                </c:pt>
                <c:pt idx="62">
                  <c:v>2283596.13</c:v>
                </c:pt>
                <c:pt idx="63">
                  <c:v>2269552.31</c:v>
                </c:pt>
                <c:pt idx="64">
                  <c:v>2259266.54</c:v>
                </c:pt>
                <c:pt idx="65">
                  <c:v>2246667.5299999998</c:v>
                </c:pt>
                <c:pt idx="66">
                  <c:v>2225523.7799999998</c:v>
                </c:pt>
                <c:pt idx="67">
                  <c:v>2196591.0299999998</c:v>
                </c:pt>
                <c:pt idx="68">
                  <c:v>2164098.71</c:v>
                </c:pt>
                <c:pt idx="69">
                  <c:v>2129852.81</c:v>
                </c:pt>
                <c:pt idx="70">
                  <c:v>2095548.44</c:v>
                </c:pt>
                <c:pt idx="71">
                  <c:v>2065422.13</c:v>
                </c:pt>
                <c:pt idx="72">
                  <c:v>2040320.22</c:v>
                </c:pt>
                <c:pt idx="73">
                  <c:v>2022058.06</c:v>
                </c:pt>
                <c:pt idx="74">
                  <c:v>2013780.42</c:v>
                </c:pt>
                <c:pt idx="75">
                  <c:v>2012846.49</c:v>
                </c:pt>
                <c:pt idx="76">
                  <c:v>2014821.74</c:v>
                </c:pt>
                <c:pt idx="77">
                  <c:v>2019088.03</c:v>
                </c:pt>
                <c:pt idx="78">
                  <c:v>2025191.01</c:v>
                </c:pt>
                <c:pt idx="79">
                  <c:v>2033010.08</c:v>
                </c:pt>
                <c:pt idx="80">
                  <c:v>2044846.3</c:v>
                </c:pt>
                <c:pt idx="81">
                  <c:v>2059716.94</c:v>
                </c:pt>
                <c:pt idx="82">
                  <c:v>2074429.51</c:v>
                </c:pt>
                <c:pt idx="83">
                  <c:v>2088527.35</c:v>
                </c:pt>
                <c:pt idx="84">
                  <c:v>2102564.94</c:v>
                </c:pt>
                <c:pt idx="85">
                  <c:v>2116802.73</c:v>
                </c:pt>
                <c:pt idx="86">
                  <c:v>2131938.64</c:v>
                </c:pt>
                <c:pt idx="87">
                  <c:v>2148100.75</c:v>
                </c:pt>
                <c:pt idx="88">
                  <c:v>2165048.12</c:v>
                </c:pt>
                <c:pt idx="89">
                  <c:v>2182309.4</c:v>
                </c:pt>
                <c:pt idx="90">
                  <c:v>2199867.9</c:v>
                </c:pt>
                <c:pt idx="91">
                  <c:v>2217467.9700000002</c:v>
                </c:pt>
                <c:pt idx="92">
                  <c:v>2233452.7799999998</c:v>
                </c:pt>
                <c:pt idx="93">
                  <c:v>2246057.83</c:v>
                </c:pt>
                <c:pt idx="94">
                  <c:v>2256121.2799999998</c:v>
                </c:pt>
                <c:pt idx="95">
                  <c:v>2265772.7799999998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8-4BF6-8C30-853D1496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76184"/>
        <c:axId val="517376840"/>
      </c:lineChart>
      <c:lineChart>
        <c:grouping val="standard"/>
        <c:varyColors val="0"/>
        <c:ser>
          <c:idx val="1"/>
          <c:order val="1"/>
          <c:tx>
            <c:strRef>
              <c:f>'Afiliaciones Industria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8-4BF6-8C30-853D1496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66472"/>
        <c:axId val="486668440"/>
      </c:lineChart>
      <c:catAx>
        <c:axId val="51737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376840"/>
        <c:crosses val="autoZero"/>
        <c:auto val="1"/>
        <c:lblAlgn val="ctr"/>
        <c:lblOffset val="100"/>
        <c:noMultiLvlLbl val="0"/>
      </c:catAx>
      <c:valAx>
        <c:axId val="5173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376184"/>
        <c:crosses val="autoZero"/>
        <c:crossBetween val="between"/>
      </c:valAx>
      <c:valAx>
        <c:axId val="486668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6666472"/>
        <c:crosses val="max"/>
        <c:crossBetween val="between"/>
      </c:valAx>
      <c:catAx>
        <c:axId val="48666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668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0532866014476"/>
          <c:y val="3.2985564304461965E-2"/>
          <c:w val="0.225812147008535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553937007874016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IPI!$E$8</c:f>
              <c:strCache>
                <c:ptCount val="1"/>
                <c:pt idx="0">
                  <c:v>Clo IPI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IPI!$C$9:$C$104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IPI!$E$9:$E$104</c:f>
              <c:numCache>
                <c:formatCode>General</c:formatCode>
                <c:ptCount val="96"/>
                <c:pt idx="0">
                  <c:v>104.21136199999999</c:v>
                </c:pt>
                <c:pt idx="1">
                  <c:v>104.11071800000001</c:v>
                </c:pt>
                <c:pt idx="2">
                  <c:v>103.79593800000001</c:v>
                </c:pt>
                <c:pt idx="3">
                  <c:v>102.801236</c:v>
                </c:pt>
                <c:pt idx="4">
                  <c:v>101.916646</c:v>
                </c:pt>
                <c:pt idx="5">
                  <c:v>101.819602</c:v>
                </c:pt>
                <c:pt idx="6">
                  <c:v>102.538118</c:v>
                </c:pt>
                <c:pt idx="7">
                  <c:v>104.152406</c:v>
                </c:pt>
                <c:pt idx="8">
                  <c:v>106.396085</c:v>
                </c:pt>
                <c:pt idx="9">
                  <c:v>108.91302399999999</c:v>
                </c:pt>
                <c:pt idx="10">
                  <c:v>110.817438</c:v>
                </c:pt>
                <c:pt idx="11">
                  <c:v>112.647445</c:v>
                </c:pt>
                <c:pt idx="12">
                  <c:v>114.34927999999999</c:v>
                </c:pt>
                <c:pt idx="13">
                  <c:v>115.475049</c:v>
                </c:pt>
                <c:pt idx="14">
                  <c:v>115.94428600000001</c:v>
                </c:pt>
                <c:pt idx="15">
                  <c:v>116.453051</c:v>
                </c:pt>
                <c:pt idx="16">
                  <c:v>116.816349</c:v>
                </c:pt>
                <c:pt idx="17">
                  <c:v>117.62947699999999</c:v>
                </c:pt>
                <c:pt idx="18">
                  <c:v>119.387568</c:v>
                </c:pt>
                <c:pt idx="19">
                  <c:v>121.342247</c:v>
                </c:pt>
                <c:pt idx="20">
                  <c:v>123.01994999999999</c:v>
                </c:pt>
                <c:pt idx="21">
                  <c:v>123.926852</c:v>
                </c:pt>
                <c:pt idx="22">
                  <c:v>124.31723599999999</c:v>
                </c:pt>
                <c:pt idx="23">
                  <c:v>124.153425</c:v>
                </c:pt>
                <c:pt idx="24">
                  <c:v>123.434556</c:v>
                </c:pt>
                <c:pt idx="25">
                  <c:v>122.60620299999999</c:v>
                </c:pt>
                <c:pt idx="26">
                  <c:v>122.084284</c:v>
                </c:pt>
                <c:pt idx="27">
                  <c:v>121.59868</c:v>
                </c:pt>
                <c:pt idx="28">
                  <c:v>121.446274</c:v>
                </c:pt>
                <c:pt idx="29">
                  <c:v>121.848838</c:v>
                </c:pt>
                <c:pt idx="30">
                  <c:v>122.609612</c:v>
                </c:pt>
                <c:pt idx="31">
                  <c:v>123.383079</c:v>
                </c:pt>
                <c:pt idx="32">
                  <c:v>123.59490700000001</c:v>
                </c:pt>
                <c:pt idx="33">
                  <c:v>123.46870699999999</c:v>
                </c:pt>
                <c:pt idx="34">
                  <c:v>123.713256</c:v>
                </c:pt>
                <c:pt idx="35">
                  <c:v>124.336827</c:v>
                </c:pt>
                <c:pt idx="36">
                  <c:v>125.102942</c:v>
                </c:pt>
                <c:pt idx="37">
                  <c:v>125.89682999999999</c:v>
                </c:pt>
                <c:pt idx="38">
                  <c:v>126.193625</c:v>
                </c:pt>
                <c:pt idx="39">
                  <c:v>125.77579299999999</c:v>
                </c:pt>
                <c:pt idx="40">
                  <c:v>125.858313</c:v>
                </c:pt>
                <c:pt idx="41">
                  <c:v>126.661888</c:v>
                </c:pt>
                <c:pt idx="42">
                  <c:v>127.519228</c:v>
                </c:pt>
                <c:pt idx="43">
                  <c:v>128.811061</c:v>
                </c:pt>
                <c:pt idx="44">
                  <c:v>130.46351000000001</c:v>
                </c:pt>
                <c:pt idx="45">
                  <c:v>131.32212200000001</c:v>
                </c:pt>
                <c:pt idx="46">
                  <c:v>132.13980799999999</c:v>
                </c:pt>
                <c:pt idx="47">
                  <c:v>133.87889300000001</c:v>
                </c:pt>
                <c:pt idx="48">
                  <c:v>135.274484</c:v>
                </c:pt>
                <c:pt idx="49">
                  <c:v>134.771839</c:v>
                </c:pt>
                <c:pt idx="50">
                  <c:v>133.930002</c:v>
                </c:pt>
                <c:pt idx="51">
                  <c:v>133.943387</c:v>
                </c:pt>
                <c:pt idx="52">
                  <c:v>132.796865</c:v>
                </c:pt>
                <c:pt idx="53">
                  <c:v>128.72555600000001</c:v>
                </c:pt>
                <c:pt idx="54">
                  <c:v>121.435919</c:v>
                </c:pt>
                <c:pt idx="55">
                  <c:v>112.340276</c:v>
                </c:pt>
                <c:pt idx="56">
                  <c:v>105.353071</c:v>
                </c:pt>
                <c:pt idx="57">
                  <c:v>103.537949</c:v>
                </c:pt>
                <c:pt idx="58">
                  <c:v>104.61045900000001</c:v>
                </c:pt>
                <c:pt idx="59">
                  <c:v>105.42791099999999</c:v>
                </c:pt>
                <c:pt idx="60">
                  <c:v>105.643058</c:v>
                </c:pt>
                <c:pt idx="61">
                  <c:v>105.63461599999999</c:v>
                </c:pt>
                <c:pt idx="62">
                  <c:v>105.898477</c:v>
                </c:pt>
                <c:pt idx="63">
                  <c:v>106.283816</c:v>
                </c:pt>
                <c:pt idx="64">
                  <c:v>106.047764</c:v>
                </c:pt>
                <c:pt idx="65">
                  <c:v>104.800966</c:v>
                </c:pt>
                <c:pt idx="66">
                  <c:v>103.47700500000001</c:v>
                </c:pt>
                <c:pt idx="67">
                  <c:v>101.817897</c:v>
                </c:pt>
                <c:pt idx="68">
                  <c:v>99.548026800000002</c:v>
                </c:pt>
                <c:pt idx="69">
                  <c:v>97.749940199999998</c:v>
                </c:pt>
                <c:pt idx="70">
                  <c:v>96.328477699999993</c:v>
                </c:pt>
                <c:pt idx="71">
                  <c:v>95.448110400000004</c:v>
                </c:pt>
                <c:pt idx="72">
                  <c:v>95.068841000000006</c:v>
                </c:pt>
                <c:pt idx="73">
                  <c:v>95.293770600000002</c:v>
                </c:pt>
                <c:pt idx="74">
                  <c:v>95.750911000000002</c:v>
                </c:pt>
                <c:pt idx="75">
                  <c:v>96.409680800000004</c:v>
                </c:pt>
                <c:pt idx="76">
                  <c:v>96.873603599999996</c:v>
                </c:pt>
                <c:pt idx="77">
                  <c:v>96.979213099999996</c:v>
                </c:pt>
                <c:pt idx="78">
                  <c:v>96.747947999999994</c:v>
                </c:pt>
                <c:pt idx="79">
                  <c:v>96.859380000000002</c:v>
                </c:pt>
                <c:pt idx="80">
                  <c:v>98.337027899999995</c:v>
                </c:pt>
                <c:pt idx="81">
                  <c:v>100.1164</c:v>
                </c:pt>
                <c:pt idx="82">
                  <c:v>100.788203</c:v>
                </c:pt>
                <c:pt idx="83">
                  <c:v>100.90979799999999</c:v>
                </c:pt>
                <c:pt idx="84">
                  <c:v>101.270276</c:v>
                </c:pt>
                <c:pt idx="85">
                  <c:v>101.340135</c:v>
                </c:pt>
                <c:pt idx="86">
                  <c:v>101.703593</c:v>
                </c:pt>
                <c:pt idx="87">
                  <c:v>102.71770100000001</c:v>
                </c:pt>
                <c:pt idx="88">
                  <c:v>103.60251100000001</c:v>
                </c:pt>
                <c:pt idx="89">
                  <c:v>104.441051</c:v>
                </c:pt>
                <c:pt idx="90">
                  <c:v>105.620777</c:v>
                </c:pt>
                <c:pt idx="91">
                  <c:v>106.343642</c:v>
                </c:pt>
                <c:pt idx="92">
                  <c:v>106.108228</c:v>
                </c:pt>
                <c:pt idx="93">
                  <c:v>105.565381</c:v>
                </c:pt>
                <c:pt idx="94">
                  <c:v>105.213713</c:v>
                </c:pt>
                <c:pt idx="95">
                  <c:v>104.896165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3-4AA1-B205-6B0AB1F5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0104"/>
        <c:axId val="48764633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INDUSTRIA'!#REF!</c:f>
            </c:multiLvlStrRef>
          </c:cat>
          <c:val>
            <c:numRef>
              <c:f>IPI!$J$9:$J$104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3-4AA1-B205-6B0AB1F5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96904"/>
        <c:axId val="388392312"/>
      </c:lineChart>
      <c:catAx>
        <c:axId val="48764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46336"/>
        <c:crosses val="autoZero"/>
        <c:auto val="1"/>
        <c:lblAlgn val="ctr"/>
        <c:lblOffset val="100"/>
        <c:noMultiLvlLbl val="0"/>
      </c:catAx>
      <c:valAx>
        <c:axId val="4876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40104"/>
        <c:crosses val="autoZero"/>
        <c:crossBetween val="between"/>
      </c:valAx>
      <c:valAx>
        <c:axId val="388392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8396904"/>
        <c:crosses val="max"/>
        <c:crossBetween val="between"/>
      </c:valAx>
      <c:catAx>
        <c:axId val="388396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392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01356080489948"/>
          <c:y val="0.63020778652668408"/>
          <c:w val="0.14676421697287839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94964726833969"/>
          <c:y val="5.0925925925925923E-2"/>
          <c:w val="0.80345107099374169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Industria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Industria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Industria '!$J$9:$J$104</c:f>
              <c:numCache>
                <c:formatCode>General</c:formatCode>
                <c:ptCount val="96"/>
                <c:pt idx="0">
                  <c:v>2461214.42</c:v>
                </c:pt>
                <c:pt idx="1">
                  <c:v>2461503.12</c:v>
                </c:pt>
                <c:pt idx="2">
                  <c:v>2460436.36</c:v>
                </c:pt>
                <c:pt idx="3">
                  <c:v>2454253.67</c:v>
                </c:pt>
                <c:pt idx="4">
                  <c:v>2444289.84</c:v>
                </c:pt>
                <c:pt idx="5">
                  <c:v>2437458.7599999998</c:v>
                </c:pt>
                <c:pt idx="6">
                  <c:v>2436719.71</c:v>
                </c:pt>
                <c:pt idx="7">
                  <c:v>2440857.8199999998</c:v>
                </c:pt>
                <c:pt idx="8">
                  <c:v>2449425.71</c:v>
                </c:pt>
                <c:pt idx="9">
                  <c:v>2462281.7000000002</c:v>
                </c:pt>
                <c:pt idx="10">
                  <c:v>2476632.2599999998</c:v>
                </c:pt>
                <c:pt idx="11">
                  <c:v>2494204.9</c:v>
                </c:pt>
                <c:pt idx="12">
                  <c:v>2517581.31</c:v>
                </c:pt>
                <c:pt idx="13">
                  <c:v>2542047.7599999998</c:v>
                </c:pt>
                <c:pt idx="14">
                  <c:v>2563181.2400000002</c:v>
                </c:pt>
                <c:pt idx="15">
                  <c:v>2579385.11</c:v>
                </c:pt>
                <c:pt idx="16">
                  <c:v>2591585.39</c:v>
                </c:pt>
                <c:pt idx="17">
                  <c:v>2604355.9900000002</c:v>
                </c:pt>
                <c:pt idx="18">
                  <c:v>2625702.31</c:v>
                </c:pt>
                <c:pt idx="19">
                  <c:v>2653295.31</c:v>
                </c:pt>
                <c:pt idx="20">
                  <c:v>2678869.87</c:v>
                </c:pt>
                <c:pt idx="21">
                  <c:v>2699007.43</c:v>
                </c:pt>
                <c:pt idx="22">
                  <c:v>2717164.54</c:v>
                </c:pt>
                <c:pt idx="23">
                  <c:v>2734894.33</c:v>
                </c:pt>
                <c:pt idx="24">
                  <c:v>2748013.52</c:v>
                </c:pt>
                <c:pt idx="25">
                  <c:v>2751034.19</c:v>
                </c:pt>
                <c:pt idx="26">
                  <c:v>2744778.84</c:v>
                </c:pt>
                <c:pt idx="27">
                  <c:v>2737405.05</c:v>
                </c:pt>
                <c:pt idx="28">
                  <c:v>2736014.45</c:v>
                </c:pt>
                <c:pt idx="29">
                  <c:v>2739403.31</c:v>
                </c:pt>
                <c:pt idx="30">
                  <c:v>2740219.71</c:v>
                </c:pt>
                <c:pt idx="31">
                  <c:v>2736411.58</c:v>
                </c:pt>
                <c:pt idx="32">
                  <c:v>2731120.63</c:v>
                </c:pt>
                <c:pt idx="33">
                  <c:v>2727157.32</c:v>
                </c:pt>
                <c:pt idx="34">
                  <c:v>2723096.28</c:v>
                </c:pt>
                <c:pt idx="35">
                  <c:v>2720649.87</c:v>
                </c:pt>
                <c:pt idx="36">
                  <c:v>2718762.04</c:v>
                </c:pt>
                <c:pt idx="37">
                  <c:v>2714944.86</c:v>
                </c:pt>
                <c:pt idx="38">
                  <c:v>2709839.38</c:v>
                </c:pt>
                <c:pt idx="39">
                  <c:v>2705621.66</c:v>
                </c:pt>
                <c:pt idx="40">
                  <c:v>2700015.86</c:v>
                </c:pt>
                <c:pt idx="41">
                  <c:v>2697691.33</c:v>
                </c:pt>
                <c:pt idx="42">
                  <c:v>2699669.08</c:v>
                </c:pt>
                <c:pt idx="43">
                  <c:v>2697928.09</c:v>
                </c:pt>
                <c:pt idx="44">
                  <c:v>2693421.42</c:v>
                </c:pt>
                <c:pt idx="45">
                  <c:v>2693374.07</c:v>
                </c:pt>
                <c:pt idx="46">
                  <c:v>2700645.07</c:v>
                </c:pt>
                <c:pt idx="47">
                  <c:v>2717668.06</c:v>
                </c:pt>
                <c:pt idx="48">
                  <c:v>2743361.83</c:v>
                </c:pt>
                <c:pt idx="49">
                  <c:v>2763293.15</c:v>
                </c:pt>
                <c:pt idx="50">
                  <c:v>2771672.8</c:v>
                </c:pt>
                <c:pt idx="51">
                  <c:v>2771689.14</c:v>
                </c:pt>
                <c:pt idx="52">
                  <c:v>2761880.67</c:v>
                </c:pt>
                <c:pt idx="53">
                  <c:v>2734290.75</c:v>
                </c:pt>
                <c:pt idx="54">
                  <c:v>2682788.2400000002</c:v>
                </c:pt>
                <c:pt idx="55">
                  <c:v>2602329.02</c:v>
                </c:pt>
                <c:pt idx="56">
                  <c:v>2507275.4900000002</c:v>
                </c:pt>
                <c:pt idx="57">
                  <c:v>2426615.96</c:v>
                </c:pt>
                <c:pt idx="58">
                  <c:v>2374336.09</c:v>
                </c:pt>
                <c:pt idx="59">
                  <c:v>2343851.5099999998</c:v>
                </c:pt>
                <c:pt idx="60">
                  <c:v>2322822.7599999998</c:v>
                </c:pt>
                <c:pt idx="61">
                  <c:v>2302878.5499999998</c:v>
                </c:pt>
                <c:pt idx="62">
                  <c:v>2283596.13</c:v>
                </c:pt>
                <c:pt idx="63">
                  <c:v>2269552.31</c:v>
                </c:pt>
                <c:pt idx="64">
                  <c:v>2259266.54</c:v>
                </c:pt>
                <c:pt idx="65">
                  <c:v>2246667.5299999998</c:v>
                </c:pt>
                <c:pt idx="66">
                  <c:v>2225523.7799999998</c:v>
                </c:pt>
                <c:pt idx="67">
                  <c:v>2196591.0299999998</c:v>
                </c:pt>
                <c:pt idx="68">
                  <c:v>2164098.71</c:v>
                </c:pt>
                <c:pt idx="69">
                  <c:v>2129852.81</c:v>
                </c:pt>
                <c:pt idx="70">
                  <c:v>2095548.44</c:v>
                </c:pt>
                <c:pt idx="71">
                  <c:v>2065422.13</c:v>
                </c:pt>
                <c:pt idx="72">
                  <c:v>2040320.22</c:v>
                </c:pt>
                <c:pt idx="73">
                  <c:v>2022058.06</c:v>
                </c:pt>
                <c:pt idx="74">
                  <c:v>2013780.42</c:v>
                </c:pt>
                <c:pt idx="75">
                  <c:v>2012846.49</c:v>
                </c:pt>
                <c:pt idx="76">
                  <c:v>2014821.74</c:v>
                </c:pt>
                <c:pt idx="77">
                  <c:v>2019088.03</c:v>
                </c:pt>
                <c:pt idx="78">
                  <c:v>2025191.01</c:v>
                </c:pt>
                <c:pt idx="79">
                  <c:v>2033010.08</c:v>
                </c:pt>
                <c:pt idx="80">
                  <c:v>2044846.3</c:v>
                </c:pt>
                <c:pt idx="81">
                  <c:v>2059716.94</c:v>
                </c:pt>
                <c:pt idx="82">
                  <c:v>2074429.51</c:v>
                </c:pt>
                <c:pt idx="83">
                  <c:v>2088527.35</c:v>
                </c:pt>
                <c:pt idx="84">
                  <c:v>2102564.94</c:v>
                </c:pt>
                <c:pt idx="85">
                  <c:v>2116802.73</c:v>
                </c:pt>
                <c:pt idx="86">
                  <c:v>2131938.64</c:v>
                </c:pt>
                <c:pt idx="87">
                  <c:v>2148100.75</c:v>
                </c:pt>
                <c:pt idx="88">
                  <c:v>2165048.12</c:v>
                </c:pt>
                <c:pt idx="89">
                  <c:v>2182309.4</c:v>
                </c:pt>
                <c:pt idx="90">
                  <c:v>2199867.9</c:v>
                </c:pt>
                <c:pt idx="91">
                  <c:v>2217467.9700000002</c:v>
                </c:pt>
                <c:pt idx="92">
                  <c:v>2233452.7799999998</c:v>
                </c:pt>
                <c:pt idx="93">
                  <c:v>2246057.83</c:v>
                </c:pt>
                <c:pt idx="94">
                  <c:v>2256121.2799999998</c:v>
                </c:pt>
                <c:pt idx="95">
                  <c:v>2265772.7799999998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6-46E1-BA52-AC077E59C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76184"/>
        <c:axId val="517376840"/>
      </c:lineChart>
      <c:lineChart>
        <c:grouping val="standard"/>
        <c:varyColors val="0"/>
        <c:ser>
          <c:idx val="1"/>
          <c:order val="1"/>
          <c:tx>
            <c:strRef>
              <c:f>'Afiliaciones Industria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Industria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6-46E1-BA52-AC077E59C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66472"/>
        <c:axId val="486668440"/>
      </c:lineChart>
      <c:catAx>
        <c:axId val="51737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376840"/>
        <c:crosses val="autoZero"/>
        <c:auto val="1"/>
        <c:lblAlgn val="ctr"/>
        <c:lblOffset val="100"/>
        <c:noMultiLvlLbl val="0"/>
      </c:catAx>
      <c:valAx>
        <c:axId val="5173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376184"/>
        <c:crosses val="autoZero"/>
        <c:crossBetween val="between"/>
      </c:valAx>
      <c:valAx>
        <c:axId val="486668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6666472"/>
        <c:crosses val="max"/>
        <c:crossBetween val="between"/>
      </c:valAx>
      <c:catAx>
        <c:axId val="486666472"/>
        <c:scaling>
          <c:orientation val="minMax"/>
        </c:scaling>
        <c:delete val="1"/>
        <c:axPos val="b"/>
        <c:majorTickMark val="out"/>
        <c:minorTickMark val="none"/>
        <c:tickLblPos val="nextTo"/>
        <c:crossAx val="486668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0532866014476"/>
          <c:y val="3.2985564304461965E-2"/>
          <c:w val="0.225812147008535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14260717410318E-2"/>
          <c:y val="5.0925925925925923E-2"/>
          <c:w val="0.8625045931758530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IPI!$E$8</c:f>
              <c:strCache>
                <c:ptCount val="1"/>
                <c:pt idx="0">
                  <c:v>Clo IPI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IPI!$C$9:$C$104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IPI!$E$9:$E$104</c:f>
              <c:numCache>
                <c:formatCode>General</c:formatCode>
                <c:ptCount val="96"/>
                <c:pt idx="0">
                  <c:v>104.21136199999999</c:v>
                </c:pt>
                <c:pt idx="1">
                  <c:v>104.11071800000001</c:v>
                </c:pt>
                <c:pt idx="2">
                  <c:v>103.79593800000001</c:v>
                </c:pt>
                <c:pt idx="3">
                  <c:v>102.801236</c:v>
                </c:pt>
                <c:pt idx="4">
                  <c:v>101.916646</c:v>
                </c:pt>
                <c:pt idx="5">
                  <c:v>101.819602</c:v>
                </c:pt>
                <c:pt idx="6">
                  <c:v>102.538118</c:v>
                </c:pt>
                <c:pt idx="7">
                  <c:v>104.152406</c:v>
                </c:pt>
                <c:pt idx="8">
                  <c:v>106.396085</c:v>
                </c:pt>
                <c:pt idx="9">
                  <c:v>108.91302399999999</c:v>
                </c:pt>
                <c:pt idx="10">
                  <c:v>110.817438</c:v>
                </c:pt>
                <c:pt idx="11">
                  <c:v>112.647445</c:v>
                </c:pt>
                <c:pt idx="12">
                  <c:v>114.34927999999999</c:v>
                </c:pt>
                <c:pt idx="13">
                  <c:v>115.475049</c:v>
                </c:pt>
                <c:pt idx="14">
                  <c:v>115.94428600000001</c:v>
                </c:pt>
                <c:pt idx="15">
                  <c:v>116.453051</c:v>
                </c:pt>
                <c:pt idx="16">
                  <c:v>116.816349</c:v>
                </c:pt>
                <c:pt idx="17">
                  <c:v>117.62947699999999</c:v>
                </c:pt>
                <c:pt idx="18">
                  <c:v>119.387568</c:v>
                </c:pt>
                <c:pt idx="19">
                  <c:v>121.342247</c:v>
                </c:pt>
                <c:pt idx="20">
                  <c:v>123.01994999999999</c:v>
                </c:pt>
                <c:pt idx="21">
                  <c:v>123.926852</c:v>
                </c:pt>
                <c:pt idx="22">
                  <c:v>124.31723599999999</c:v>
                </c:pt>
                <c:pt idx="23">
                  <c:v>124.153425</c:v>
                </c:pt>
                <c:pt idx="24">
                  <c:v>123.434556</c:v>
                </c:pt>
                <c:pt idx="25">
                  <c:v>122.60620299999999</c:v>
                </c:pt>
                <c:pt idx="26">
                  <c:v>122.084284</c:v>
                </c:pt>
                <c:pt idx="27">
                  <c:v>121.59868</c:v>
                </c:pt>
                <c:pt idx="28">
                  <c:v>121.446274</c:v>
                </c:pt>
                <c:pt idx="29">
                  <c:v>121.848838</c:v>
                </c:pt>
                <c:pt idx="30">
                  <c:v>122.609612</c:v>
                </c:pt>
                <c:pt idx="31">
                  <c:v>123.383079</c:v>
                </c:pt>
                <c:pt idx="32">
                  <c:v>123.59490700000001</c:v>
                </c:pt>
                <c:pt idx="33">
                  <c:v>123.46870699999999</c:v>
                </c:pt>
                <c:pt idx="34">
                  <c:v>123.713256</c:v>
                </c:pt>
                <c:pt idx="35">
                  <c:v>124.336827</c:v>
                </c:pt>
                <c:pt idx="36">
                  <c:v>125.102942</c:v>
                </c:pt>
                <c:pt idx="37">
                  <c:v>125.89682999999999</c:v>
                </c:pt>
                <c:pt idx="38">
                  <c:v>126.193625</c:v>
                </c:pt>
                <c:pt idx="39">
                  <c:v>125.77579299999999</c:v>
                </c:pt>
                <c:pt idx="40">
                  <c:v>125.858313</c:v>
                </c:pt>
                <c:pt idx="41">
                  <c:v>126.661888</c:v>
                </c:pt>
                <c:pt idx="42">
                  <c:v>127.519228</c:v>
                </c:pt>
                <c:pt idx="43">
                  <c:v>128.811061</c:v>
                </c:pt>
                <c:pt idx="44">
                  <c:v>130.46351000000001</c:v>
                </c:pt>
                <c:pt idx="45">
                  <c:v>131.32212200000001</c:v>
                </c:pt>
                <c:pt idx="46">
                  <c:v>132.13980799999999</c:v>
                </c:pt>
                <c:pt idx="47">
                  <c:v>133.87889300000001</c:v>
                </c:pt>
                <c:pt idx="48">
                  <c:v>135.274484</c:v>
                </c:pt>
                <c:pt idx="49">
                  <c:v>134.771839</c:v>
                </c:pt>
                <c:pt idx="50">
                  <c:v>133.930002</c:v>
                </c:pt>
                <c:pt idx="51">
                  <c:v>133.943387</c:v>
                </c:pt>
                <c:pt idx="52">
                  <c:v>132.796865</c:v>
                </c:pt>
                <c:pt idx="53">
                  <c:v>128.72555600000001</c:v>
                </c:pt>
                <c:pt idx="54">
                  <c:v>121.435919</c:v>
                </c:pt>
                <c:pt idx="55">
                  <c:v>112.340276</c:v>
                </c:pt>
                <c:pt idx="56">
                  <c:v>105.353071</c:v>
                </c:pt>
                <c:pt idx="57">
                  <c:v>103.537949</c:v>
                </c:pt>
                <c:pt idx="58">
                  <c:v>104.61045900000001</c:v>
                </c:pt>
                <c:pt idx="59">
                  <c:v>105.42791099999999</c:v>
                </c:pt>
                <c:pt idx="60">
                  <c:v>105.643058</c:v>
                </c:pt>
                <c:pt idx="61">
                  <c:v>105.63461599999999</c:v>
                </c:pt>
                <c:pt idx="62">
                  <c:v>105.898477</c:v>
                </c:pt>
                <c:pt idx="63">
                  <c:v>106.283816</c:v>
                </c:pt>
                <c:pt idx="64">
                  <c:v>106.047764</c:v>
                </c:pt>
                <c:pt idx="65">
                  <c:v>104.800966</c:v>
                </c:pt>
                <c:pt idx="66">
                  <c:v>103.47700500000001</c:v>
                </c:pt>
                <c:pt idx="67">
                  <c:v>101.817897</c:v>
                </c:pt>
                <c:pt idx="68">
                  <c:v>99.548026800000002</c:v>
                </c:pt>
                <c:pt idx="69">
                  <c:v>97.749940199999998</c:v>
                </c:pt>
                <c:pt idx="70">
                  <c:v>96.328477699999993</c:v>
                </c:pt>
                <c:pt idx="71">
                  <c:v>95.448110400000004</c:v>
                </c:pt>
                <c:pt idx="72">
                  <c:v>95.068841000000006</c:v>
                </c:pt>
                <c:pt idx="73">
                  <c:v>95.293770600000002</c:v>
                </c:pt>
                <c:pt idx="74">
                  <c:v>95.750911000000002</c:v>
                </c:pt>
                <c:pt idx="75">
                  <c:v>96.409680800000004</c:v>
                </c:pt>
                <c:pt idx="76">
                  <c:v>96.873603599999996</c:v>
                </c:pt>
                <c:pt idx="77">
                  <c:v>96.979213099999996</c:v>
                </c:pt>
                <c:pt idx="78">
                  <c:v>96.747947999999994</c:v>
                </c:pt>
                <c:pt idx="79">
                  <c:v>96.859380000000002</c:v>
                </c:pt>
                <c:pt idx="80">
                  <c:v>98.337027899999995</c:v>
                </c:pt>
                <c:pt idx="81">
                  <c:v>100.1164</c:v>
                </c:pt>
                <c:pt idx="82">
                  <c:v>100.788203</c:v>
                </c:pt>
                <c:pt idx="83">
                  <c:v>100.90979799999999</c:v>
                </c:pt>
                <c:pt idx="84">
                  <c:v>101.270276</c:v>
                </c:pt>
                <c:pt idx="85">
                  <c:v>101.340135</c:v>
                </c:pt>
                <c:pt idx="86">
                  <c:v>101.703593</c:v>
                </c:pt>
                <c:pt idx="87">
                  <c:v>102.71770100000001</c:v>
                </c:pt>
                <c:pt idx="88">
                  <c:v>103.60251100000001</c:v>
                </c:pt>
                <c:pt idx="89">
                  <c:v>104.441051</c:v>
                </c:pt>
                <c:pt idx="90">
                  <c:v>105.620777</c:v>
                </c:pt>
                <c:pt idx="91">
                  <c:v>106.343642</c:v>
                </c:pt>
                <c:pt idx="92">
                  <c:v>106.108228</c:v>
                </c:pt>
                <c:pt idx="93">
                  <c:v>105.565381</c:v>
                </c:pt>
                <c:pt idx="94">
                  <c:v>105.213713</c:v>
                </c:pt>
                <c:pt idx="95">
                  <c:v>104.896165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D-494A-B70B-5B900A5FE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14096"/>
        <c:axId val="391709832"/>
      </c:lineChart>
      <c:lineChart>
        <c:grouping val="standard"/>
        <c:varyColors val="0"/>
        <c:ser>
          <c:idx val="1"/>
          <c:order val="1"/>
          <c:tx>
            <c:v>Serie Fechado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INDUSTRIA'!#REF!</c:f>
            </c:multiLvlStrRef>
          </c:cat>
          <c:val>
            <c:numRef>
              <c:f>IPI!$G$9:$G$104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D-494A-B70B-5B900A5FE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20328"/>
        <c:axId val="391729840"/>
      </c:lineChart>
      <c:catAx>
        <c:axId val="39171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09832"/>
        <c:crosses val="autoZero"/>
        <c:auto val="1"/>
        <c:lblAlgn val="ctr"/>
        <c:lblOffset val="100"/>
        <c:noMultiLvlLbl val="0"/>
      </c:catAx>
      <c:valAx>
        <c:axId val="3917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14096"/>
        <c:crosses val="autoZero"/>
        <c:crossBetween val="between"/>
      </c:valAx>
      <c:valAx>
        <c:axId val="3917298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20328"/>
        <c:crosses val="max"/>
        <c:crossBetween val="between"/>
      </c:valAx>
      <c:catAx>
        <c:axId val="391720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72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97200349956265"/>
          <c:y val="1.4467045785943447E-2"/>
          <c:w val="0.2257506561679790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40658554044381"/>
          <c:y val="5.0925925925925923E-2"/>
          <c:w val="0.7250353137675972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trab'!$C$11</c:f>
              <c:strCache>
                <c:ptCount val="1"/>
                <c:pt idx="0">
                  <c:v>Clo T Completo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trab'!$C$12:$C$107</c:f>
              <c:numCache>
                <c:formatCode>#,##0.000</c:formatCode>
                <c:ptCount val="96"/>
                <c:pt idx="0">
                  <c:v>2498.31016</c:v>
                </c:pt>
                <c:pt idx="1">
                  <c:v>2518.0443399999999</c:v>
                </c:pt>
                <c:pt idx="2">
                  <c:v>2528.8811999999998</c:v>
                </c:pt>
                <c:pt idx="3">
                  <c:v>2543.8361599999998</c:v>
                </c:pt>
                <c:pt idx="4">
                  <c:v>2570.6114899999998</c:v>
                </c:pt>
                <c:pt idx="5">
                  <c:v>2596.0833699999998</c:v>
                </c:pt>
                <c:pt idx="6">
                  <c:v>2621.00542</c:v>
                </c:pt>
                <c:pt idx="7">
                  <c:v>2649.0970900000002</c:v>
                </c:pt>
                <c:pt idx="8">
                  <c:v>2675.0819099999999</c:v>
                </c:pt>
                <c:pt idx="9">
                  <c:v>2708.41291</c:v>
                </c:pt>
                <c:pt idx="10">
                  <c:v>2749.4030699999998</c:v>
                </c:pt>
                <c:pt idx="11">
                  <c:v>2781.7258299999999</c:v>
                </c:pt>
                <c:pt idx="12">
                  <c:v>2802.04009</c:v>
                </c:pt>
                <c:pt idx="13">
                  <c:v>2826.2811499999998</c:v>
                </c:pt>
                <c:pt idx="14">
                  <c:v>2852.8436900000002</c:v>
                </c:pt>
                <c:pt idx="15">
                  <c:v>2879.1971600000002</c:v>
                </c:pt>
                <c:pt idx="16">
                  <c:v>2905.6504399999999</c:v>
                </c:pt>
                <c:pt idx="17">
                  <c:v>2923.6664599999999</c:v>
                </c:pt>
                <c:pt idx="18">
                  <c:v>2934.5899599999998</c:v>
                </c:pt>
                <c:pt idx="19">
                  <c:v>2956.60709</c:v>
                </c:pt>
                <c:pt idx="20">
                  <c:v>2989.7364899999998</c:v>
                </c:pt>
                <c:pt idx="21">
                  <c:v>3017.63778</c:v>
                </c:pt>
                <c:pt idx="22">
                  <c:v>3040.3631799999998</c:v>
                </c:pt>
                <c:pt idx="23">
                  <c:v>3057.9692399999999</c:v>
                </c:pt>
                <c:pt idx="24">
                  <c:v>3061.03692</c:v>
                </c:pt>
                <c:pt idx="25">
                  <c:v>3042.7406500000002</c:v>
                </c:pt>
                <c:pt idx="26">
                  <c:v>3023.3414400000001</c:v>
                </c:pt>
                <c:pt idx="27">
                  <c:v>3000.8161599999999</c:v>
                </c:pt>
                <c:pt idx="28">
                  <c:v>2986.35034</c:v>
                </c:pt>
                <c:pt idx="29">
                  <c:v>2999.2795799999999</c:v>
                </c:pt>
                <c:pt idx="30">
                  <c:v>3023.7426099999998</c:v>
                </c:pt>
                <c:pt idx="31">
                  <c:v>3036.5239700000002</c:v>
                </c:pt>
                <c:pt idx="32">
                  <c:v>3041.0856100000001</c:v>
                </c:pt>
                <c:pt idx="33">
                  <c:v>3040.8857899999998</c:v>
                </c:pt>
                <c:pt idx="34">
                  <c:v>3023.35716</c:v>
                </c:pt>
                <c:pt idx="35">
                  <c:v>3008.10394</c:v>
                </c:pt>
                <c:pt idx="36">
                  <c:v>3008.9954400000001</c:v>
                </c:pt>
                <c:pt idx="37">
                  <c:v>3016.6287499999999</c:v>
                </c:pt>
                <c:pt idx="38">
                  <c:v>3023.14923</c:v>
                </c:pt>
                <c:pt idx="39">
                  <c:v>3031.5648299999998</c:v>
                </c:pt>
                <c:pt idx="40">
                  <c:v>3028.0052599999999</c:v>
                </c:pt>
                <c:pt idx="41">
                  <c:v>3018.30413</c:v>
                </c:pt>
                <c:pt idx="42">
                  <c:v>3012.6409899999999</c:v>
                </c:pt>
                <c:pt idx="43">
                  <c:v>3000.3395099999998</c:v>
                </c:pt>
                <c:pt idx="44">
                  <c:v>2984.4047399999999</c:v>
                </c:pt>
                <c:pt idx="45">
                  <c:v>2969.13238</c:v>
                </c:pt>
                <c:pt idx="46">
                  <c:v>2961.2221500000001</c:v>
                </c:pt>
                <c:pt idx="47">
                  <c:v>2956.0913399999999</c:v>
                </c:pt>
                <c:pt idx="48">
                  <c:v>2942.83637</c:v>
                </c:pt>
                <c:pt idx="49">
                  <c:v>2921.0372000000002</c:v>
                </c:pt>
                <c:pt idx="50">
                  <c:v>2916.8137400000001</c:v>
                </c:pt>
                <c:pt idx="51">
                  <c:v>2937.3181500000001</c:v>
                </c:pt>
                <c:pt idx="52">
                  <c:v>2957.7124899999999</c:v>
                </c:pt>
                <c:pt idx="53">
                  <c:v>2947.6473599999999</c:v>
                </c:pt>
                <c:pt idx="54">
                  <c:v>2881.44085</c:v>
                </c:pt>
                <c:pt idx="55">
                  <c:v>2772.9913499999998</c:v>
                </c:pt>
                <c:pt idx="56">
                  <c:v>2660.1067600000001</c:v>
                </c:pt>
                <c:pt idx="57">
                  <c:v>2576.8642100000002</c:v>
                </c:pt>
                <c:pt idx="58">
                  <c:v>2518.00533</c:v>
                </c:pt>
                <c:pt idx="59">
                  <c:v>2492.6778300000001</c:v>
                </c:pt>
                <c:pt idx="60">
                  <c:v>2495.08032</c:v>
                </c:pt>
                <c:pt idx="61">
                  <c:v>2493.4903399999998</c:v>
                </c:pt>
                <c:pt idx="62">
                  <c:v>2480.7913699999999</c:v>
                </c:pt>
                <c:pt idx="63">
                  <c:v>2465.5336200000002</c:v>
                </c:pt>
                <c:pt idx="64">
                  <c:v>2447.3011900000001</c:v>
                </c:pt>
                <c:pt idx="65">
                  <c:v>2423.5935500000001</c:v>
                </c:pt>
                <c:pt idx="66">
                  <c:v>2399.0488099999998</c:v>
                </c:pt>
                <c:pt idx="67">
                  <c:v>2354.6184899999998</c:v>
                </c:pt>
                <c:pt idx="68">
                  <c:v>2296.1982699999999</c:v>
                </c:pt>
                <c:pt idx="69">
                  <c:v>2247.2766499999998</c:v>
                </c:pt>
                <c:pt idx="70">
                  <c:v>2212.4018700000001</c:v>
                </c:pt>
                <c:pt idx="71">
                  <c:v>2185.0400100000002</c:v>
                </c:pt>
                <c:pt idx="72">
                  <c:v>2160.62194</c:v>
                </c:pt>
                <c:pt idx="73">
                  <c:v>2138.9819400000001</c:v>
                </c:pt>
                <c:pt idx="74">
                  <c:v>2120.85403</c:v>
                </c:pt>
                <c:pt idx="75">
                  <c:v>2107.46389</c:v>
                </c:pt>
                <c:pt idx="76">
                  <c:v>2097.3958299999999</c:v>
                </c:pt>
                <c:pt idx="77">
                  <c:v>2097.9162200000001</c:v>
                </c:pt>
                <c:pt idx="78">
                  <c:v>2108.2142600000002</c:v>
                </c:pt>
                <c:pt idx="79">
                  <c:v>2122.0096400000002</c:v>
                </c:pt>
                <c:pt idx="80">
                  <c:v>2139.98686</c:v>
                </c:pt>
                <c:pt idx="81">
                  <c:v>2158.58187</c:v>
                </c:pt>
                <c:pt idx="82">
                  <c:v>2174.6389600000002</c:v>
                </c:pt>
                <c:pt idx="83">
                  <c:v>2192.2263800000001</c:v>
                </c:pt>
                <c:pt idx="84">
                  <c:v>2214.3725399999998</c:v>
                </c:pt>
                <c:pt idx="85">
                  <c:v>2237.0312399999998</c:v>
                </c:pt>
                <c:pt idx="86">
                  <c:v>2260.1747999999998</c:v>
                </c:pt>
                <c:pt idx="87">
                  <c:v>2282.9852500000002</c:v>
                </c:pt>
                <c:pt idx="88">
                  <c:v>2302.96931</c:v>
                </c:pt>
                <c:pt idx="89">
                  <c:v>2320.2949800000001</c:v>
                </c:pt>
                <c:pt idx="90">
                  <c:v>2338.6958</c:v>
                </c:pt>
                <c:pt idx="91">
                  <c:v>2356.38213</c:v>
                </c:pt>
                <c:pt idx="92">
                  <c:v>2367.6224999999999</c:v>
                </c:pt>
                <c:pt idx="93">
                  <c:v>2366.5866799999999</c:v>
                </c:pt>
                <c:pt idx="94">
                  <c:v>2349.4977100000001</c:v>
                </c:pt>
                <c:pt idx="95">
                  <c:v>2326.03548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4-4786-BD6B-82B04B3F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77072"/>
        <c:axId val="43487346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trab'!$H$12:$H$107</c:f>
              <c:numCache>
                <c:formatCode>#,##0.000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4-4786-BD6B-82B04B3F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14216"/>
        <c:axId val="396818152"/>
      </c:lineChart>
      <c:catAx>
        <c:axId val="43487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3464"/>
        <c:crosses val="autoZero"/>
        <c:auto val="1"/>
        <c:lblAlgn val="ctr"/>
        <c:lblOffset val="100"/>
        <c:noMultiLvlLbl val="0"/>
      </c:catAx>
      <c:valAx>
        <c:axId val="4348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7072"/>
        <c:crosses val="autoZero"/>
        <c:crossBetween val="between"/>
      </c:valAx>
      <c:valAx>
        <c:axId val="39681815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14216"/>
        <c:crosses val="max"/>
        <c:crossBetween val="between"/>
      </c:valAx>
      <c:catAx>
        <c:axId val="396814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681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80195657361013"/>
          <c:y val="0.60705963837853605"/>
          <c:w val="0.2638041040324504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22726937764843"/>
          <c:y val="5.0925925925925923E-2"/>
          <c:w val="0.75777979010966501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trab'!$C$11</c:f>
              <c:strCache>
                <c:ptCount val="1"/>
                <c:pt idx="0">
                  <c:v>Clo T Completo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trab'!$C$12:$C$107</c:f>
              <c:numCache>
                <c:formatCode>#,##0.000</c:formatCode>
                <c:ptCount val="96"/>
                <c:pt idx="0">
                  <c:v>2498.31016</c:v>
                </c:pt>
                <c:pt idx="1">
                  <c:v>2518.0443399999999</c:v>
                </c:pt>
                <c:pt idx="2">
                  <c:v>2528.8811999999998</c:v>
                </c:pt>
                <c:pt idx="3">
                  <c:v>2543.8361599999998</c:v>
                </c:pt>
                <c:pt idx="4">
                  <c:v>2570.6114899999998</c:v>
                </c:pt>
                <c:pt idx="5">
                  <c:v>2596.0833699999998</c:v>
                </c:pt>
                <c:pt idx="6">
                  <c:v>2621.00542</c:v>
                </c:pt>
                <c:pt idx="7">
                  <c:v>2649.0970900000002</c:v>
                </c:pt>
                <c:pt idx="8">
                  <c:v>2675.0819099999999</c:v>
                </c:pt>
                <c:pt idx="9">
                  <c:v>2708.41291</c:v>
                </c:pt>
                <c:pt idx="10">
                  <c:v>2749.4030699999998</c:v>
                </c:pt>
                <c:pt idx="11">
                  <c:v>2781.7258299999999</c:v>
                </c:pt>
                <c:pt idx="12">
                  <c:v>2802.04009</c:v>
                </c:pt>
                <c:pt idx="13">
                  <c:v>2826.2811499999998</c:v>
                </c:pt>
                <c:pt idx="14">
                  <c:v>2852.8436900000002</c:v>
                </c:pt>
                <c:pt idx="15">
                  <c:v>2879.1971600000002</c:v>
                </c:pt>
                <c:pt idx="16">
                  <c:v>2905.6504399999999</c:v>
                </c:pt>
                <c:pt idx="17">
                  <c:v>2923.6664599999999</c:v>
                </c:pt>
                <c:pt idx="18">
                  <c:v>2934.5899599999998</c:v>
                </c:pt>
                <c:pt idx="19">
                  <c:v>2956.60709</c:v>
                </c:pt>
                <c:pt idx="20">
                  <c:v>2989.7364899999998</c:v>
                </c:pt>
                <c:pt idx="21">
                  <c:v>3017.63778</c:v>
                </c:pt>
                <c:pt idx="22">
                  <c:v>3040.3631799999998</c:v>
                </c:pt>
                <c:pt idx="23">
                  <c:v>3057.9692399999999</c:v>
                </c:pt>
                <c:pt idx="24">
                  <c:v>3061.03692</c:v>
                </c:pt>
                <c:pt idx="25">
                  <c:v>3042.7406500000002</c:v>
                </c:pt>
                <c:pt idx="26">
                  <c:v>3023.3414400000001</c:v>
                </c:pt>
                <c:pt idx="27">
                  <c:v>3000.8161599999999</c:v>
                </c:pt>
                <c:pt idx="28">
                  <c:v>2986.35034</c:v>
                </c:pt>
                <c:pt idx="29">
                  <c:v>2999.2795799999999</c:v>
                </c:pt>
                <c:pt idx="30">
                  <c:v>3023.7426099999998</c:v>
                </c:pt>
                <c:pt idx="31">
                  <c:v>3036.5239700000002</c:v>
                </c:pt>
                <c:pt idx="32">
                  <c:v>3041.0856100000001</c:v>
                </c:pt>
                <c:pt idx="33">
                  <c:v>3040.8857899999998</c:v>
                </c:pt>
                <c:pt idx="34">
                  <c:v>3023.35716</c:v>
                </c:pt>
                <c:pt idx="35">
                  <c:v>3008.10394</c:v>
                </c:pt>
                <c:pt idx="36">
                  <c:v>3008.9954400000001</c:v>
                </c:pt>
                <c:pt idx="37">
                  <c:v>3016.6287499999999</c:v>
                </c:pt>
                <c:pt idx="38">
                  <c:v>3023.14923</c:v>
                </c:pt>
                <c:pt idx="39">
                  <c:v>3031.5648299999998</c:v>
                </c:pt>
                <c:pt idx="40">
                  <c:v>3028.0052599999999</c:v>
                </c:pt>
                <c:pt idx="41">
                  <c:v>3018.30413</c:v>
                </c:pt>
                <c:pt idx="42">
                  <c:v>3012.6409899999999</c:v>
                </c:pt>
                <c:pt idx="43">
                  <c:v>3000.3395099999998</c:v>
                </c:pt>
                <c:pt idx="44">
                  <c:v>2984.4047399999999</c:v>
                </c:pt>
                <c:pt idx="45">
                  <c:v>2969.13238</c:v>
                </c:pt>
                <c:pt idx="46">
                  <c:v>2961.2221500000001</c:v>
                </c:pt>
                <c:pt idx="47">
                  <c:v>2956.0913399999999</c:v>
                </c:pt>
                <c:pt idx="48">
                  <c:v>2942.83637</c:v>
                </c:pt>
                <c:pt idx="49">
                  <c:v>2921.0372000000002</c:v>
                </c:pt>
                <c:pt idx="50">
                  <c:v>2916.8137400000001</c:v>
                </c:pt>
                <c:pt idx="51">
                  <c:v>2937.3181500000001</c:v>
                </c:pt>
                <c:pt idx="52">
                  <c:v>2957.7124899999999</c:v>
                </c:pt>
                <c:pt idx="53">
                  <c:v>2947.6473599999999</c:v>
                </c:pt>
                <c:pt idx="54">
                  <c:v>2881.44085</c:v>
                </c:pt>
                <c:pt idx="55">
                  <c:v>2772.9913499999998</c:v>
                </c:pt>
                <c:pt idx="56">
                  <c:v>2660.1067600000001</c:v>
                </c:pt>
                <c:pt idx="57">
                  <c:v>2576.8642100000002</c:v>
                </c:pt>
                <c:pt idx="58">
                  <c:v>2518.00533</c:v>
                </c:pt>
                <c:pt idx="59">
                  <c:v>2492.6778300000001</c:v>
                </c:pt>
                <c:pt idx="60">
                  <c:v>2495.08032</c:v>
                </c:pt>
                <c:pt idx="61">
                  <c:v>2493.4903399999998</c:v>
                </c:pt>
                <c:pt idx="62">
                  <c:v>2480.7913699999999</c:v>
                </c:pt>
                <c:pt idx="63">
                  <c:v>2465.5336200000002</c:v>
                </c:pt>
                <c:pt idx="64">
                  <c:v>2447.3011900000001</c:v>
                </c:pt>
                <c:pt idx="65">
                  <c:v>2423.5935500000001</c:v>
                </c:pt>
                <c:pt idx="66">
                  <c:v>2399.0488099999998</c:v>
                </c:pt>
                <c:pt idx="67">
                  <c:v>2354.6184899999998</c:v>
                </c:pt>
                <c:pt idx="68">
                  <c:v>2296.1982699999999</c:v>
                </c:pt>
                <c:pt idx="69">
                  <c:v>2247.2766499999998</c:v>
                </c:pt>
                <c:pt idx="70">
                  <c:v>2212.4018700000001</c:v>
                </c:pt>
                <c:pt idx="71">
                  <c:v>2185.0400100000002</c:v>
                </c:pt>
                <c:pt idx="72">
                  <c:v>2160.62194</c:v>
                </c:pt>
                <c:pt idx="73">
                  <c:v>2138.9819400000001</c:v>
                </c:pt>
                <c:pt idx="74">
                  <c:v>2120.85403</c:v>
                </c:pt>
                <c:pt idx="75">
                  <c:v>2107.46389</c:v>
                </c:pt>
                <c:pt idx="76">
                  <c:v>2097.3958299999999</c:v>
                </c:pt>
                <c:pt idx="77">
                  <c:v>2097.9162200000001</c:v>
                </c:pt>
                <c:pt idx="78">
                  <c:v>2108.2142600000002</c:v>
                </c:pt>
                <c:pt idx="79">
                  <c:v>2122.0096400000002</c:v>
                </c:pt>
                <c:pt idx="80">
                  <c:v>2139.98686</c:v>
                </c:pt>
                <c:pt idx="81">
                  <c:v>2158.58187</c:v>
                </c:pt>
                <c:pt idx="82">
                  <c:v>2174.6389600000002</c:v>
                </c:pt>
                <c:pt idx="83">
                  <c:v>2192.2263800000001</c:v>
                </c:pt>
                <c:pt idx="84">
                  <c:v>2214.3725399999998</c:v>
                </c:pt>
                <c:pt idx="85">
                  <c:v>2237.0312399999998</c:v>
                </c:pt>
                <c:pt idx="86">
                  <c:v>2260.1747999999998</c:v>
                </c:pt>
                <c:pt idx="87">
                  <c:v>2282.9852500000002</c:v>
                </c:pt>
                <c:pt idx="88">
                  <c:v>2302.96931</c:v>
                </c:pt>
                <c:pt idx="89">
                  <c:v>2320.2949800000001</c:v>
                </c:pt>
                <c:pt idx="90">
                  <c:v>2338.6958</c:v>
                </c:pt>
                <c:pt idx="91">
                  <c:v>2356.38213</c:v>
                </c:pt>
                <c:pt idx="92">
                  <c:v>2367.6224999999999</c:v>
                </c:pt>
                <c:pt idx="93">
                  <c:v>2366.5866799999999</c:v>
                </c:pt>
                <c:pt idx="94">
                  <c:v>2349.4977100000001</c:v>
                </c:pt>
                <c:pt idx="95">
                  <c:v>2326.03548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4-4B99-9988-53420637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20120"/>
        <c:axId val="396820776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trab'!$E$11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trab'!$E$12:$E$107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4-4B99-9988-534206379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44984"/>
        <c:axId val="404246624"/>
      </c:lineChart>
      <c:catAx>
        <c:axId val="39682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20776"/>
        <c:crosses val="autoZero"/>
        <c:auto val="1"/>
        <c:lblAlgn val="ctr"/>
        <c:lblOffset val="100"/>
        <c:noMultiLvlLbl val="0"/>
      </c:catAx>
      <c:valAx>
        <c:axId val="39682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20120"/>
        <c:crosses val="autoZero"/>
        <c:crossBetween val="between"/>
      </c:valAx>
      <c:valAx>
        <c:axId val="404246624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244984"/>
        <c:crosses val="max"/>
        <c:crossBetween val="between"/>
      </c:valAx>
      <c:catAx>
        <c:axId val="404244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24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36267228833633"/>
          <c:y val="1.9096675415573076E-2"/>
          <c:w val="0.2960393631406603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7574907026203"/>
          <c:y val="5.5555555555555552E-2"/>
          <c:w val="0.7947103925539570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trab'!$AI$11</c:f>
              <c:strCache>
                <c:ptCount val="1"/>
                <c:pt idx="0">
                  <c:v>Clo H Trabajadas Inds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trab'!$AI$12:$AI$107</c:f>
              <c:numCache>
                <c:formatCode>#,##0.0</c:formatCode>
                <c:ptCount val="96"/>
                <c:pt idx="0">
                  <c:v>1106384.3899999999</c:v>
                </c:pt>
                <c:pt idx="1">
                  <c:v>1104326</c:v>
                </c:pt>
                <c:pt idx="2">
                  <c:v>1099264.3500000001</c:v>
                </c:pt>
                <c:pt idx="3">
                  <c:v>1105794.6000000001</c:v>
                </c:pt>
                <c:pt idx="4">
                  <c:v>1122508.68</c:v>
                </c:pt>
                <c:pt idx="5">
                  <c:v>1139468.23</c:v>
                </c:pt>
                <c:pt idx="6">
                  <c:v>1158651.71</c:v>
                </c:pt>
                <c:pt idx="7">
                  <c:v>1178710.1100000001</c:v>
                </c:pt>
                <c:pt idx="8">
                  <c:v>1187892.75</c:v>
                </c:pt>
                <c:pt idx="9">
                  <c:v>1200630.71</c:v>
                </c:pt>
                <c:pt idx="10">
                  <c:v>1224396.97</c:v>
                </c:pt>
                <c:pt idx="11">
                  <c:v>1236641.55</c:v>
                </c:pt>
                <c:pt idx="12">
                  <c:v>1241137.6299999999</c:v>
                </c:pt>
                <c:pt idx="13">
                  <c:v>1258090.75</c:v>
                </c:pt>
                <c:pt idx="14">
                  <c:v>1281293.01</c:v>
                </c:pt>
                <c:pt idx="15">
                  <c:v>1296229.74</c:v>
                </c:pt>
                <c:pt idx="16">
                  <c:v>1316571.3999999999</c:v>
                </c:pt>
                <c:pt idx="17">
                  <c:v>1326173.1299999999</c:v>
                </c:pt>
                <c:pt idx="18">
                  <c:v>1321015.02</c:v>
                </c:pt>
                <c:pt idx="19">
                  <c:v>1331814.17</c:v>
                </c:pt>
                <c:pt idx="20">
                  <c:v>1355464.27</c:v>
                </c:pt>
                <c:pt idx="21">
                  <c:v>1365265.22</c:v>
                </c:pt>
                <c:pt idx="22">
                  <c:v>1370622.45</c:v>
                </c:pt>
                <c:pt idx="23">
                  <c:v>1382348.75</c:v>
                </c:pt>
                <c:pt idx="24">
                  <c:v>1383700.9</c:v>
                </c:pt>
                <c:pt idx="25">
                  <c:v>1382656.78</c:v>
                </c:pt>
                <c:pt idx="26">
                  <c:v>1377381.43</c:v>
                </c:pt>
                <c:pt idx="27">
                  <c:v>1365318.21</c:v>
                </c:pt>
                <c:pt idx="28">
                  <c:v>1359442.73</c:v>
                </c:pt>
                <c:pt idx="29">
                  <c:v>1368175.42</c:v>
                </c:pt>
                <c:pt idx="30">
                  <c:v>1376982.5</c:v>
                </c:pt>
                <c:pt idx="31">
                  <c:v>1386371.63</c:v>
                </c:pt>
                <c:pt idx="32">
                  <c:v>1389717.31</c:v>
                </c:pt>
                <c:pt idx="33">
                  <c:v>1380461.22</c:v>
                </c:pt>
                <c:pt idx="34">
                  <c:v>1378261.07</c:v>
                </c:pt>
                <c:pt idx="35">
                  <c:v>1382429.99</c:v>
                </c:pt>
                <c:pt idx="36">
                  <c:v>1386365.19</c:v>
                </c:pt>
                <c:pt idx="37">
                  <c:v>1389682.37</c:v>
                </c:pt>
                <c:pt idx="38">
                  <c:v>1389670.93</c:v>
                </c:pt>
                <c:pt idx="39">
                  <c:v>1381493</c:v>
                </c:pt>
                <c:pt idx="40">
                  <c:v>1378727.67</c:v>
                </c:pt>
                <c:pt idx="41">
                  <c:v>1378106.28</c:v>
                </c:pt>
                <c:pt idx="42">
                  <c:v>1378433.84</c:v>
                </c:pt>
                <c:pt idx="43">
                  <c:v>1376024.33</c:v>
                </c:pt>
                <c:pt idx="44">
                  <c:v>1368089.3</c:v>
                </c:pt>
                <c:pt idx="45">
                  <c:v>1361312.65</c:v>
                </c:pt>
                <c:pt idx="46">
                  <c:v>1358194.39</c:v>
                </c:pt>
                <c:pt idx="47">
                  <c:v>1351153.68</c:v>
                </c:pt>
                <c:pt idx="48">
                  <c:v>1339243.3400000001</c:v>
                </c:pt>
                <c:pt idx="49">
                  <c:v>1334040.43</c:v>
                </c:pt>
                <c:pt idx="50">
                  <c:v>1333256.27</c:v>
                </c:pt>
                <c:pt idx="51">
                  <c:v>1344171.28</c:v>
                </c:pt>
                <c:pt idx="52">
                  <c:v>1362834</c:v>
                </c:pt>
                <c:pt idx="53">
                  <c:v>1359775.73</c:v>
                </c:pt>
                <c:pt idx="54">
                  <c:v>1326781.33</c:v>
                </c:pt>
                <c:pt idx="55">
                  <c:v>1278583.22</c:v>
                </c:pt>
                <c:pt idx="56">
                  <c:v>1225605.4099999999</c:v>
                </c:pt>
                <c:pt idx="57">
                  <c:v>1183314.23</c:v>
                </c:pt>
                <c:pt idx="58">
                  <c:v>1165255.8600000001</c:v>
                </c:pt>
                <c:pt idx="59">
                  <c:v>1156802.8799999999</c:v>
                </c:pt>
                <c:pt idx="60">
                  <c:v>1157845.58</c:v>
                </c:pt>
                <c:pt idx="61">
                  <c:v>1161377.8600000001</c:v>
                </c:pt>
                <c:pt idx="62">
                  <c:v>1155745.05</c:v>
                </c:pt>
                <c:pt idx="63">
                  <c:v>1149032.29</c:v>
                </c:pt>
                <c:pt idx="64">
                  <c:v>1142581.42</c:v>
                </c:pt>
                <c:pt idx="65">
                  <c:v>1132331.99</c:v>
                </c:pt>
                <c:pt idx="66">
                  <c:v>1119391.1299999999</c:v>
                </c:pt>
                <c:pt idx="67">
                  <c:v>1103818.1200000001</c:v>
                </c:pt>
                <c:pt idx="68">
                  <c:v>1077261.3</c:v>
                </c:pt>
                <c:pt idx="69">
                  <c:v>1052168.71</c:v>
                </c:pt>
                <c:pt idx="70">
                  <c:v>1033754.04</c:v>
                </c:pt>
                <c:pt idx="71">
                  <c:v>1018805.27</c:v>
                </c:pt>
                <c:pt idx="72">
                  <c:v>1007169.73</c:v>
                </c:pt>
                <c:pt idx="73">
                  <c:v>1001672.59</c:v>
                </c:pt>
                <c:pt idx="74">
                  <c:v>997534.20400000003</c:v>
                </c:pt>
                <c:pt idx="75">
                  <c:v>992941.15399999998</c:v>
                </c:pt>
                <c:pt idx="76">
                  <c:v>990434.75699999998</c:v>
                </c:pt>
                <c:pt idx="77">
                  <c:v>989954.321</c:v>
                </c:pt>
                <c:pt idx="78">
                  <c:v>993988.62199999997</c:v>
                </c:pt>
                <c:pt idx="79">
                  <c:v>1001910.71</c:v>
                </c:pt>
                <c:pt idx="80">
                  <c:v>1011467.79</c:v>
                </c:pt>
                <c:pt idx="81">
                  <c:v>1019209.9</c:v>
                </c:pt>
                <c:pt idx="82">
                  <c:v>1026504.08</c:v>
                </c:pt>
                <c:pt idx="83">
                  <c:v>1036608.75</c:v>
                </c:pt>
                <c:pt idx="84">
                  <c:v>1048986.1200000001</c:v>
                </c:pt>
                <c:pt idx="85">
                  <c:v>1061124.5900000001</c:v>
                </c:pt>
                <c:pt idx="86">
                  <c:v>1072376.18</c:v>
                </c:pt>
                <c:pt idx="87">
                  <c:v>1080242.78</c:v>
                </c:pt>
                <c:pt idx="88">
                  <c:v>1086040.43</c:v>
                </c:pt>
                <c:pt idx="89">
                  <c:v>1092719.8500000001</c:v>
                </c:pt>
                <c:pt idx="90">
                  <c:v>1100372.1599999999</c:v>
                </c:pt>
                <c:pt idx="91">
                  <c:v>1108594.22</c:v>
                </c:pt>
                <c:pt idx="92">
                  <c:v>1116150.56</c:v>
                </c:pt>
                <c:pt idx="93">
                  <c:v>1117642.3700000001</c:v>
                </c:pt>
                <c:pt idx="94">
                  <c:v>1110317</c:v>
                </c:pt>
                <c:pt idx="95">
                  <c:v>1100226.7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6-43FC-BCA8-8C702EFDE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45104"/>
        <c:axId val="31956306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trab'!$AN$12:$AN$107</c:f>
              <c:numCache>
                <c:formatCode>#,##0.0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6-43FC-BCA8-8C702EFDE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42520"/>
        <c:axId val="400542192"/>
      </c:lineChart>
      <c:valAx>
        <c:axId val="31956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5104"/>
        <c:crosses val="autoZero"/>
        <c:crossBetween val="between"/>
      </c:valAx>
      <c:catAx>
        <c:axId val="4944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9563064"/>
        <c:crosses val="autoZero"/>
        <c:auto val="1"/>
        <c:lblAlgn val="ctr"/>
        <c:lblOffset val="100"/>
        <c:noMultiLvlLbl val="0"/>
      </c:catAx>
      <c:valAx>
        <c:axId val="400542192"/>
        <c:scaling>
          <c:orientation val="minMax"/>
        </c:scaling>
        <c:delete val="0"/>
        <c:axPos val="r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42520"/>
        <c:crosses val="max"/>
        <c:crossBetween val="between"/>
      </c:valAx>
      <c:catAx>
        <c:axId val="400542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054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0288020559131"/>
          <c:y val="0.61631889763779535"/>
          <c:w val="0.3221890292204701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2825896762905"/>
          <c:y val="5.0925925925925923E-2"/>
          <c:w val="0.74665726159230095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trab'!$AI$11</c:f>
              <c:strCache>
                <c:ptCount val="1"/>
                <c:pt idx="0">
                  <c:v>Clo H Trabajadas Inds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trab'!$AI$12:$AI$107</c:f>
              <c:numCache>
                <c:formatCode>#,##0.0</c:formatCode>
                <c:ptCount val="96"/>
                <c:pt idx="0">
                  <c:v>1106384.3899999999</c:v>
                </c:pt>
                <c:pt idx="1">
                  <c:v>1104326</c:v>
                </c:pt>
                <c:pt idx="2">
                  <c:v>1099264.3500000001</c:v>
                </c:pt>
                <c:pt idx="3">
                  <c:v>1105794.6000000001</c:v>
                </c:pt>
                <c:pt idx="4">
                  <c:v>1122508.68</c:v>
                </c:pt>
                <c:pt idx="5">
                  <c:v>1139468.23</c:v>
                </c:pt>
                <c:pt idx="6">
                  <c:v>1158651.71</c:v>
                </c:pt>
                <c:pt idx="7">
                  <c:v>1178710.1100000001</c:v>
                </c:pt>
                <c:pt idx="8">
                  <c:v>1187892.75</c:v>
                </c:pt>
                <c:pt idx="9">
                  <c:v>1200630.71</c:v>
                </c:pt>
                <c:pt idx="10">
                  <c:v>1224396.97</c:v>
                </c:pt>
                <c:pt idx="11">
                  <c:v>1236641.55</c:v>
                </c:pt>
                <c:pt idx="12">
                  <c:v>1241137.6299999999</c:v>
                </c:pt>
                <c:pt idx="13">
                  <c:v>1258090.75</c:v>
                </c:pt>
                <c:pt idx="14">
                  <c:v>1281293.01</c:v>
                </c:pt>
                <c:pt idx="15">
                  <c:v>1296229.74</c:v>
                </c:pt>
                <c:pt idx="16">
                  <c:v>1316571.3999999999</c:v>
                </c:pt>
                <c:pt idx="17">
                  <c:v>1326173.1299999999</c:v>
                </c:pt>
                <c:pt idx="18">
                  <c:v>1321015.02</c:v>
                </c:pt>
                <c:pt idx="19">
                  <c:v>1331814.17</c:v>
                </c:pt>
                <c:pt idx="20">
                  <c:v>1355464.27</c:v>
                </c:pt>
                <c:pt idx="21">
                  <c:v>1365265.22</c:v>
                </c:pt>
                <c:pt idx="22">
                  <c:v>1370622.45</c:v>
                </c:pt>
                <c:pt idx="23">
                  <c:v>1382348.75</c:v>
                </c:pt>
                <c:pt idx="24">
                  <c:v>1383700.9</c:v>
                </c:pt>
                <c:pt idx="25">
                  <c:v>1382656.78</c:v>
                </c:pt>
                <c:pt idx="26">
                  <c:v>1377381.43</c:v>
                </c:pt>
                <c:pt idx="27">
                  <c:v>1365318.21</c:v>
                </c:pt>
                <c:pt idx="28">
                  <c:v>1359442.73</c:v>
                </c:pt>
                <c:pt idx="29">
                  <c:v>1368175.42</c:v>
                </c:pt>
                <c:pt idx="30">
                  <c:v>1376982.5</c:v>
                </c:pt>
                <c:pt idx="31">
                  <c:v>1386371.63</c:v>
                </c:pt>
                <c:pt idx="32">
                  <c:v>1389717.31</c:v>
                </c:pt>
                <c:pt idx="33">
                  <c:v>1380461.22</c:v>
                </c:pt>
                <c:pt idx="34">
                  <c:v>1378261.07</c:v>
                </c:pt>
                <c:pt idx="35">
                  <c:v>1382429.99</c:v>
                </c:pt>
                <c:pt idx="36">
                  <c:v>1386365.19</c:v>
                </c:pt>
                <c:pt idx="37">
                  <c:v>1389682.37</c:v>
                </c:pt>
                <c:pt idx="38">
                  <c:v>1389670.93</c:v>
                </c:pt>
                <c:pt idx="39">
                  <c:v>1381493</c:v>
                </c:pt>
                <c:pt idx="40">
                  <c:v>1378727.67</c:v>
                </c:pt>
                <c:pt idx="41">
                  <c:v>1378106.28</c:v>
                </c:pt>
                <c:pt idx="42">
                  <c:v>1378433.84</c:v>
                </c:pt>
                <c:pt idx="43">
                  <c:v>1376024.33</c:v>
                </c:pt>
                <c:pt idx="44">
                  <c:v>1368089.3</c:v>
                </c:pt>
                <c:pt idx="45">
                  <c:v>1361312.65</c:v>
                </c:pt>
                <c:pt idx="46">
                  <c:v>1358194.39</c:v>
                </c:pt>
                <c:pt idx="47">
                  <c:v>1351153.68</c:v>
                </c:pt>
                <c:pt idx="48">
                  <c:v>1339243.3400000001</c:v>
                </c:pt>
                <c:pt idx="49">
                  <c:v>1334040.43</c:v>
                </c:pt>
                <c:pt idx="50">
                  <c:v>1333256.27</c:v>
                </c:pt>
                <c:pt idx="51">
                  <c:v>1344171.28</c:v>
                </c:pt>
                <c:pt idx="52">
                  <c:v>1362834</c:v>
                </c:pt>
                <c:pt idx="53">
                  <c:v>1359775.73</c:v>
                </c:pt>
                <c:pt idx="54">
                  <c:v>1326781.33</c:v>
                </c:pt>
                <c:pt idx="55">
                  <c:v>1278583.22</c:v>
                </c:pt>
                <c:pt idx="56">
                  <c:v>1225605.4099999999</c:v>
                </c:pt>
                <c:pt idx="57">
                  <c:v>1183314.23</c:v>
                </c:pt>
                <c:pt idx="58">
                  <c:v>1165255.8600000001</c:v>
                </c:pt>
                <c:pt idx="59">
                  <c:v>1156802.8799999999</c:v>
                </c:pt>
                <c:pt idx="60">
                  <c:v>1157845.58</c:v>
                </c:pt>
                <c:pt idx="61">
                  <c:v>1161377.8600000001</c:v>
                </c:pt>
                <c:pt idx="62">
                  <c:v>1155745.05</c:v>
                </c:pt>
                <c:pt idx="63">
                  <c:v>1149032.29</c:v>
                </c:pt>
                <c:pt idx="64">
                  <c:v>1142581.42</c:v>
                </c:pt>
                <c:pt idx="65">
                  <c:v>1132331.99</c:v>
                </c:pt>
                <c:pt idx="66">
                  <c:v>1119391.1299999999</c:v>
                </c:pt>
                <c:pt idx="67">
                  <c:v>1103818.1200000001</c:v>
                </c:pt>
                <c:pt idx="68">
                  <c:v>1077261.3</c:v>
                </c:pt>
                <c:pt idx="69">
                  <c:v>1052168.71</c:v>
                </c:pt>
                <c:pt idx="70">
                  <c:v>1033754.04</c:v>
                </c:pt>
                <c:pt idx="71">
                  <c:v>1018805.27</c:v>
                </c:pt>
                <c:pt idx="72">
                  <c:v>1007169.73</c:v>
                </c:pt>
                <c:pt idx="73">
                  <c:v>1001672.59</c:v>
                </c:pt>
                <c:pt idx="74">
                  <c:v>997534.20400000003</c:v>
                </c:pt>
                <c:pt idx="75">
                  <c:v>992941.15399999998</c:v>
                </c:pt>
                <c:pt idx="76">
                  <c:v>990434.75699999998</c:v>
                </c:pt>
                <c:pt idx="77">
                  <c:v>989954.321</c:v>
                </c:pt>
                <c:pt idx="78">
                  <c:v>993988.62199999997</c:v>
                </c:pt>
                <c:pt idx="79">
                  <c:v>1001910.71</c:v>
                </c:pt>
                <c:pt idx="80">
                  <c:v>1011467.79</c:v>
                </c:pt>
                <c:pt idx="81">
                  <c:v>1019209.9</c:v>
                </c:pt>
                <c:pt idx="82">
                  <c:v>1026504.08</c:v>
                </c:pt>
                <c:pt idx="83">
                  <c:v>1036608.75</c:v>
                </c:pt>
                <c:pt idx="84">
                  <c:v>1048986.1200000001</c:v>
                </c:pt>
                <c:pt idx="85">
                  <c:v>1061124.5900000001</c:v>
                </c:pt>
                <c:pt idx="86">
                  <c:v>1072376.18</c:v>
                </c:pt>
                <c:pt idx="87">
                  <c:v>1080242.78</c:v>
                </c:pt>
                <c:pt idx="88">
                  <c:v>1086040.43</c:v>
                </c:pt>
                <c:pt idx="89">
                  <c:v>1092719.8500000001</c:v>
                </c:pt>
                <c:pt idx="90">
                  <c:v>1100372.1599999999</c:v>
                </c:pt>
                <c:pt idx="91">
                  <c:v>1108594.22</c:v>
                </c:pt>
                <c:pt idx="92">
                  <c:v>1116150.56</c:v>
                </c:pt>
                <c:pt idx="93">
                  <c:v>1117642.3700000001</c:v>
                </c:pt>
                <c:pt idx="94">
                  <c:v>1110317</c:v>
                </c:pt>
                <c:pt idx="95">
                  <c:v>1100226.7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3-4A84-81B9-2AB4692F1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18880"/>
        <c:axId val="493619864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trab'!$AK$11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trab'!$AG$12:$AG$107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trab'!$AK$12:$AK$107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3-4A84-81B9-2AB4692F1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08056"/>
        <c:axId val="493607728"/>
      </c:lineChart>
      <c:catAx>
        <c:axId val="4936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19864"/>
        <c:crosses val="autoZero"/>
        <c:auto val="1"/>
        <c:lblAlgn val="ctr"/>
        <c:lblOffset val="100"/>
        <c:noMultiLvlLbl val="0"/>
      </c:catAx>
      <c:valAx>
        <c:axId val="49361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18880"/>
        <c:crosses val="autoZero"/>
        <c:crossBetween val="between"/>
      </c:valAx>
      <c:valAx>
        <c:axId val="493607728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08056"/>
        <c:crosses val="max"/>
        <c:crossBetween val="between"/>
      </c:valAx>
      <c:catAx>
        <c:axId val="49360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0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47134733158349"/>
          <c:y val="1.4467045785943447E-2"/>
          <c:w val="0.3013064304461942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81268464630322E-2"/>
          <c:y val="5.0925925925925923E-2"/>
          <c:w val="0.8309231998174141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sectores'!$C$9</c:f>
              <c:strCache>
                <c:ptCount val="1"/>
                <c:pt idx="0">
                  <c:v>Ciclos de NIVELES Inds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sectores'!$C$10:$C$105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C-4C18-BF7F-A796FB3CE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42104"/>
        <c:axId val="502542760"/>
      </c:lineChart>
      <c:lineChart>
        <c:grouping val="standard"/>
        <c:varyColors val="0"/>
        <c:ser>
          <c:idx val="1"/>
          <c:order val="1"/>
          <c:tx>
            <c:strRef>
              <c:f>'PIB Volumen por sectores'!$E$9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sectores'!$E$10:$E$105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C-4C18-BF7F-A796FB3CE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04168"/>
        <c:axId val="502700232"/>
      </c:lineChart>
      <c:catAx>
        <c:axId val="50254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42760"/>
        <c:crosses val="autoZero"/>
        <c:auto val="1"/>
        <c:lblAlgn val="ctr"/>
        <c:lblOffset val="100"/>
        <c:noMultiLvlLbl val="0"/>
      </c:catAx>
      <c:valAx>
        <c:axId val="50254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42104"/>
        <c:crosses val="autoZero"/>
        <c:crossBetween val="between"/>
      </c:valAx>
      <c:valAx>
        <c:axId val="502700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704168"/>
        <c:crosses val="max"/>
        <c:crossBetween val="between"/>
      </c:valAx>
      <c:catAx>
        <c:axId val="502704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70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508755246173938"/>
          <c:y val="0.63541557305336838"/>
          <c:w val="0.34927637668479844"/>
          <c:h val="0.1875021872265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1986061343531"/>
          <c:y val="5.1235313857557023E-2"/>
          <c:w val="0.75906322362816692"/>
          <c:h val="0.7652571759696476"/>
        </c:manualLayout>
      </c:layout>
      <c:lineChart>
        <c:grouping val="standard"/>
        <c:varyColors val="0"/>
        <c:ser>
          <c:idx val="0"/>
          <c:order val="0"/>
          <c:tx>
            <c:v>Clo EPA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1995-2018'!$M$5:$M$100</c:f>
              <c:numCache>
                <c:formatCode>General</c:formatCode>
                <c:ptCount val="96"/>
                <c:pt idx="0">
                  <c:v>1272.42806</c:v>
                </c:pt>
                <c:pt idx="1">
                  <c:v>1264.05349</c:v>
                </c:pt>
                <c:pt idx="2">
                  <c:v>1256.93932</c:v>
                </c:pt>
                <c:pt idx="3">
                  <c:v>1253.79854</c:v>
                </c:pt>
                <c:pt idx="4">
                  <c:v>1257.49352</c:v>
                </c:pt>
                <c:pt idx="5">
                  <c:v>1277.18932</c:v>
                </c:pt>
                <c:pt idx="6">
                  <c:v>1312.65184</c:v>
                </c:pt>
                <c:pt idx="7">
                  <c:v>1347.16938</c:v>
                </c:pt>
                <c:pt idx="8">
                  <c:v>1370.6783</c:v>
                </c:pt>
                <c:pt idx="9">
                  <c:v>1380.18046</c:v>
                </c:pt>
                <c:pt idx="10">
                  <c:v>1377.6660999999999</c:v>
                </c:pt>
                <c:pt idx="11">
                  <c:v>1379.99215</c:v>
                </c:pt>
                <c:pt idx="12">
                  <c:v>1401.3619900000001</c:v>
                </c:pt>
                <c:pt idx="13">
                  <c:v>1435.38336</c:v>
                </c:pt>
                <c:pt idx="14">
                  <c:v>1475.8300999999999</c:v>
                </c:pt>
                <c:pt idx="15">
                  <c:v>1525.17634</c:v>
                </c:pt>
                <c:pt idx="16">
                  <c:v>1576.7936400000001</c:v>
                </c:pt>
                <c:pt idx="17">
                  <c:v>1628.9481900000001</c:v>
                </c:pt>
                <c:pt idx="18">
                  <c:v>1685.82825</c:v>
                </c:pt>
                <c:pt idx="19">
                  <c:v>1736.0887</c:v>
                </c:pt>
                <c:pt idx="20">
                  <c:v>1767.4146000000001</c:v>
                </c:pt>
                <c:pt idx="21">
                  <c:v>1797.3890200000001</c:v>
                </c:pt>
                <c:pt idx="22">
                  <c:v>1832.27262</c:v>
                </c:pt>
                <c:pt idx="23">
                  <c:v>1866.3991900000001</c:v>
                </c:pt>
                <c:pt idx="24">
                  <c:v>1903.97073</c:v>
                </c:pt>
                <c:pt idx="25">
                  <c:v>1944.6265000000001</c:v>
                </c:pt>
                <c:pt idx="26">
                  <c:v>1978.4779599999999</c:v>
                </c:pt>
                <c:pt idx="27">
                  <c:v>2000.14796</c:v>
                </c:pt>
                <c:pt idx="28">
                  <c:v>2012.21002</c:v>
                </c:pt>
                <c:pt idx="29">
                  <c:v>2014.69073</c:v>
                </c:pt>
                <c:pt idx="30">
                  <c:v>2022.0794800000001</c:v>
                </c:pt>
                <c:pt idx="31">
                  <c:v>2055.2397900000001</c:v>
                </c:pt>
                <c:pt idx="32">
                  <c:v>2111.0608900000002</c:v>
                </c:pt>
                <c:pt idx="33">
                  <c:v>2152.7607600000001</c:v>
                </c:pt>
                <c:pt idx="34">
                  <c:v>2170.3743599999998</c:v>
                </c:pt>
                <c:pt idx="35">
                  <c:v>2190.2959099999998</c:v>
                </c:pt>
                <c:pt idx="36">
                  <c:v>2225.1169</c:v>
                </c:pt>
                <c:pt idx="37">
                  <c:v>2269.13726</c:v>
                </c:pt>
                <c:pt idx="38">
                  <c:v>2316.7080700000001</c:v>
                </c:pt>
                <c:pt idx="39">
                  <c:v>2353.0943200000002</c:v>
                </c:pt>
                <c:pt idx="40">
                  <c:v>2369.6318500000002</c:v>
                </c:pt>
                <c:pt idx="41">
                  <c:v>2395.1889999999999</c:v>
                </c:pt>
                <c:pt idx="42">
                  <c:v>2439.1834800000001</c:v>
                </c:pt>
                <c:pt idx="43">
                  <c:v>2478.2047899999998</c:v>
                </c:pt>
                <c:pt idx="44">
                  <c:v>2516.3867500000001</c:v>
                </c:pt>
                <c:pt idx="45">
                  <c:v>2566.6628900000001</c:v>
                </c:pt>
                <c:pt idx="46">
                  <c:v>2620.3713499999999</c:v>
                </c:pt>
                <c:pt idx="47">
                  <c:v>2687.4525100000001</c:v>
                </c:pt>
                <c:pt idx="48">
                  <c:v>2750.1743000000001</c:v>
                </c:pt>
                <c:pt idx="49">
                  <c:v>2765.1548200000002</c:v>
                </c:pt>
                <c:pt idx="50">
                  <c:v>2759.9837000000002</c:v>
                </c:pt>
                <c:pt idx="51">
                  <c:v>2758.5593699999999</c:v>
                </c:pt>
                <c:pt idx="52">
                  <c:v>2698.4793800000002</c:v>
                </c:pt>
                <c:pt idx="53">
                  <c:v>2563.6010900000001</c:v>
                </c:pt>
                <c:pt idx="54">
                  <c:v>2386.5073499999999</c:v>
                </c:pt>
                <c:pt idx="55">
                  <c:v>2185.7226300000002</c:v>
                </c:pt>
                <c:pt idx="56">
                  <c:v>2015.56753</c:v>
                </c:pt>
                <c:pt idx="57">
                  <c:v>1909.1427900000001</c:v>
                </c:pt>
                <c:pt idx="58">
                  <c:v>1836.0331900000001</c:v>
                </c:pt>
                <c:pt idx="59">
                  <c:v>1774.15941</c:v>
                </c:pt>
                <c:pt idx="60">
                  <c:v>1728.94388</c:v>
                </c:pt>
                <c:pt idx="61">
                  <c:v>1689.0518</c:v>
                </c:pt>
                <c:pt idx="62">
                  <c:v>1640.3033499999999</c:v>
                </c:pt>
                <c:pt idx="63">
                  <c:v>1583.9347299999999</c:v>
                </c:pt>
                <c:pt idx="64">
                  <c:v>1516.55234</c:v>
                </c:pt>
                <c:pt idx="65">
                  <c:v>1439.5372199999999</c:v>
                </c:pt>
                <c:pt idx="66">
                  <c:v>1362.0144299999999</c:v>
                </c:pt>
                <c:pt idx="67">
                  <c:v>1291.47478</c:v>
                </c:pt>
                <c:pt idx="68">
                  <c:v>1232.5042800000001</c:v>
                </c:pt>
                <c:pt idx="69">
                  <c:v>1185.14319</c:v>
                </c:pt>
                <c:pt idx="70">
                  <c:v>1137.2121</c:v>
                </c:pt>
                <c:pt idx="71">
                  <c:v>1094.4944800000001</c:v>
                </c:pt>
                <c:pt idx="72">
                  <c:v>1063.1059499999999</c:v>
                </c:pt>
                <c:pt idx="73">
                  <c:v>1032.7952399999999</c:v>
                </c:pt>
                <c:pt idx="74">
                  <c:v>1010.98359</c:v>
                </c:pt>
                <c:pt idx="75">
                  <c:v>988.92878800000005</c:v>
                </c:pt>
                <c:pt idx="76">
                  <c:v>967.28894400000001</c:v>
                </c:pt>
                <c:pt idx="77">
                  <c:v>972.12025400000005</c:v>
                </c:pt>
                <c:pt idx="78">
                  <c:v>1001.53722</c:v>
                </c:pt>
                <c:pt idx="79">
                  <c:v>1041.67805</c:v>
                </c:pt>
                <c:pt idx="80">
                  <c:v>1076.27899</c:v>
                </c:pt>
                <c:pt idx="81">
                  <c:v>1082.4174</c:v>
                </c:pt>
                <c:pt idx="82">
                  <c:v>1069.1201599999999</c:v>
                </c:pt>
                <c:pt idx="83">
                  <c:v>1059.8689099999999</c:v>
                </c:pt>
                <c:pt idx="84">
                  <c:v>1057.52972</c:v>
                </c:pt>
                <c:pt idx="85">
                  <c:v>1067.9805899999999</c:v>
                </c:pt>
                <c:pt idx="86">
                  <c:v>1082.6631199999999</c:v>
                </c:pt>
                <c:pt idx="87">
                  <c:v>1091.26964</c:v>
                </c:pt>
                <c:pt idx="88">
                  <c:v>1103.2025900000001</c:v>
                </c:pt>
                <c:pt idx="89">
                  <c:v>1121.04152</c:v>
                </c:pt>
                <c:pt idx="90">
                  <c:v>1135.1479999999999</c:v>
                </c:pt>
                <c:pt idx="91">
                  <c:v>1152.8601699999999</c:v>
                </c:pt>
                <c:pt idx="92">
                  <c:v>1176.12355</c:v>
                </c:pt>
                <c:pt idx="93">
                  <c:v>1198.66418</c:v>
                </c:pt>
                <c:pt idx="94">
                  <c:v>1234.13292</c:v>
                </c:pt>
                <c:pt idx="95">
                  <c:v>1281.3880200000001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C-4817-A185-90BBE3169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27808"/>
        <c:axId val="49002813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CONSTRUCCIÓN'!#REF!</c:f>
            </c:multiLvlStrRef>
          </c:cat>
          <c:val>
            <c:numRef>
              <c:f>'EPA 1995-2018'!$R$5:$R$100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C-4817-A185-90BBE3169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19320"/>
        <c:axId val="434512104"/>
      </c:lineChart>
      <c:catAx>
        <c:axId val="49002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8136"/>
        <c:crosses val="autoZero"/>
        <c:auto val="1"/>
        <c:lblAlgn val="ctr"/>
        <c:lblOffset val="100"/>
        <c:noMultiLvlLbl val="0"/>
      </c:catAx>
      <c:valAx>
        <c:axId val="49002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7808"/>
        <c:crosses val="autoZero"/>
        <c:crossBetween val="between"/>
      </c:valAx>
      <c:valAx>
        <c:axId val="434512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519320"/>
        <c:crosses val="max"/>
        <c:crossBetween val="between"/>
      </c:valAx>
      <c:catAx>
        <c:axId val="434519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512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154614541320608"/>
          <c:y val="0.58034500400677025"/>
          <c:w val="0.30930463091474236"/>
          <c:h val="0.22124560126309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8313336434621"/>
          <c:y val="2.7777777777777776E-2"/>
          <c:w val="0.8415045931758530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1995-2018'!$M$4</c:f>
              <c:strCache>
                <c:ptCount val="1"/>
                <c:pt idx="0">
                  <c:v>Clo  Constr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1995-2018'!$M$5:$M$100</c:f>
              <c:numCache>
                <c:formatCode>General</c:formatCode>
                <c:ptCount val="96"/>
                <c:pt idx="0">
                  <c:v>1272.42806</c:v>
                </c:pt>
                <c:pt idx="1">
                  <c:v>1264.05349</c:v>
                </c:pt>
                <c:pt idx="2">
                  <c:v>1256.93932</c:v>
                </c:pt>
                <c:pt idx="3">
                  <c:v>1253.79854</c:v>
                </c:pt>
                <c:pt idx="4">
                  <c:v>1257.49352</c:v>
                </c:pt>
                <c:pt idx="5">
                  <c:v>1277.18932</c:v>
                </c:pt>
                <c:pt idx="6">
                  <c:v>1312.65184</c:v>
                </c:pt>
                <c:pt idx="7">
                  <c:v>1347.16938</c:v>
                </c:pt>
                <c:pt idx="8">
                  <c:v>1370.6783</c:v>
                </c:pt>
                <c:pt idx="9">
                  <c:v>1380.18046</c:v>
                </c:pt>
                <c:pt idx="10">
                  <c:v>1377.6660999999999</c:v>
                </c:pt>
                <c:pt idx="11">
                  <c:v>1379.99215</c:v>
                </c:pt>
                <c:pt idx="12">
                  <c:v>1401.3619900000001</c:v>
                </c:pt>
                <c:pt idx="13">
                  <c:v>1435.38336</c:v>
                </c:pt>
                <c:pt idx="14">
                  <c:v>1475.8300999999999</c:v>
                </c:pt>
                <c:pt idx="15">
                  <c:v>1525.17634</c:v>
                </c:pt>
                <c:pt idx="16">
                  <c:v>1576.7936400000001</c:v>
                </c:pt>
                <c:pt idx="17">
                  <c:v>1628.9481900000001</c:v>
                </c:pt>
                <c:pt idx="18">
                  <c:v>1685.82825</c:v>
                </c:pt>
                <c:pt idx="19">
                  <c:v>1736.0887</c:v>
                </c:pt>
                <c:pt idx="20">
                  <c:v>1767.4146000000001</c:v>
                </c:pt>
                <c:pt idx="21">
                  <c:v>1797.3890200000001</c:v>
                </c:pt>
                <c:pt idx="22">
                  <c:v>1832.27262</c:v>
                </c:pt>
                <c:pt idx="23">
                  <c:v>1866.3991900000001</c:v>
                </c:pt>
                <c:pt idx="24">
                  <c:v>1903.97073</c:v>
                </c:pt>
                <c:pt idx="25">
                  <c:v>1944.6265000000001</c:v>
                </c:pt>
                <c:pt idx="26">
                  <c:v>1978.4779599999999</c:v>
                </c:pt>
                <c:pt idx="27">
                  <c:v>2000.14796</c:v>
                </c:pt>
                <c:pt idx="28">
                  <c:v>2012.21002</c:v>
                </c:pt>
                <c:pt idx="29">
                  <c:v>2014.69073</c:v>
                </c:pt>
                <c:pt idx="30">
                  <c:v>2022.0794800000001</c:v>
                </c:pt>
                <c:pt idx="31">
                  <c:v>2055.2397900000001</c:v>
                </c:pt>
                <c:pt idx="32">
                  <c:v>2111.0608900000002</c:v>
                </c:pt>
                <c:pt idx="33">
                  <c:v>2152.7607600000001</c:v>
                </c:pt>
                <c:pt idx="34">
                  <c:v>2170.3743599999998</c:v>
                </c:pt>
                <c:pt idx="35">
                  <c:v>2190.2959099999998</c:v>
                </c:pt>
                <c:pt idx="36">
                  <c:v>2225.1169</c:v>
                </c:pt>
                <c:pt idx="37">
                  <c:v>2269.13726</c:v>
                </c:pt>
                <c:pt idx="38">
                  <c:v>2316.7080700000001</c:v>
                </c:pt>
                <c:pt idx="39">
                  <c:v>2353.0943200000002</c:v>
                </c:pt>
                <c:pt idx="40">
                  <c:v>2369.6318500000002</c:v>
                </c:pt>
                <c:pt idx="41">
                  <c:v>2395.1889999999999</c:v>
                </c:pt>
                <c:pt idx="42">
                  <c:v>2439.1834800000001</c:v>
                </c:pt>
                <c:pt idx="43">
                  <c:v>2478.2047899999998</c:v>
                </c:pt>
                <c:pt idx="44">
                  <c:v>2516.3867500000001</c:v>
                </c:pt>
                <c:pt idx="45">
                  <c:v>2566.6628900000001</c:v>
                </c:pt>
                <c:pt idx="46">
                  <c:v>2620.3713499999999</c:v>
                </c:pt>
                <c:pt idx="47">
                  <c:v>2687.4525100000001</c:v>
                </c:pt>
                <c:pt idx="48">
                  <c:v>2750.1743000000001</c:v>
                </c:pt>
                <c:pt idx="49">
                  <c:v>2765.1548200000002</c:v>
                </c:pt>
                <c:pt idx="50">
                  <c:v>2759.9837000000002</c:v>
                </c:pt>
                <c:pt idx="51">
                  <c:v>2758.5593699999999</c:v>
                </c:pt>
                <c:pt idx="52">
                  <c:v>2698.4793800000002</c:v>
                </c:pt>
                <c:pt idx="53">
                  <c:v>2563.6010900000001</c:v>
                </c:pt>
                <c:pt idx="54">
                  <c:v>2386.5073499999999</c:v>
                </c:pt>
                <c:pt idx="55">
                  <c:v>2185.7226300000002</c:v>
                </c:pt>
                <c:pt idx="56">
                  <c:v>2015.56753</c:v>
                </c:pt>
                <c:pt idx="57">
                  <c:v>1909.1427900000001</c:v>
                </c:pt>
                <c:pt idx="58">
                  <c:v>1836.0331900000001</c:v>
                </c:pt>
                <c:pt idx="59">
                  <c:v>1774.15941</c:v>
                </c:pt>
                <c:pt idx="60">
                  <c:v>1728.94388</c:v>
                </c:pt>
                <c:pt idx="61">
                  <c:v>1689.0518</c:v>
                </c:pt>
                <c:pt idx="62">
                  <c:v>1640.3033499999999</c:v>
                </c:pt>
                <c:pt idx="63">
                  <c:v>1583.9347299999999</c:v>
                </c:pt>
                <c:pt idx="64">
                  <c:v>1516.55234</c:v>
                </c:pt>
                <c:pt idx="65">
                  <c:v>1439.5372199999999</c:v>
                </c:pt>
                <c:pt idx="66">
                  <c:v>1362.0144299999999</c:v>
                </c:pt>
                <c:pt idx="67">
                  <c:v>1291.47478</c:v>
                </c:pt>
                <c:pt idx="68">
                  <c:v>1232.5042800000001</c:v>
                </c:pt>
                <c:pt idx="69">
                  <c:v>1185.14319</c:v>
                </c:pt>
                <c:pt idx="70">
                  <c:v>1137.2121</c:v>
                </c:pt>
                <c:pt idx="71">
                  <c:v>1094.4944800000001</c:v>
                </c:pt>
                <c:pt idx="72">
                  <c:v>1063.1059499999999</c:v>
                </c:pt>
                <c:pt idx="73">
                  <c:v>1032.7952399999999</c:v>
                </c:pt>
                <c:pt idx="74">
                  <c:v>1010.98359</c:v>
                </c:pt>
                <c:pt idx="75">
                  <c:v>988.92878800000005</c:v>
                </c:pt>
                <c:pt idx="76">
                  <c:v>967.28894400000001</c:v>
                </c:pt>
                <c:pt idx="77">
                  <c:v>972.12025400000005</c:v>
                </c:pt>
                <c:pt idx="78">
                  <c:v>1001.53722</c:v>
                </c:pt>
                <c:pt idx="79">
                  <c:v>1041.67805</c:v>
                </c:pt>
                <c:pt idx="80">
                  <c:v>1076.27899</c:v>
                </c:pt>
                <c:pt idx="81">
                  <c:v>1082.4174</c:v>
                </c:pt>
                <c:pt idx="82">
                  <c:v>1069.1201599999999</c:v>
                </c:pt>
                <c:pt idx="83">
                  <c:v>1059.8689099999999</c:v>
                </c:pt>
                <c:pt idx="84">
                  <c:v>1057.52972</c:v>
                </c:pt>
                <c:pt idx="85">
                  <c:v>1067.9805899999999</c:v>
                </c:pt>
                <c:pt idx="86">
                  <c:v>1082.6631199999999</c:v>
                </c:pt>
                <c:pt idx="87">
                  <c:v>1091.26964</c:v>
                </c:pt>
                <c:pt idx="88">
                  <c:v>1103.2025900000001</c:v>
                </c:pt>
                <c:pt idx="89">
                  <c:v>1121.04152</c:v>
                </c:pt>
                <c:pt idx="90">
                  <c:v>1135.1479999999999</c:v>
                </c:pt>
                <c:pt idx="91">
                  <c:v>1152.8601699999999</c:v>
                </c:pt>
                <c:pt idx="92">
                  <c:v>1176.12355</c:v>
                </c:pt>
                <c:pt idx="93">
                  <c:v>1198.66418</c:v>
                </c:pt>
                <c:pt idx="94">
                  <c:v>1234.13292</c:v>
                </c:pt>
                <c:pt idx="95">
                  <c:v>1281.3880200000001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C-492C-B2ED-86179D02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5440"/>
        <c:axId val="437516424"/>
      </c:lineChart>
      <c:lineChart>
        <c:grouping val="standard"/>
        <c:varyColors val="0"/>
        <c:ser>
          <c:idx val="1"/>
          <c:order val="1"/>
          <c:tx>
            <c:strRef>
              <c:f>'EPA 1995-2018'!$O$4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CONSTRUCCIÓN'!#REF!</c:f>
            </c:multiLvlStrRef>
          </c:cat>
          <c:val>
            <c:numRef>
              <c:f>'EPA 1995-2018'!$O$5:$O$100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C-492C-B2ED-86179D02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96744"/>
        <c:axId val="437491496"/>
      </c:lineChart>
      <c:catAx>
        <c:axId val="4375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516424"/>
        <c:crosses val="autoZero"/>
        <c:auto val="1"/>
        <c:lblAlgn val="ctr"/>
        <c:lblOffset val="100"/>
        <c:noMultiLvlLbl val="0"/>
      </c:catAx>
      <c:valAx>
        <c:axId val="43751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515440"/>
        <c:crosses val="autoZero"/>
        <c:crossBetween val="between"/>
      </c:valAx>
      <c:valAx>
        <c:axId val="437491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7496744"/>
        <c:crosses val="max"/>
        <c:crossBetween val="between"/>
      </c:valAx>
      <c:catAx>
        <c:axId val="437496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49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184580052493445"/>
          <c:y val="0.56076334208223977"/>
          <c:w val="0.30180930694388564"/>
          <c:h val="0.25694663167104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79083814523184603"/>
          <c:h val="0.70370370370370372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Construcción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Construcción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Construcción '!$J$9:$J$104</c:f>
              <c:numCache>
                <c:formatCode>General</c:formatCode>
                <c:ptCount val="96"/>
                <c:pt idx="0">
                  <c:v>1168303.51</c:v>
                </c:pt>
                <c:pt idx="1">
                  <c:v>1161887.3899999999</c:v>
                </c:pt>
                <c:pt idx="2">
                  <c:v>1157790.8899999999</c:v>
                </c:pt>
                <c:pt idx="3">
                  <c:v>1157404.95</c:v>
                </c:pt>
                <c:pt idx="4">
                  <c:v>1156280.47</c:v>
                </c:pt>
                <c:pt idx="5">
                  <c:v>1160049.18</c:v>
                </c:pt>
                <c:pt idx="6">
                  <c:v>1170395.3899999999</c:v>
                </c:pt>
                <c:pt idx="7">
                  <c:v>1179455.6299999999</c:v>
                </c:pt>
                <c:pt idx="8">
                  <c:v>1192505.51</c:v>
                </c:pt>
                <c:pt idx="9">
                  <c:v>1216603.3999999999</c:v>
                </c:pt>
                <c:pt idx="10">
                  <c:v>1241794.97</c:v>
                </c:pt>
                <c:pt idx="11">
                  <c:v>1271224.3</c:v>
                </c:pt>
                <c:pt idx="12">
                  <c:v>1307643.47</c:v>
                </c:pt>
                <c:pt idx="13">
                  <c:v>1346752.23</c:v>
                </c:pt>
                <c:pt idx="14">
                  <c:v>1391077.97</c:v>
                </c:pt>
                <c:pt idx="15">
                  <c:v>1441857.36</c:v>
                </c:pt>
                <c:pt idx="16">
                  <c:v>1498163.04</c:v>
                </c:pt>
                <c:pt idx="17">
                  <c:v>1551988.43</c:v>
                </c:pt>
                <c:pt idx="18">
                  <c:v>1599477.84</c:v>
                </c:pt>
                <c:pt idx="19">
                  <c:v>1643099.38</c:v>
                </c:pt>
                <c:pt idx="20">
                  <c:v>1679941.93</c:v>
                </c:pt>
                <c:pt idx="21">
                  <c:v>1708504.23</c:v>
                </c:pt>
                <c:pt idx="22">
                  <c:v>1743590.7</c:v>
                </c:pt>
                <c:pt idx="23">
                  <c:v>1783937.87</c:v>
                </c:pt>
                <c:pt idx="24">
                  <c:v>1815268.87</c:v>
                </c:pt>
                <c:pt idx="25">
                  <c:v>1837388.32</c:v>
                </c:pt>
                <c:pt idx="26">
                  <c:v>1859428.52</c:v>
                </c:pt>
                <c:pt idx="27">
                  <c:v>1885581.66</c:v>
                </c:pt>
                <c:pt idx="28">
                  <c:v>1913817.78</c:v>
                </c:pt>
                <c:pt idx="29">
                  <c:v>1944546.46</c:v>
                </c:pt>
                <c:pt idx="30">
                  <c:v>1970394.95</c:v>
                </c:pt>
                <c:pt idx="31">
                  <c:v>1992369.47</c:v>
                </c:pt>
                <c:pt idx="32">
                  <c:v>2016660.16</c:v>
                </c:pt>
                <c:pt idx="33">
                  <c:v>2040814.66</c:v>
                </c:pt>
                <c:pt idx="34">
                  <c:v>2057437.28</c:v>
                </c:pt>
                <c:pt idx="35">
                  <c:v>2078581.33</c:v>
                </c:pt>
                <c:pt idx="36">
                  <c:v>2108370.44</c:v>
                </c:pt>
                <c:pt idx="37">
                  <c:v>2139812.02</c:v>
                </c:pt>
                <c:pt idx="38">
                  <c:v>2169184.8199999998</c:v>
                </c:pt>
                <c:pt idx="39">
                  <c:v>2200090.52</c:v>
                </c:pt>
                <c:pt idx="40">
                  <c:v>2244499.2799999998</c:v>
                </c:pt>
                <c:pt idx="41">
                  <c:v>2309601.6800000002</c:v>
                </c:pt>
                <c:pt idx="42">
                  <c:v>2383119.25</c:v>
                </c:pt>
                <c:pt idx="43">
                  <c:v>2441888.31</c:v>
                </c:pt>
                <c:pt idx="44">
                  <c:v>2487419.83</c:v>
                </c:pt>
                <c:pt idx="45">
                  <c:v>2528082</c:v>
                </c:pt>
                <c:pt idx="46">
                  <c:v>2568590.09</c:v>
                </c:pt>
                <c:pt idx="47">
                  <c:v>2607142.37</c:v>
                </c:pt>
                <c:pt idx="48">
                  <c:v>2634132.2999999998</c:v>
                </c:pt>
                <c:pt idx="49">
                  <c:v>2639248.1</c:v>
                </c:pt>
                <c:pt idx="50">
                  <c:v>2633337.98</c:v>
                </c:pt>
                <c:pt idx="51">
                  <c:v>2617432.89</c:v>
                </c:pt>
                <c:pt idx="52">
                  <c:v>2558754.73</c:v>
                </c:pt>
                <c:pt idx="53">
                  <c:v>2434919.06</c:v>
                </c:pt>
                <c:pt idx="54">
                  <c:v>2266460.63</c:v>
                </c:pt>
                <c:pt idx="55">
                  <c:v>2087634.89</c:v>
                </c:pt>
                <c:pt idx="56">
                  <c:v>1932057.77</c:v>
                </c:pt>
                <c:pt idx="57">
                  <c:v>1823453.55</c:v>
                </c:pt>
                <c:pt idx="58">
                  <c:v>1751979.64</c:v>
                </c:pt>
                <c:pt idx="59">
                  <c:v>1689631.21</c:v>
                </c:pt>
                <c:pt idx="60">
                  <c:v>1630216.28</c:v>
                </c:pt>
                <c:pt idx="61">
                  <c:v>1581610.47</c:v>
                </c:pt>
                <c:pt idx="62">
                  <c:v>1540749.43</c:v>
                </c:pt>
                <c:pt idx="63">
                  <c:v>1500390.33</c:v>
                </c:pt>
                <c:pt idx="64">
                  <c:v>1456050.08</c:v>
                </c:pt>
                <c:pt idx="65">
                  <c:v>1403240.13</c:v>
                </c:pt>
                <c:pt idx="66">
                  <c:v>1341129.75</c:v>
                </c:pt>
                <c:pt idx="67">
                  <c:v>1277924.8500000001</c:v>
                </c:pt>
                <c:pt idx="68">
                  <c:v>1217342.43</c:v>
                </c:pt>
                <c:pt idx="69">
                  <c:v>1159481.1399999999</c:v>
                </c:pt>
                <c:pt idx="70">
                  <c:v>1105961.76</c:v>
                </c:pt>
                <c:pt idx="71">
                  <c:v>1061726.26</c:v>
                </c:pt>
                <c:pt idx="72">
                  <c:v>1026522.68</c:v>
                </c:pt>
                <c:pt idx="73">
                  <c:v>1001124.56</c:v>
                </c:pt>
                <c:pt idx="74">
                  <c:v>986343.48199999996</c:v>
                </c:pt>
                <c:pt idx="75">
                  <c:v>976980.32200000004</c:v>
                </c:pt>
                <c:pt idx="76">
                  <c:v>971591.147</c:v>
                </c:pt>
                <c:pt idx="77">
                  <c:v>974075.38199999998</c:v>
                </c:pt>
                <c:pt idx="78">
                  <c:v>983054.55200000003</c:v>
                </c:pt>
                <c:pt idx="79">
                  <c:v>996370.13500000001</c:v>
                </c:pt>
                <c:pt idx="80">
                  <c:v>1013223.61</c:v>
                </c:pt>
                <c:pt idx="81">
                  <c:v>1025793.78</c:v>
                </c:pt>
                <c:pt idx="82">
                  <c:v>1031885.34</c:v>
                </c:pt>
                <c:pt idx="83">
                  <c:v>1035794.7</c:v>
                </c:pt>
                <c:pt idx="84">
                  <c:v>1040074.1</c:v>
                </c:pt>
                <c:pt idx="85">
                  <c:v>1047203.03</c:v>
                </c:pt>
                <c:pt idx="86">
                  <c:v>1058404.03</c:v>
                </c:pt>
                <c:pt idx="87">
                  <c:v>1072953.1299999999</c:v>
                </c:pt>
                <c:pt idx="88">
                  <c:v>1091181.24</c:v>
                </c:pt>
                <c:pt idx="89">
                  <c:v>1109553.4099999999</c:v>
                </c:pt>
                <c:pt idx="90">
                  <c:v>1127356.3899999999</c:v>
                </c:pt>
                <c:pt idx="91">
                  <c:v>1147241.55</c:v>
                </c:pt>
                <c:pt idx="92">
                  <c:v>1166220.3400000001</c:v>
                </c:pt>
                <c:pt idx="93">
                  <c:v>1183957.18</c:v>
                </c:pt>
                <c:pt idx="94">
                  <c:v>1203484.98</c:v>
                </c:pt>
                <c:pt idx="95">
                  <c:v>1223515.8999999999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9-412F-9F0F-CC78C2F95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59456"/>
        <c:axId val="48765322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CONSTRUCCIÓN'!#REF!</c:f>
            </c:multiLvlStrRef>
          </c:cat>
          <c:val>
            <c:numRef>
              <c:f>'Afiliaciones Construcción '!$O$9:$O$104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12F-9F0F-CC78C2F95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60112"/>
        <c:axId val="487651584"/>
      </c:lineChart>
      <c:valAx>
        <c:axId val="487653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59456"/>
        <c:crosses val="max"/>
        <c:crossBetween val="between"/>
      </c:valAx>
      <c:catAx>
        <c:axId val="4876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53224"/>
        <c:crosses val="autoZero"/>
        <c:auto val="1"/>
        <c:lblAlgn val="ctr"/>
        <c:lblOffset val="100"/>
        <c:noMultiLvlLbl val="0"/>
      </c:catAx>
      <c:valAx>
        <c:axId val="48765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60112"/>
        <c:crosses val="autoZero"/>
        <c:crossBetween val="between"/>
      </c:valAx>
      <c:catAx>
        <c:axId val="48766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765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56846019247597"/>
          <c:y val="0.57465223097112861"/>
          <c:w val="0.2530982064741907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91426071741033"/>
          <c:y val="5.0925925925925923E-2"/>
          <c:w val="0.80350459317585299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Construcción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Construcción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Construcción '!$J$9:$J$104</c:f>
              <c:numCache>
                <c:formatCode>General</c:formatCode>
                <c:ptCount val="96"/>
                <c:pt idx="0">
                  <c:v>1168303.51</c:v>
                </c:pt>
                <c:pt idx="1">
                  <c:v>1161887.3899999999</c:v>
                </c:pt>
                <c:pt idx="2">
                  <c:v>1157790.8899999999</c:v>
                </c:pt>
                <c:pt idx="3">
                  <c:v>1157404.95</c:v>
                </c:pt>
                <c:pt idx="4">
                  <c:v>1156280.47</c:v>
                </c:pt>
                <c:pt idx="5">
                  <c:v>1160049.18</c:v>
                </c:pt>
                <c:pt idx="6">
                  <c:v>1170395.3899999999</c:v>
                </c:pt>
                <c:pt idx="7">
                  <c:v>1179455.6299999999</c:v>
                </c:pt>
                <c:pt idx="8">
                  <c:v>1192505.51</c:v>
                </c:pt>
                <c:pt idx="9">
                  <c:v>1216603.3999999999</c:v>
                </c:pt>
                <c:pt idx="10">
                  <c:v>1241794.97</c:v>
                </c:pt>
                <c:pt idx="11">
                  <c:v>1271224.3</c:v>
                </c:pt>
                <c:pt idx="12">
                  <c:v>1307643.47</c:v>
                </c:pt>
                <c:pt idx="13">
                  <c:v>1346752.23</c:v>
                </c:pt>
                <c:pt idx="14">
                  <c:v>1391077.97</c:v>
                </c:pt>
                <c:pt idx="15">
                  <c:v>1441857.36</c:v>
                </c:pt>
                <c:pt idx="16">
                  <c:v>1498163.04</c:v>
                </c:pt>
                <c:pt idx="17">
                  <c:v>1551988.43</c:v>
                </c:pt>
                <c:pt idx="18">
                  <c:v>1599477.84</c:v>
                </c:pt>
                <c:pt idx="19">
                  <c:v>1643099.38</c:v>
                </c:pt>
                <c:pt idx="20">
                  <c:v>1679941.93</c:v>
                </c:pt>
                <c:pt idx="21">
                  <c:v>1708504.23</c:v>
                </c:pt>
                <c:pt idx="22">
                  <c:v>1743590.7</c:v>
                </c:pt>
                <c:pt idx="23">
                  <c:v>1783937.87</c:v>
                </c:pt>
                <c:pt idx="24">
                  <c:v>1815268.87</c:v>
                </c:pt>
                <c:pt idx="25">
                  <c:v>1837388.32</c:v>
                </c:pt>
                <c:pt idx="26">
                  <c:v>1859428.52</c:v>
                </c:pt>
                <c:pt idx="27">
                  <c:v>1885581.66</c:v>
                </c:pt>
                <c:pt idx="28">
                  <c:v>1913817.78</c:v>
                </c:pt>
                <c:pt idx="29">
                  <c:v>1944546.46</c:v>
                </c:pt>
                <c:pt idx="30">
                  <c:v>1970394.95</c:v>
                </c:pt>
                <c:pt idx="31">
                  <c:v>1992369.47</c:v>
                </c:pt>
                <c:pt idx="32">
                  <c:v>2016660.16</c:v>
                </c:pt>
                <c:pt idx="33">
                  <c:v>2040814.66</c:v>
                </c:pt>
                <c:pt idx="34">
                  <c:v>2057437.28</c:v>
                </c:pt>
                <c:pt idx="35">
                  <c:v>2078581.33</c:v>
                </c:pt>
                <c:pt idx="36">
                  <c:v>2108370.44</c:v>
                </c:pt>
                <c:pt idx="37">
                  <c:v>2139812.02</c:v>
                </c:pt>
                <c:pt idx="38">
                  <c:v>2169184.8199999998</c:v>
                </c:pt>
                <c:pt idx="39">
                  <c:v>2200090.52</c:v>
                </c:pt>
                <c:pt idx="40">
                  <c:v>2244499.2799999998</c:v>
                </c:pt>
                <c:pt idx="41">
                  <c:v>2309601.6800000002</c:v>
                </c:pt>
                <c:pt idx="42">
                  <c:v>2383119.25</c:v>
                </c:pt>
                <c:pt idx="43">
                  <c:v>2441888.31</c:v>
                </c:pt>
                <c:pt idx="44">
                  <c:v>2487419.83</c:v>
                </c:pt>
                <c:pt idx="45">
                  <c:v>2528082</c:v>
                </c:pt>
                <c:pt idx="46">
                  <c:v>2568590.09</c:v>
                </c:pt>
                <c:pt idx="47">
                  <c:v>2607142.37</c:v>
                </c:pt>
                <c:pt idx="48">
                  <c:v>2634132.2999999998</c:v>
                </c:pt>
                <c:pt idx="49">
                  <c:v>2639248.1</c:v>
                </c:pt>
                <c:pt idx="50">
                  <c:v>2633337.98</c:v>
                </c:pt>
                <c:pt idx="51">
                  <c:v>2617432.89</c:v>
                </c:pt>
                <c:pt idx="52">
                  <c:v>2558754.73</c:v>
                </c:pt>
                <c:pt idx="53">
                  <c:v>2434919.06</c:v>
                </c:pt>
                <c:pt idx="54">
                  <c:v>2266460.63</c:v>
                </c:pt>
                <c:pt idx="55">
                  <c:v>2087634.89</c:v>
                </c:pt>
                <c:pt idx="56">
                  <c:v>1932057.77</c:v>
                </c:pt>
                <c:pt idx="57">
                  <c:v>1823453.55</c:v>
                </c:pt>
                <c:pt idx="58">
                  <c:v>1751979.64</c:v>
                </c:pt>
                <c:pt idx="59">
                  <c:v>1689631.21</c:v>
                </c:pt>
                <c:pt idx="60">
                  <c:v>1630216.28</c:v>
                </c:pt>
                <c:pt idx="61">
                  <c:v>1581610.47</c:v>
                </c:pt>
                <c:pt idx="62">
                  <c:v>1540749.43</c:v>
                </c:pt>
                <c:pt idx="63">
                  <c:v>1500390.33</c:v>
                </c:pt>
                <c:pt idx="64">
                  <c:v>1456050.08</c:v>
                </c:pt>
                <c:pt idx="65">
                  <c:v>1403240.13</c:v>
                </c:pt>
                <c:pt idx="66">
                  <c:v>1341129.75</c:v>
                </c:pt>
                <c:pt idx="67">
                  <c:v>1277924.8500000001</c:v>
                </c:pt>
                <c:pt idx="68">
                  <c:v>1217342.43</c:v>
                </c:pt>
                <c:pt idx="69">
                  <c:v>1159481.1399999999</c:v>
                </c:pt>
                <c:pt idx="70">
                  <c:v>1105961.76</c:v>
                </c:pt>
                <c:pt idx="71">
                  <c:v>1061726.26</c:v>
                </c:pt>
                <c:pt idx="72">
                  <c:v>1026522.68</c:v>
                </c:pt>
                <c:pt idx="73">
                  <c:v>1001124.56</c:v>
                </c:pt>
                <c:pt idx="74">
                  <c:v>986343.48199999996</c:v>
                </c:pt>
                <c:pt idx="75">
                  <c:v>976980.32200000004</c:v>
                </c:pt>
                <c:pt idx="76">
                  <c:v>971591.147</c:v>
                </c:pt>
                <c:pt idx="77">
                  <c:v>974075.38199999998</c:v>
                </c:pt>
                <c:pt idx="78">
                  <c:v>983054.55200000003</c:v>
                </c:pt>
                <c:pt idx="79">
                  <c:v>996370.13500000001</c:v>
                </c:pt>
                <c:pt idx="80">
                  <c:v>1013223.61</c:v>
                </c:pt>
                <c:pt idx="81">
                  <c:v>1025793.78</c:v>
                </c:pt>
                <c:pt idx="82">
                  <c:v>1031885.34</c:v>
                </c:pt>
                <c:pt idx="83">
                  <c:v>1035794.7</c:v>
                </c:pt>
                <c:pt idx="84">
                  <c:v>1040074.1</c:v>
                </c:pt>
                <c:pt idx="85">
                  <c:v>1047203.03</c:v>
                </c:pt>
                <c:pt idx="86">
                  <c:v>1058404.03</c:v>
                </c:pt>
                <c:pt idx="87">
                  <c:v>1072953.1299999999</c:v>
                </c:pt>
                <c:pt idx="88">
                  <c:v>1091181.24</c:v>
                </c:pt>
                <c:pt idx="89">
                  <c:v>1109553.4099999999</c:v>
                </c:pt>
                <c:pt idx="90">
                  <c:v>1127356.3899999999</c:v>
                </c:pt>
                <c:pt idx="91">
                  <c:v>1147241.55</c:v>
                </c:pt>
                <c:pt idx="92">
                  <c:v>1166220.3400000001</c:v>
                </c:pt>
                <c:pt idx="93">
                  <c:v>1183957.18</c:v>
                </c:pt>
                <c:pt idx="94">
                  <c:v>1203484.98</c:v>
                </c:pt>
                <c:pt idx="95">
                  <c:v>1223515.8999999999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0-4DC0-BB41-047A359F7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33120"/>
        <c:axId val="391733448"/>
      </c:lineChart>
      <c:lineChart>
        <c:grouping val="standard"/>
        <c:varyColors val="0"/>
        <c:ser>
          <c:idx val="1"/>
          <c:order val="1"/>
          <c:tx>
            <c:strRef>
              <c:f>'Afiliaciones Construcción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'GRÁFICAS CONSTRUCCIÓN'!#REF!</c:f>
            </c:multiLvlStrRef>
          </c:cat>
          <c:val>
            <c:numRef>
              <c:f>'Afiliaciones Construcción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0-4DC0-BB41-047A359F7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1192"/>
        <c:axId val="519302664"/>
      </c:lineChart>
      <c:catAx>
        <c:axId val="3917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33448"/>
        <c:crosses val="autoZero"/>
        <c:auto val="1"/>
        <c:lblAlgn val="ctr"/>
        <c:lblOffset val="100"/>
        <c:noMultiLvlLbl val="0"/>
      </c:catAx>
      <c:valAx>
        <c:axId val="39173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33120"/>
        <c:crosses val="autoZero"/>
        <c:crossBetween val="between"/>
      </c:valAx>
      <c:valAx>
        <c:axId val="519302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311192"/>
        <c:crosses val="max"/>
        <c:crossBetween val="between"/>
      </c:valAx>
      <c:catAx>
        <c:axId val="51931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02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58267716535428"/>
          <c:y val="3.7615193934091601E-2"/>
          <c:w val="0.2257506561679790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553937007874016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IPI!$E$8</c:f>
              <c:strCache>
                <c:ptCount val="1"/>
                <c:pt idx="0">
                  <c:v>Clo IPI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IPI!$C$9:$C$104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IPI!$E$9:$E$104</c:f>
              <c:numCache>
                <c:formatCode>General</c:formatCode>
                <c:ptCount val="96"/>
                <c:pt idx="0">
                  <c:v>104.21136199999999</c:v>
                </c:pt>
                <c:pt idx="1">
                  <c:v>104.11071800000001</c:v>
                </c:pt>
                <c:pt idx="2">
                  <c:v>103.79593800000001</c:v>
                </c:pt>
                <c:pt idx="3">
                  <c:v>102.801236</c:v>
                </c:pt>
                <c:pt idx="4">
                  <c:v>101.916646</c:v>
                </c:pt>
                <c:pt idx="5">
                  <c:v>101.819602</c:v>
                </c:pt>
                <c:pt idx="6">
                  <c:v>102.538118</c:v>
                </c:pt>
                <c:pt idx="7">
                  <c:v>104.152406</c:v>
                </c:pt>
                <c:pt idx="8">
                  <c:v>106.396085</c:v>
                </c:pt>
                <c:pt idx="9">
                  <c:v>108.91302399999999</c:v>
                </c:pt>
                <c:pt idx="10">
                  <c:v>110.817438</c:v>
                </c:pt>
                <c:pt idx="11">
                  <c:v>112.647445</c:v>
                </c:pt>
                <c:pt idx="12">
                  <c:v>114.34927999999999</c:v>
                </c:pt>
                <c:pt idx="13">
                  <c:v>115.475049</c:v>
                </c:pt>
                <c:pt idx="14">
                  <c:v>115.94428600000001</c:v>
                </c:pt>
                <c:pt idx="15">
                  <c:v>116.453051</c:v>
                </c:pt>
                <c:pt idx="16">
                  <c:v>116.816349</c:v>
                </c:pt>
                <c:pt idx="17">
                  <c:v>117.62947699999999</c:v>
                </c:pt>
                <c:pt idx="18">
                  <c:v>119.387568</c:v>
                </c:pt>
                <c:pt idx="19">
                  <c:v>121.342247</c:v>
                </c:pt>
                <c:pt idx="20">
                  <c:v>123.01994999999999</c:v>
                </c:pt>
                <c:pt idx="21">
                  <c:v>123.926852</c:v>
                </c:pt>
                <c:pt idx="22">
                  <c:v>124.31723599999999</c:v>
                </c:pt>
                <c:pt idx="23">
                  <c:v>124.153425</c:v>
                </c:pt>
                <c:pt idx="24">
                  <c:v>123.434556</c:v>
                </c:pt>
                <c:pt idx="25">
                  <c:v>122.60620299999999</c:v>
                </c:pt>
                <c:pt idx="26">
                  <c:v>122.084284</c:v>
                </c:pt>
                <c:pt idx="27">
                  <c:v>121.59868</c:v>
                </c:pt>
                <c:pt idx="28">
                  <c:v>121.446274</c:v>
                </c:pt>
                <c:pt idx="29">
                  <c:v>121.848838</c:v>
                </c:pt>
                <c:pt idx="30">
                  <c:v>122.609612</c:v>
                </c:pt>
                <c:pt idx="31">
                  <c:v>123.383079</c:v>
                </c:pt>
                <c:pt idx="32">
                  <c:v>123.59490700000001</c:v>
                </c:pt>
                <c:pt idx="33">
                  <c:v>123.46870699999999</c:v>
                </c:pt>
                <c:pt idx="34">
                  <c:v>123.713256</c:v>
                </c:pt>
                <c:pt idx="35">
                  <c:v>124.336827</c:v>
                </c:pt>
                <c:pt idx="36">
                  <c:v>125.102942</c:v>
                </c:pt>
                <c:pt idx="37">
                  <c:v>125.89682999999999</c:v>
                </c:pt>
                <c:pt idx="38">
                  <c:v>126.193625</c:v>
                </c:pt>
                <c:pt idx="39">
                  <c:v>125.77579299999999</c:v>
                </c:pt>
                <c:pt idx="40">
                  <c:v>125.858313</c:v>
                </c:pt>
                <c:pt idx="41">
                  <c:v>126.661888</c:v>
                </c:pt>
                <c:pt idx="42">
                  <c:v>127.519228</c:v>
                </c:pt>
                <c:pt idx="43">
                  <c:v>128.811061</c:v>
                </c:pt>
                <c:pt idx="44">
                  <c:v>130.46351000000001</c:v>
                </c:pt>
                <c:pt idx="45">
                  <c:v>131.32212200000001</c:v>
                </c:pt>
                <c:pt idx="46">
                  <c:v>132.13980799999999</c:v>
                </c:pt>
                <c:pt idx="47">
                  <c:v>133.87889300000001</c:v>
                </c:pt>
                <c:pt idx="48">
                  <c:v>135.274484</c:v>
                </c:pt>
                <c:pt idx="49">
                  <c:v>134.771839</c:v>
                </c:pt>
                <c:pt idx="50">
                  <c:v>133.930002</c:v>
                </c:pt>
                <c:pt idx="51">
                  <c:v>133.943387</c:v>
                </c:pt>
                <c:pt idx="52">
                  <c:v>132.796865</c:v>
                </c:pt>
                <c:pt idx="53">
                  <c:v>128.72555600000001</c:v>
                </c:pt>
                <c:pt idx="54">
                  <c:v>121.435919</c:v>
                </c:pt>
                <c:pt idx="55">
                  <c:v>112.340276</c:v>
                </c:pt>
                <c:pt idx="56">
                  <c:v>105.353071</c:v>
                </c:pt>
                <c:pt idx="57">
                  <c:v>103.537949</c:v>
                </c:pt>
                <c:pt idx="58">
                  <c:v>104.61045900000001</c:v>
                </c:pt>
                <c:pt idx="59">
                  <c:v>105.42791099999999</c:v>
                </c:pt>
                <c:pt idx="60">
                  <c:v>105.643058</c:v>
                </c:pt>
                <c:pt idx="61">
                  <c:v>105.63461599999999</c:v>
                </c:pt>
                <c:pt idx="62">
                  <c:v>105.898477</c:v>
                </c:pt>
                <c:pt idx="63">
                  <c:v>106.283816</c:v>
                </c:pt>
                <c:pt idx="64">
                  <c:v>106.047764</c:v>
                </c:pt>
                <c:pt idx="65">
                  <c:v>104.800966</c:v>
                </c:pt>
                <c:pt idx="66">
                  <c:v>103.47700500000001</c:v>
                </c:pt>
                <c:pt idx="67">
                  <c:v>101.817897</c:v>
                </c:pt>
                <c:pt idx="68">
                  <c:v>99.548026800000002</c:v>
                </c:pt>
                <c:pt idx="69">
                  <c:v>97.749940199999998</c:v>
                </c:pt>
                <c:pt idx="70">
                  <c:v>96.328477699999993</c:v>
                </c:pt>
                <c:pt idx="71">
                  <c:v>95.448110400000004</c:v>
                </c:pt>
                <c:pt idx="72">
                  <c:v>95.068841000000006</c:v>
                </c:pt>
                <c:pt idx="73">
                  <c:v>95.293770600000002</c:v>
                </c:pt>
                <c:pt idx="74">
                  <c:v>95.750911000000002</c:v>
                </c:pt>
                <c:pt idx="75">
                  <c:v>96.409680800000004</c:v>
                </c:pt>
                <c:pt idx="76">
                  <c:v>96.873603599999996</c:v>
                </c:pt>
                <c:pt idx="77">
                  <c:v>96.979213099999996</c:v>
                </c:pt>
                <c:pt idx="78">
                  <c:v>96.747947999999994</c:v>
                </c:pt>
                <c:pt idx="79">
                  <c:v>96.859380000000002</c:v>
                </c:pt>
                <c:pt idx="80">
                  <c:v>98.337027899999995</c:v>
                </c:pt>
                <c:pt idx="81">
                  <c:v>100.1164</c:v>
                </c:pt>
                <c:pt idx="82">
                  <c:v>100.788203</c:v>
                </c:pt>
                <c:pt idx="83">
                  <c:v>100.90979799999999</c:v>
                </c:pt>
                <c:pt idx="84">
                  <c:v>101.270276</c:v>
                </c:pt>
                <c:pt idx="85">
                  <c:v>101.340135</c:v>
                </c:pt>
                <c:pt idx="86">
                  <c:v>101.703593</c:v>
                </c:pt>
                <c:pt idx="87">
                  <c:v>102.71770100000001</c:v>
                </c:pt>
                <c:pt idx="88">
                  <c:v>103.60251100000001</c:v>
                </c:pt>
                <c:pt idx="89">
                  <c:v>104.441051</c:v>
                </c:pt>
                <c:pt idx="90">
                  <c:v>105.620777</c:v>
                </c:pt>
                <c:pt idx="91">
                  <c:v>106.343642</c:v>
                </c:pt>
                <c:pt idx="92">
                  <c:v>106.108228</c:v>
                </c:pt>
                <c:pt idx="93">
                  <c:v>105.565381</c:v>
                </c:pt>
                <c:pt idx="94">
                  <c:v>105.213713</c:v>
                </c:pt>
                <c:pt idx="95">
                  <c:v>104.896165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0-4F6F-8A99-478C37BF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0104"/>
        <c:axId val="48764633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IPI!$J$9:$J$104</c:f>
              <c:numCache>
                <c:formatCode>General</c:formatCode>
                <c:ptCount val="96"/>
                <c:pt idx="0">
                  <c:v>73.272699826823811</c:v>
                </c:pt>
                <c:pt idx="1">
                  <c:v>73.5092755345716</c:v>
                </c:pt>
                <c:pt idx="2">
                  <c:v>73.887662849260096</c:v>
                </c:pt>
                <c:pt idx="3">
                  <c:v>74.483693718679007</c:v>
                </c:pt>
                <c:pt idx="4">
                  <c:v>74.998627975016305</c:v>
                </c:pt>
                <c:pt idx="5">
                  <c:v>75.44999147317661</c:v>
                </c:pt>
                <c:pt idx="6">
                  <c:v>76.144463957339013</c:v>
                </c:pt>
                <c:pt idx="7">
                  <c:v>77.0747416681196</c:v>
                </c:pt>
                <c:pt idx="8">
                  <c:v>78.195660291908197</c:v>
                </c:pt>
                <c:pt idx="9">
                  <c:v>79.410332918056</c:v>
                </c:pt>
                <c:pt idx="10">
                  <c:v>80.503766609226005</c:v>
                </c:pt>
                <c:pt idx="11">
                  <c:v>81.454488385066497</c:v>
                </c:pt>
                <c:pt idx="12">
                  <c:v>82.4843537265631</c:v>
                </c:pt>
                <c:pt idx="13">
                  <c:v>83.500042648491302</c:v>
                </c:pt>
                <c:pt idx="14">
                  <c:v>84.24926732736111</c:v>
                </c:pt>
                <c:pt idx="15">
                  <c:v>84.944238430681807</c:v>
                </c:pt>
                <c:pt idx="16">
                  <c:v>85.896576882628992</c:v>
                </c:pt>
                <c:pt idx="17">
                  <c:v>87.167712275155921</c:v>
                </c:pt>
                <c:pt idx="18">
                  <c:v>88.562542716168196</c:v>
                </c:pt>
                <c:pt idx="19">
                  <c:v>89.839952839788396</c:v>
                </c:pt>
                <c:pt idx="20">
                  <c:v>90.868255279907302</c:v>
                </c:pt>
                <c:pt idx="21">
                  <c:v>91.623281925247696</c:v>
                </c:pt>
                <c:pt idx="22">
                  <c:v>92.345843282351296</c:v>
                </c:pt>
                <c:pt idx="23">
                  <c:v>93.4889309375599</c:v>
                </c:pt>
                <c:pt idx="24">
                  <c:v>94.718664356058895</c:v>
                </c:pt>
                <c:pt idx="25">
                  <c:v>95.581480936836002</c:v>
                </c:pt>
                <c:pt idx="26">
                  <c:v>96.017568039438899</c:v>
                </c:pt>
                <c:pt idx="27">
                  <c:v>95.953851450763295</c:v>
                </c:pt>
                <c:pt idx="28">
                  <c:v>96.067625141676501</c:v>
                </c:pt>
                <c:pt idx="29">
                  <c:v>96.686032618529794</c:v>
                </c:pt>
                <c:pt idx="30">
                  <c:v>97.3001208071733</c:v>
                </c:pt>
                <c:pt idx="31">
                  <c:v>97.942225516477905</c:v>
                </c:pt>
                <c:pt idx="32">
                  <c:v>98.605167633856709</c:v>
                </c:pt>
                <c:pt idx="33">
                  <c:v>98.952026111924894</c:v>
                </c:pt>
                <c:pt idx="34">
                  <c:v>99.5243353139346</c:v>
                </c:pt>
                <c:pt idx="35">
                  <c:v>100.315215295209</c:v>
                </c:pt>
                <c:pt idx="36">
                  <c:v>100.610801546026</c:v>
                </c:pt>
                <c:pt idx="37">
                  <c:v>100.86207350263599</c:v>
                </c:pt>
                <c:pt idx="38">
                  <c:v>101.10941166526599</c:v>
                </c:pt>
                <c:pt idx="39">
                  <c:v>101.190868054853</c:v>
                </c:pt>
                <c:pt idx="40">
                  <c:v>101.721824832911</c:v>
                </c:pt>
                <c:pt idx="41">
                  <c:v>102.76488917218499</c:v>
                </c:pt>
                <c:pt idx="42">
                  <c:v>103.56535184086999</c:v>
                </c:pt>
                <c:pt idx="43">
                  <c:v>104.33282017857999</c:v>
                </c:pt>
                <c:pt idx="44">
                  <c:v>105.21016557937</c:v>
                </c:pt>
                <c:pt idx="45">
                  <c:v>105.83267537211501</c:v>
                </c:pt>
                <c:pt idx="46">
                  <c:v>106.47901611204399</c:v>
                </c:pt>
                <c:pt idx="47">
                  <c:v>107.13844353886699</c:v>
                </c:pt>
                <c:pt idx="48">
                  <c:v>107.54612680370801</c:v>
                </c:pt>
                <c:pt idx="49">
                  <c:v>107.807011340153</c:v>
                </c:pt>
                <c:pt idx="50">
                  <c:v>108.27664275474299</c:v>
                </c:pt>
                <c:pt idx="51">
                  <c:v>108.752347922464</c:v>
                </c:pt>
                <c:pt idx="52">
                  <c:v>109.031850085432</c:v>
                </c:pt>
                <c:pt idx="53">
                  <c:v>108.793768565199</c:v>
                </c:pt>
                <c:pt idx="54">
                  <c:v>106.968699133097</c:v>
                </c:pt>
                <c:pt idx="55">
                  <c:v>103.00535788808</c:v>
                </c:pt>
                <c:pt idx="56">
                  <c:v>98.710905342726491</c:v>
                </c:pt>
                <c:pt idx="57">
                  <c:v>96.345755440452891</c:v>
                </c:pt>
                <c:pt idx="58">
                  <c:v>95.993472853738709</c:v>
                </c:pt>
                <c:pt idx="59">
                  <c:v>97.015132956300107</c:v>
                </c:pt>
                <c:pt idx="60">
                  <c:v>98.737112176533998</c:v>
                </c:pt>
                <c:pt idx="61">
                  <c:v>99.896976700064613</c:v>
                </c:pt>
                <c:pt idx="62">
                  <c:v>100.363896175954</c:v>
                </c:pt>
                <c:pt idx="63">
                  <c:v>100.930511020764</c:v>
                </c:pt>
                <c:pt idx="64">
                  <c:v>101.022312369525</c:v>
                </c:pt>
                <c:pt idx="65">
                  <c:v>100.247251129126</c:v>
                </c:pt>
                <c:pt idx="66">
                  <c:v>99.426364899788098</c:v>
                </c:pt>
                <c:pt idx="67">
                  <c:v>98.474045064940611</c:v>
                </c:pt>
                <c:pt idx="68">
                  <c:v>97.189722423653791</c:v>
                </c:pt>
                <c:pt idx="69">
                  <c:v>95.719224352792821</c:v>
                </c:pt>
                <c:pt idx="70">
                  <c:v>94.176513507625799</c:v>
                </c:pt>
                <c:pt idx="71">
                  <c:v>92.738336375485503</c:v>
                </c:pt>
                <c:pt idx="72">
                  <c:v>91.618541231579897</c:v>
                </c:pt>
                <c:pt idx="73">
                  <c:v>91.029674722904701</c:v>
                </c:pt>
                <c:pt idx="74">
                  <c:v>90.992032177333499</c:v>
                </c:pt>
                <c:pt idx="75">
                  <c:v>91.233549138796803</c:v>
                </c:pt>
                <c:pt idx="76">
                  <c:v>91.664870152865291</c:v>
                </c:pt>
                <c:pt idx="77">
                  <c:v>92.429504582284494</c:v>
                </c:pt>
                <c:pt idx="78">
                  <c:v>93.367819292379707</c:v>
                </c:pt>
                <c:pt idx="79">
                  <c:v>94.075204917349595</c:v>
                </c:pt>
                <c:pt idx="80">
                  <c:v>94.477062466665501</c:v>
                </c:pt>
                <c:pt idx="81">
                  <c:v>94.988519791570297</c:v>
                </c:pt>
                <c:pt idx="82">
                  <c:v>95.969969561185408</c:v>
                </c:pt>
                <c:pt idx="83">
                  <c:v>97.5069475037579</c:v>
                </c:pt>
                <c:pt idx="84">
                  <c:v>99.352933953033414</c:v>
                </c:pt>
                <c:pt idx="85">
                  <c:v>100.827241618605</c:v>
                </c:pt>
                <c:pt idx="86">
                  <c:v>101.63053473847999</c:v>
                </c:pt>
                <c:pt idx="87">
                  <c:v>102.549749907639</c:v>
                </c:pt>
                <c:pt idx="88">
                  <c:v>103.81071139325999</c:v>
                </c:pt>
                <c:pt idx="89">
                  <c:v>104.960471910113</c:v>
                </c:pt>
                <c:pt idx="90">
                  <c:v>106.06572436170001</c:v>
                </c:pt>
                <c:pt idx="91">
                  <c:v>106.83939251395</c:v>
                </c:pt>
                <c:pt idx="92">
                  <c:v>106.993411824069</c:v>
                </c:pt>
                <c:pt idx="93">
                  <c:v>107.043078906742</c:v>
                </c:pt>
                <c:pt idx="94">
                  <c:v>106.885016784786</c:v>
                </c:pt>
                <c:pt idx="95">
                  <c:v>106.24585662437001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0-4F6F-8A99-478C37BF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96904"/>
        <c:axId val="388392312"/>
      </c:lineChart>
      <c:catAx>
        <c:axId val="48764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46336"/>
        <c:crosses val="autoZero"/>
        <c:auto val="1"/>
        <c:lblAlgn val="ctr"/>
        <c:lblOffset val="100"/>
        <c:noMultiLvlLbl val="0"/>
      </c:catAx>
      <c:valAx>
        <c:axId val="4876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40104"/>
        <c:crosses val="autoZero"/>
        <c:crossBetween val="between"/>
      </c:valAx>
      <c:valAx>
        <c:axId val="388392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8396904"/>
        <c:crosses val="max"/>
        <c:crossBetween val="between"/>
      </c:valAx>
      <c:catAx>
        <c:axId val="388396904"/>
        <c:scaling>
          <c:orientation val="minMax"/>
        </c:scaling>
        <c:delete val="1"/>
        <c:axPos val="b"/>
        <c:majorTickMark val="out"/>
        <c:minorTickMark val="none"/>
        <c:tickLblPos val="nextTo"/>
        <c:crossAx val="388392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01356080489948"/>
          <c:y val="0.63020778652668408"/>
          <c:w val="0.14676421697287839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5243229018057"/>
          <c:y val="5.0925925925925923E-2"/>
          <c:w val="0.73114683189505836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trab'!$M$11</c:f>
              <c:strCache>
                <c:ptCount val="1"/>
                <c:pt idx="0">
                  <c:v>Clo H Completo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trab'!$M$12:$M$107</c:f>
              <c:numCache>
                <c:formatCode>#,##0.000</c:formatCode>
                <c:ptCount val="96"/>
                <c:pt idx="0">
                  <c:v>1230.3616999999999</c:v>
                </c:pt>
                <c:pt idx="1">
                  <c:v>1224.94696</c:v>
                </c:pt>
                <c:pt idx="2">
                  <c:v>1218.07998</c:v>
                </c:pt>
                <c:pt idx="3">
                  <c:v>1206.9107300000001</c:v>
                </c:pt>
                <c:pt idx="4">
                  <c:v>1199.9556299999999</c:v>
                </c:pt>
                <c:pt idx="5">
                  <c:v>1213.5340100000001</c:v>
                </c:pt>
                <c:pt idx="6">
                  <c:v>1248.82628</c:v>
                </c:pt>
                <c:pt idx="7">
                  <c:v>1286.83555</c:v>
                </c:pt>
                <c:pt idx="8">
                  <c:v>1312.6403600000001</c:v>
                </c:pt>
                <c:pt idx="9">
                  <c:v>1325.8998799999999</c:v>
                </c:pt>
                <c:pt idx="10">
                  <c:v>1334.97209</c:v>
                </c:pt>
                <c:pt idx="11">
                  <c:v>1350.7986000000001</c:v>
                </c:pt>
                <c:pt idx="12">
                  <c:v>1383.9447</c:v>
                </c:pt>
                <c:pt idx="13">
                  <c:v>1424.1375700000001</c:v>
                </c:pt>
                <c:pt idx="14">
                  <c:v>1460.8796</c:v>
                </c:pt>
                <c:pt idx="15">
                  <c:v>1497.99449</c:v>
                </c:pt>
                <c:pt idx="16">
                  <c:v>1536.66615</c:v>
                </c:pt>
                <c:pt idx="17">
                  <c:v>1580.4105</c:v>
                </c:pt>
                <c:pt idx="18">
                  <c:v>1639.2196200000001</c:v>
                </c:pt>
                <c:pt idx="19">
                  <c:v>1709.2375400000001</c:v>
                </c:pt>
                <c:pt idx="20">
                  <c:v>1770.5506</c:v>
                </c:pt>
                <c:pt idx="21">
                  <c:v>1823.5125</c:v>
                </c:pt>
                <c:pt idx="22">
                  <c:v>1868.7458999999999</c:v>
                </c:pt>
                <c:pt idx="23">
                  <c:v>1902.49703</c:v>
                </c:pt>
                <c:pt idx="24">
                  <c:v>1931.54026</c:v>
                </c:pt>
                <c:pt idx="25">
                  <c:v>1964.2719300000001</c:v>
                </c:pt>
                <c:pt idx="26">
                  <c:v>1995.7430300000001</c:v>
                </c:pt>
                <c:pt idx="27">
                  <c:v>2023.5291299999999</c:v>
                </c:pt>
                <c:pt idx="28">
                  <c:v>2045.3750500000001</c:v>
                </c:pt>
                <c:pt idx="29">
                  <c:v>2049.81088</c:v>
                </c:pt>
                <c:pt idx="30">
                  <c:v>2047.75461</c:v>
                </c:pt>
                <c:pt idx="31">
                  <c:v>2066.57008</c:v>
                </c:pt>
                <c:pt idx="32">
                  <c:v>2109.8136599999998</c:v>
                </c:pt>
                <c:pt idx="33">
                  <c:v>2145.0708599999998</c:v>
                </c:pt>
                <c:pt idx="34">
                  <c:v>2153.5581400000001</c:v>
                </c:pt>
                <c:pt idx="35">
                  <c:v>2149.8343399999999</c:v>
                </c:pt>
                <c:pt idx="36">
                  <c:v>2159.4680600000002</c:v>
                </c:pt>
                <c:pt idx="37">
                  <c:v>2189.1614399999999</c:v>
                </c:pt>
                <c:pt idx="38">
                  <c:v>2236.0121199999999</c:v>
                </c:pt>
                <c:pt idx="39">
                  <c:v>2284.2702100000001</c:v>
                </c:pt>
                <c:pt idx="40">
                  <c:v>2320.8519000000001</c:v>
                </c:pt>
                <c:pt idx="41">
                  <c:v>2357.8357799999999</c:v>
                </c:pt>
                <c:pt idx="42">
                  <c:v>2403.1698700000002</c:v>
                </c:pt>
                <c:pt idx="43">
                  <c:v>2435.8138800000002</c:v>
                </c:pt>
                <c:pt idx="44">
                  <c:v>2454.2757299999998</c:v>
                </c:pt>
                <c:pt idx="45">
                  <c:v>2490.80411</c:v>
                </c:pt>
                <c:pt idx="46">
                  <c:v>2542.2308600000001</c:v>
                </c:pt>
                <c:pt idx="47">
                  <c:v>2597.0617499999998</c:v>
                </c:pt>
                <c:pt idx="48">
                  <c:v>2641.2652800000001</c:v>
                </c:pt>
                <c:pt idx="49">
                  <c:v>2659.3058000000001</c:v>
                </c:pt>
                <c:pt idx="50">
                  <c:v>2653.5478800000001</c:v>
                </c:pt>
                <c:pt idx="51">
                  <c:v>2637.2716700000001</c:v>
                </c:pt>
                <c:pt idx="52">
                  <c:v>2568.2135400000002</c:v>
                </c:pt>
                <c:pt idx="53">
                  <c:v>2427.8601199999998</c:v>
                </c:pt>
                <c:pt idx="54">
                  <c:v>2254.6750900000002</c:v>
                </c:pt>
                <c:pt idx="55">
                  <c:v>2087.9385299999999</c:v>
                </c:pt>
                <c:pt idx="56">
                  <c:v>1955.4822999999999</c:v>
                </c:pt>
                <c:pt idx="57">
                  <c:v>1858.7640100000001</c:v>
                </c:pt>
                <c:pt idx="58">
                  <c:v>1783.5980400000001</c:v>
                </c:pt>
                <c:pt idx="59">
                  <c:v>1712.5150000000001</c:v>
                </c:pt>
                <c:pt idx="60">
                  <c:v>1653.4007099999999</c:v>
                </c:pt>
                <c:pt idx="61">
                  <c:v>1605.67759</c:v>
                </c:pt>
                <c:pt idx="62">
                  <c:v>1557.9752800000001</c:v>
                </c:pt>
                <c:pt idx="63">
                  <c:v>1503.7743700000001</c:v>
                </c:pt>
                <c:pt idx="64">
                  <c:v>1439.6313399999999</c:v>
                </c:pt>
                <c:pt idx="65">
                  <c:v>1368.4814699999999</c:v>
                </c:pt>
                <c:pt idx="66">
                  <c:v>1295.7359200000001</c:v>
                </c:pt>
                <c:pt idx="67">
                  <c:v>1225.0776000000001</c:v>
                </c:pt>
                <c:pt idx="68">
                  <c:v>1162.6309900000001</c:v>
                </c:pt>
                <c:pt idx="69">
                  <c:v>1115.3331000000001</c:v>
                </c:pt>
                <c:pt idx="70">
                  <c:v>1069.2527700000001</c:v>
                </c:pt>
                <c:pt idx="71">
                  <c:v>1026.41687</c:v>
                </c:pt>
                <c:pt idx="72">
                  <c:v>990.570379</c:v>
                </c:pt>
                <c:pt idx="73">
                  <c:v>955.69338500000003</c:v>
                </c:pt>
                <c:pt idx="74">
                  <c:v>932.647828</c:v>
                </c:pt>
                <c:pt idx="75">
                  <c:v>919.04606799999999</c:v>
                </c:pt>
                <c:pt idx="76">
                  <c:v>912.03456500000004</c:v>
                </c:pt>
                <c:pt idx="77">
                  <c:v>920.05222800000001</c:v>
                </c:pt>
                <c:pt idx="78">
                  <c:v>936.87134700000001</c:v>
                </c:pt>
                <c:pt idx="79">
                  <c:v>958.62543500000004</c:v>
                </c:pt>
                <c:pt idx="80">
                  <c:v>982.749326</c:v>
                </c:pt>
                <c:pt idx="81">
                  <c:v>996.32841099999996</c:v>
                </c:pt>
                <c:pt idx="82">
                  <c:v>1000.45886</c:v>
                </c:pt>
                <c:pt idx="83">
                  <c:v>1001.4519</c:v>
                </c:pt>
                <c:pt idx="84">
                  <c:v>1001.05438</c:v>
                </c:pt>
                <c:pt idx="85">
                  <c:v>1008.97889</c:v>
                </c:pt>
                <c:pt idx="86">
                  <c:v>1023.93148</c:v>
                </c:pt>
                <c:pt idx="87">
                  <c:v>1038.1647800000001</c:v>
                </c:pt>
                <c:pt idx="88">
                  <c:v>1054.6660099999999</c:v>
                </c:pt>
                <c:pt idx="89">
                  <c:v>1072.36589</c:v>
                </c:pt>
                <c:pt idx="90">
                  <c:v>1090.25686</c:v>
                </c:pt>
                <c:pt idx="91">
                  <c:v>1115.0018</c:v>
                </c:pt>
                <c:pt idx="92">
                  <c:v>1141.50281</c:v>
                </c:pt>
                <c:pt idx="93">
                  <c:v>1165.45472</c:v>
                </c:pt>
                <c:pt idx="94">
                  <c:v>1197.12617</c:v>
                </c:pt>
                <c:pt idx="95">
                  <c:v>1235.4015199999999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6-4E10-82BD-C16E8B76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72152"/>
        <c:axId val="43486985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trab'!$R$12:$R$107</c:f>
              <c:numCache>
                <c:formatCode>#,##0.000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6-4E10-82BD-C16E8B76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17168"/>
        <c:axId val="396813888"/>
      </c:lineChart>
      <c:catAx>
        <c:axId val="43487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69856"/>
        <c:crosses val="autoZero"/>
        <c:auto val="1"/>
        <c:lblAlgn val="ctr"/>
        <c:lblOffset val="100"/>
        <c:noMultiLvlLbl val="0"/>
      </c:catAx>
      <c:valAx>
        <c:axId val="4348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72152"/>
        <c:crosses val="autoZero"/>
        <c:crossBetween val="between"/>
      </c:valAx>
      <c:valAx>
        <c:axId val="396813888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6817168"/>
        <c:crosses val="max"/>
        <c:crossBetween val="between"/>
      </c:valAx>
      <c:catAx>
        <c:axId val="39681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68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037105230679638"/>
          <c:y val="0.63946704578594349"/>
          <c:w val="0.32562958601058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45603674540683"/>
          <c:y val="5.0925925925925923E-2"/>
          <c:w val="0.7656294838145232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trab'!$M$11</c:f>
              <c:strCache>
                <c:ptCount val="1"/>
                <c:pt idx="0">
                  <c:v>Clo H Completo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trab'!$M$12:$M$107</c:f>
              <c:numCache>
                <c:formatCode>#,##0.000</c:formatCode>
                <c:ptCount val="96"/>
                <c:pt idx="0">
                  <c:v>1230.3616999999999</c:v>
                </c:pt>
                <c:pt idx="1">
                  <c:v>1224.94696</c:v>
                </c:pt>
                <c:pt idx="2">
                  <c:v>1218.07998</c:v>
                </c:pt>
                <c:pt idx="3">
                  <c:v>1206.9107300000001</c:v>
                </c:pt>
                <c:pt idx="4">
                  <c:v>1199.9556299999999</c:v>
                </c:pt>
                <c:pt idx="5">
                  <c:v>1213.5340100000001</c:v>
                </c:pt>
                <c:pt idx="6">
                  <c:v>1248.82628</c:v>
                </c:pt>
                <c:pt idx="7">
                  <c:v>1286.83555</c:v>
                </c:pt>
                <c:pt idx="8">
                  <c:v>1312.6403600000001</c:v>
                </c:pt>
                <c:pt idx="9">
                  <c:v>1325.8998799999999</c:v>
                </c:pt>
                <c:pt idx="10">
                  <c:v>1334.97209</c:v>
                </c:pt>
                <c:pt idx="11">
                  <c:v>1350.7986000000001</c:v>
                </c:pt>
                <c:pt idx="12">
                  <c:v>1383.9447</c:v>
                </c:pt>
                <c:pt idx="13">
                  <c:v>1424.1375700000001</c:v>
                </c:pt>
                <c:pt idx="14">
                  <c:v>1460.8796</c:v>
                </c:pt>
                <c:pt idx="15">
                  <c:v>1497.99449</c:v>
                </c:pt>
                <c:pt idx="16">
                  <c:v>1536.66615</c:v>
                </c:pt>
                <c:pt idx="17">
                  <c:v>1580.4105</c:v>
                </c:pt>
                <c:pt idx="18">
                  <c:v>1639.2196200000001</c:v>
                </c:pt>
                <c:pt idx="19">
                  <c:v>1709.2375400000001</c:v>
                </c:pt>
                <c:pt idx="20">
                  <c:v>1770.5506</c:v>
                </c:pt>
                <c:pt idx="21">
                  <c:v>1823.5125</c:v>
                </c:pt>
                <c:pt idx="22">
                  <c:v>1868.7458999999999</c:v>
                </c:pt>
                <c:pt idx="23">
                  <c:v>1902.49703</c:v>
                </c:pt>
                <c:pt idx="24">
                  <c:v>1931.54026</c:v>
                </c:pt>
                <c:pt idx="25">
                  <c:v>1964.2719300000001</c:v>
                </c:pt>
                <c:pt idx="26">
                  <c:v>1995.7430300000001</c:v>
                </c:pt>
                <c:pt idx="27">
                  <c:v>2023.5291299999999</c:v>
                </c:pt>
                <c:pt idx="28">
                  <c:v>2045.3750500000001</c:v>
                </c:pt>
                <c:pt idx="29">
                  <c:v>2049.81088</c:v>
                </c:pt>
                <c:pt idx="30">
                  <c:v>2047.75461</c:v>
                </c:pt>
                <c:pt idx="31">
                  <c:v>2066.57008</c:v>
                </c:pt>
                <c:pt idx="32">
                  <c:v>2109.8136599999998</c:v>
                </c:pt>
                <c:pt idx="33">
                  <c:v>2145.0708599999998</c:v>
                </c:pt>
                <c:pt idx="34">
                  <c:v>2153.5581400000001</c:v>
                </c:pt>
                <c:pt idx="35">
                  <c:v>2149.8343399999999</c:v>
                </c:pt>
                <c:pt idx="36">
                  <c:v>2159.4680600000002</c:v>
                </c:pt>
                <c:pt idx="37">
                  <c:v>2189.1614399999999</c:v>
                </c:pt>
                <c:pt idx="38">
                  <c:v>2236.0121199999999</c:v>
                </c:pt>
                <c:pt idx="39">
                  <c:v>2284.2702100000001</c:v>
                </c:pt>
                <c:pt idx="40">
                  <c:v>2320.8519000000001</c:v>
                </c:pt>
                <c:pt idx="41">
                  <c:v>2357.8357799999999</c:v>
                </c:pt>
                <c:pt idx="42">
                  <c:v>2403.1698700000002</c:v>
                </c:pt>
                <c:pt idx="43">
                  <c:v>2435.8138800000002</c:v>
                </c:pt>
                <c:pt idx="44">
                  <c:v>2454.2757299999998</c:v>
                </c:pt>
                <c:pt idx="45">
                  <c:v>2490.80411</c:v>
                </c:pt>
                <c:pt idx="46">
                  <c:v>2542.2308600000001</c:v>
                </c:pt>
                <c:pt idx="47">
                  <c:v>2597.0617499999998</c:v>
                </c:pt>
                <c:pt idx="48">
                  <c:v>2641.2652800000001</c:v>
                </c:pt>
                <c:pt idx="49">
                  <c:v>2659.3058000000001</c:v>
                </c:pt>
                <c:pt idx="50">
                  <c:v>2653.5478800000001</c:v>
                </c:pt>
                <c:pt idx="51">
                  <c:v>2637.2716700000001</c:v>
                </c:pt>
                <c:pt idx="52">
                  <c:v>2568.2135400000002</c:v>
                </c:pt>
                <c:pt idx="53">
                  <c:v>2427.8601199999998</c:v>
                </c:pt>
                <c:pt idx="54">
                  <c:v>2254.6750900000002</c:v>
                </c:pt>
                <c:pt idx="55">
                  <c:v>2087.9385299999999</c:v>
                </c:pt>
                <c:pt idx="56">
                  <c:v>1955.4822999999999</c:v>
                </c:pt>
                <c:pt idx="57">
                  <c:v>1858.7640100000001</c:v>
                </c:pt>
                <c:pt idx="58">
                  <c:v>1783.5980400000001</c:v>
                </c:pt>
                <c:pt idx="59">
                  <c:v>1712.5150000000001</c:v>
                </c:pt>
                <c:pt idx="60">
                  <c:v>1653.4007099999999</c:v>
                </c:pt>
                <c:pt idx="61">
                  <c:v>1605.67759</c:v>
                </c:pt>
                <c:pt idx="62">
                  <c:v>1557.9752800000001</c:v>
                </c:pt>
                <c:pt idx="63">
                  <c:v>1503.7743700000001</c:v>
                </c:pt>
                <c:pt idx="64">
                  <c:v>1439.6313399999999</c:v>
                </c:pt>
                <c:pt idx="65">
                  <c:v>1368.4814699999999</c:v>
                </c:pt>
                <c:pt idx="66">
                  <c:v>1295.7359200000001</c:v>
                </c:pt>
                <c:pt idx="67">
                  <c:v>1225.0776000000001</c:v>
                </c:pt>
                <c:pt idx="68">
                  <c:v>1162.6309900000001</c:v>
                </c:pt>
                <c:pt idx="69">
                  <c:v>1115.3331000000001</c:v>
                </c:pt>
                <c:pt idx="70">
                  <c:v>1069.2527700000001</c:v>
                </c:pt>
                <c:pt idx="71">
                  <c:v>1026.41687</c:v>
                </c:pt>
                <c:pt idx="72">
                  <c:v>990.570379</c:v>
                </c:pt>
                <c:pt idx="73">
                  <c:v>955.69338500000003</c:v>
                </c:pt>
                <c:pt idx="74">
                  <c:v>932.647828</c:v>
                </c:pt>
                <c:pt idx="75">
                  <c:v>919.04606799999999</c:v>
                </c:pt>
                <c:pt idx="76">
                  <c:v>912.03456500000004</c:v>
                </c:pt>
                <c:pt idx="77">
                  <c:v>920.05222800000001</c:v>
                </c:pt>
                <c:pt idx="78">
                  <c:v>936.87134700000001</c:v>
                </c:pt>
                <c:pt idx="79">
                  <c:v>958.62543500000004</c:v>
                </c:pt>
                <c:pt idx="80">
                  <c:v>982.749326</c:v>
                </c:pt>
                <c:pt idx="81">
                  <c:v>996.32841099999996</c:v>
                </c:pt>
                <c:pt idx="82">
                  <c:v>1000.45886</c:v>
                </c:pt>
                <c:pt idx="83">
                  <c:v>1001.4519</c:v>
                </c:pt>
                <c:pt idx="84">
                  <c:v>1001.05438</c:v>
                </c:pt>
                <c:pt idx="85">
                  <c:v>1008.97889</c:v>
                </c:pt>
                <c:pt idx="86">
                  <c:v>1023.93148</c:v>
                </c:pt>
                <c:pt idx="87">
                  <c:v>1038.1647800000001</c:v>
                </c:pt>
                <c:pt idx="88">
                  <c:v>1054.6660099999999</c:v>
                </c:pt>
                <c:pt idx="89">
                  <c:v>1072.36589</c:v>
                </c:pt>
                <c:pt idx="90">
                  <c:v>1090.25686</c:v>
                </c:pt>
                <c:pt idx="91">
                  <c:v>1115.0018</c:v>
                </c:pt>
                <c:pt idx="92">
                  <c:v>1141.50281</c:v>
                </c:pt>
                <c:pt idx="93">
                  <c:v>1165.45472</c:v>
                </c:pt>
                <c:pt idx="94">
                  <c:v>1197.12617</c:v>
                </c:pt>
                <c:pt idx="95">
                  <c:v>1235.4015199999999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7-42AB-A232-1480B906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411400"/>
        <c:axId val="66340188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trab'!$O$11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trab'!$O$12:$O$107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7-42AB-A232-1480B906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388440"/>
        <c:axId val="663386472"/>
      </c:lineChart>
      <c:catAx>
        <c:axId val="66341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401888"/>
        <c:crosses val="autoZero"/>
        <c:auto val="1"/>
        <c:lblAlgn val="ctr"/>
        <c:lblOffset val="100"/>
        <c:noMultiLvlLbl val="0"/>
      </c:catAx>
      <c:valAx>
        <c:axId val="6634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411400"/>
        <c:crosses val="autoZero"/>
        <c:crossBetween val="between"/>
      </c:valAx>
      <c:valAx>
        <c:axId val="66338647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388440"/>
        <c:crosses val="max"/>
        <c:crossBetween val="between"/>
      </c:valAx>
      <c:catAx>
        <c:axId val="663388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386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83202099737532"/>
          <c:y val="4.2244823563721209E-2"/>
          <c:w val="0.30527909011373577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6159230096241"/>
          <c:y val="3.9317220764071154E-2"/>
          <c:w val="0.80801618547681542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trab'!$AS$11</c:f>
              <c:strCache>
                <c:ptCount val="1"/>
                <c:pt idx="0">
                  <c:v>Clo H Trabajadas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trab'!$AS$12:$AS$107</c:f>
              <c:numCache>
                <c:formatCode>#,##0.0</c:formatCode>
                <c:ptCount val="96"/>
                <c:pt idx="0">
                  <c:v>585124.92799999996</c:v>
                </c:pt>
                <c:pt idx="1">
                  <c:v>572741.36800000002</c:v>
                </c:pt>
                <c:pt idx="2">
                  <c:v>562598.77099999995</c:v>
                </c:pt>
                <c:pt idx="3">
                  <c:v>555561.71799999999</c:v>
                </c:pt>
                <c:pt idx="4">
                  <c:v>554193.46799999999</c:v>
                </c:pt>
                <c:pt idx="5">
                  <c:v>563702.54200000002</c:v>
                </c:pt>
                <c:pt idx="6">
                  <c:v>583763.16</c:v>
                </c:pt>
                <c:pt idx="7">
                  <c:v>604787.68799999997</c:v>
                </c:pt>
                <c:pt idx="8">
                  <c:v>618573.53099999996</c:v>
                </c:pt>
                <c:pt idx="9">
                  <c:v>623104.005</c:v>
                </c:pt>
                <c:pt idx="10">
                  <c:v>630108.86199999996</c:v>
                </c:pt>
                <c:pt idx="11">
                  <c:v>642787.22900000005</c:v>
                </c:pt>
                <c:pt idx="12">
                  <c:v>656276.94799999997</c:v>
                </c:pt>
                <c:pt idx="13">
                  <c:v>674858.196</c:v>
                </c:pt>
                <c:pt idx="14">
                  <c:v>695740.33600000001</c:v>
                </c:pt>
                <c:pt idx="15">
                  <c:v>711883.43299999996</c:v>
                </c:pt>
                <c:pt idx="16">
                  <c:v>732426.44900000002</c:v>
                </c:pt>
                <c:pt idx="17">
                  <c:v>758056.91700000002</c:v>
                </c:pt>
                <c:pt idx="18">
                  <c:v>781395.674</c:v>
                </c:pt>
                <c:pt idx="19">
                  <c:v>810813.978</c:v>
                </c:pt>
                <c:pt idx="20">
                  <c:v>842894.44799999997</c:v>
                </c:pt>
                <c:pt idx="21">
                  <c:v>867927.42</c:v>
                </c:pt>
                <c:pt idx="22">
                  <c:v>887112.42099999997</c:v>
                </c:pt>
                <c:pt idx="23">
                  <c:v>907460.33700000006</c:v>
                </c:pt>
                <c:pt idx="24">
                  <c:v>928575.12199999997</c:v>
                </c:pt>
                <c:pt idx="25">
                  <c:v>949006.52300000004</c:v>
                </c:pt>
                <c:pt idx="26">
                  <c:v>965959.147</c:v>
                </c:pt>
                <c:pt idx="27">
                  <c:v>979487.174</c:v>
                </c:pt>
                <c:pt idx="28">
                  <c:v>992271.78899999999</c:v>
                </c:pt>
                <c:pt idx="29">
                  <c:v>1003224.52</c:v>
                </c:pt>
                <c:pt idx="30">
                  <c:v>1011201.7</c:v>
                </c:pt>
                <c:pt idx="31">
                  <c:v>1021932.84</c:v>
                </c:pt>
                <c:pt idx="32">
                  <c:v>1036511.58</c:v>
                </c:pt>
                <c:pt idx="33">
                  <c:v>1047891.96</c:v>
                </c:pt>
                <c:pt idx="34">
                  <c:v>1056288.5</c:v>
                </c:pt>
                <c:pt idx="35">
                  <c:v>1061883.75</c:v>
                </c:pt>
                <c:pt idx="36">
                  <c:v>1068252.74</c:v>
                </c:pt>
                <c:pt idx="37">
                  <c:v>1082549.24</c:v>
                </c:pt>
                <c:pt idx="38">
                  <c:v>1103749.52</c:v>
                </c:pt>
                <c:pt idx="39">
                  <c:v>1125014.71</c:v>
                </c:pt>
                <c:pt idx="40">
                  <c:v>1146360.52</c:v>
                </c:pt>
                <c:pt idx="41">
                  <c:v>1164979.6200000001</c:v>
                </c:pt>
                <c:pt idx="42">
                  <c:v>1183975.07</c:v>
                </c:pt>
                <c:pt idx="43">
                  <c:v>1201373.54</c:v>
                </c:pt>
                <c:pt idx="44">
                  <c:v>1213662.26</c:v>
                </c:pt>
                <c:pt idx="45">
                  <c:v>1229862.4099999999</c:v>
                </c:pt>
                <c:pt idx="46">
                  <c:v>1252443.02</c:v>
                </c:pt>
                <c:pt idx="47">
                  <c:v>1278267.1499999999</c:v>
                </c:pt>
                <c:pt idx="48">
                  <c:v>1298733.46</c:v>
                </c:pt>
                <c:pt idx="49">
                  <c:v>1310808.77</c:v>
                </c:pt>
                <c:pt idx="50">
                  <c:v>1306984.6599999999</c:v>
                </c:pt>
                <c:pt idx="51">
                  <c:v>1295328.78</c:v>
                </c:pt>
                <c:pt idx="52">
                  <c:v>1261715.8400000001</c:v>
                </c:pt>
                <c:pt idx="53">
                  <c:v>1197847.07</c:v>
                </c:pt>
                <c:pt idx="54">
                  <c:v>1118938.1100000001</c:v>
                </c:pt>
                <c:pt idx="55">
                  <c:v>1042115.01</c:v>
                </c:pt>
                <c:pt idx="56">
                  <c:v>972577.72199999995</c:v>
                </c:pt>
                <c:pt idx="57">
                  <c:v>917855.48899999994</c:v>
                </c:pt>
                <c:pt idx="58">
                  <c:v>882167.99600000004</c:v>
                </c:pt>
                <c:pt idx="59">
                  <c:v>849566.38600000006</c:v>
                </c:pt>
                <c:pt idx="60">
                  <c:v>823007.78799999994</c:v>
                </c:pt>
                <c:pt idx="61">
                  <c:v>799311.74</c:v>
                </c:pt>
                <c:pt idx="62">
                  <c:v>770682.10199999996</c:v>
                </c:pt>
                <c:pt idx="63">
                  <c:v>740203.76699999999</c:v>
                </c:pt>
                <c:pt idx="64">
                  <c:v>712794.71799999999</c:v>
                </c:pt>
                <c:pt idx="65">
                  <c:v>682859.33100000001</c:v>
                </c:pt>
                <c:pt idx="66">
                  <c:v>649125.37100000004</c:v>
                </c:pt>
                <c:pt idx="67">
                  <c:v>612017.80700000003</c:v>
                </c:pt>
                <c:pt idx="68">
                  <c:v>575913.69400000002</c:v>
                </c:pt>
                <c:pt idx="69">
                  <c:v>548768.31299999997</c:v>
                </c:pt>
                <c:pt idx="70">
                  <c:v>524877.93000000005</c:v>
                </c:pt>
                <c:pt idx="71">
                  <c:v>505419.62199999997</c:v>
                </c:pt>
                <c:pt idx="72">
                  <c:v>489903.95299999998</c:v>
                </c:pt>
                <c:pt idx="73">
                  <c:v>473622.34600000002</c:v>
                </c:pt>
                <c:pt idx="74">
                  <c:v>461736.67200000002</c:v>
                </c:pt>
                <c:pt idx="75">
                  <c:v>455820.261</c:v>
                </c:pt>
                <c:pt idx="76">
                  <c:v>453508.58899999998</c:v>
                </c:pt>
                <c:pt idx="77">
                  <c:v>456900.07400000002</c:v>
                </c:pt>
                <c:pt idx="78">
                  <c:v>465587.71600000001</c:v>
                </c:pt>
                <c:pt idx="79">
                  <c:v>476945.57199999999</c:v>
                </c:pt>
                <c:pt idx="80">
                  <c:v>489598.06</c:v>
                </c:pt>
                <c:pt idx="81">
                  <c:v>499458.24900000001</c:v>
                </c:pt>
                <c:pt idx="82">
                  <c:v>505347.78399999999</c:v>
                </c:pt>
                <c:pt idx="83">
                  <c:v>506422.47600000002</c:v>
                </c:pt>
                <c:pt idx="84">
                  <c:v>504713.8</c:v>
                </c:pt>
                <c:pt idx="85">
                  <c:v>505824.29399999999</c:v>
                </c:pt>
                <c:pt idx="86">
                  <c:v>510495.62</c:v>
                </c:pt>
                <c:pt idx="87">
                  <c:v>516991.386</c:v>
                </c:pt>
                <c:pt idx="88">
                  <c:v>525011.33900000004</c:v>
                </c:pt>
                <c:pt idx="89">
                  <c:v>533948.17200000002</c:v>
                </c:pt>
                <c:pt idx="90">
                  <c:v>542861.375</c:v>
                </c:pt>
                <c:pt idx="91">
                  <c:v>555363.58900000004</c:v>
                </c:pt>
                <c:pt idx="92">
                  <c:v>570931.58200000005</c:v>
                </c:pt>
                <c:pt idx="93">
                  <c:v>587098.353</c:v>
                </c:pt>
                <c:pt idx="94">
                  <c:v>606535.52399999998</c:v>
                </c:pt>
                <c:pt idx="95">
                  <c:v>629019.06299999997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F-442D-8357-7EA0F0427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2224"/>
        <c:axId val="51200452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trab'!$AX$12:$AX$107</c:f>
              <c:numCache>
                <c:formatCode>#,##0.0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F-442D-8357-7EA0F0427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3208"/>
        <c:axId val="511998288"/>
      </c:lineChart>
      <c:valAx>
        <c:axId val="5120045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2224"/>
        <c:crosses val="max"/>
        <c:crossBetween val="between"/>
      </c:valAx>
      <c:catAx>
        <c:axId val="5120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4520"/>
        <c:crosses val="autoZero"/>
        <c:auto val="1"/>
        <c:lblAlgn val="ctr"/>
        <c:lblOffset val="100"/>
        <c:noMultiLvlLbl val="0"/>
      </c:catAx>
      <c:valAx>
        <c:axId val="5119982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3208"/>
        <c:crosses val="autoZero"/>
        <c:crossBetween val="between"/>
      </c:valAx>
      <c:catAx>
        <c:axId val="512003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1998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426293074603737"/>
          <c:y val="0.60300816564596094"/>
          <c:w val="0.3412381394919221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09025004107931"/>
          <c:y val="2.7777777777777776E-2"/>
          <c:w val="0.75381334712399861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trab'!$AS$11</c:f>
              <c:strCache>
                <c:ptCount val="1"/>
                <c:pt idx="0">
                  <c:v>Clo H Trabajadas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trab'!$AS$12:$AS$107</c:f>
              <c:numCache>
                <c:formatCode>#,##0.0</c:formatCode>
                <c:ptCount val="96"/>
                <c:pt idx="0">
                  <c:v>585124.92799999996</c:v>
                </c:pt>
                <c:pt idx="1">
                  <c:v>572741.36800000002</c:v>
                </c:pt>
                <c:pt idx="2">
                  <c:v>562598.77099999995</c:v>
                </c:pt>
                <c:pt idx="3">
                  <c:v>555561.71799999999</c:v>
                </c:pt>
                <c:pt idx="4">
                  <c:v>554193.46799999999</c:v>
                </c:pt>
                <c:pt idx="5">
                  <c:v>563702.54200000002</c:v>
                </c:pt>
                <c:pt idx="6">
                  <c:v>583763.16</c:v>
                </c:pt>
                <c:pt idx="7">
                  <c:v>604787.68799999997</c:v>
                </c:pt>
                <c:pt idx="8">
                  <c:v>618573.53099999996</c:v>
                </c:pt>
                <c:pt idx="9">
                  <c:v>623104.005</c:v>
                </c:pt>
                <c:pt idx="10">
                  <c:v>630108.86199999996</c:v>
                </c:pt>
                <c:pt idx="11">
                  <c:v>642787.22900000005</c:v>
                </c:pt>
                <c:pt idx="12">
                  <c:v>656276.94799999997</c:v>
                </c:pt>
                <c:pt idx="13">
                  <c:v>674858.196</c:v>
                </c:pt>
                <c:pt idx="14">
                  <c:v>695740.33600000001</c:v>
                </c:pt>
                <c:pt idx="15">
                  <c:v>711883.43299999996</c:v>
                </c:pt>
                <c:pt idx="16">
                  <c:v>732426.44900000002</c:v>
                </c:pt>
                <c:pt idx="17">
                  <c:v>758056.91700000002</c:v>
                </c:pt>
                <c:pt idx="18">
                  <c:v>781395.674</c:v>
                </c:pt>
                <c:pt idx="19">
                  <c:v>810813.978</c:v>
                </c:pt>
                <c:pt idx="20">
                  <c:v>842894.44799999997</c:v>
                </c:pt>
                <c:pt idx="21">
                  <c:v>867927.42</c:v>
                </c:pt>
                <c:pt idx="22">
                  <c:v>887112.42099999997</c:v>
                </c:pt>
                <c:pt idx="23">
                  <c:v>907460.33700000006</c:v>
                </c:pt>
                <c:pt idx="24">
                  <c:v>928575.12199999997</c:v>
                </c:pt>
                <c:pt idx="25">
                  <c:v>949006.52300000004</c:v>
                </c:pt>
                <c:pt idx="26">
                  <c:v>965959.147</c:v>
                </c:pt>
                <c:pt idx="27">
                  <c:v>979487.174</c:v>
                </c:pt>
                <c:pt idx="28">
                  <c:v>992271.78899999999</c:v>
                </c:pt>
                <c:pt idx="29">
                  <c:v>1003224.52</c:v>
                </c:pt>
                <c:pt idx="30">
                  <c:v>1011201.7</c:v>
                </c:pt>
                <c:pt idx="31">
                  <c:v>1021932.84</c:v>
                </c:pt>
                <c:pt idx="32">
                  <c:v>1036511.58</c:v>
                </c:pt>
                <c:pt idx="33">
                  <c:v>1047891.96</c:v>
                </c:pt>
                <c:pt idx="34">
                  <c:v>1056288.5</c:v>
                </c:pt>
                <c:pt idx="35">
                  <c:v>1061883.75</c:v>
                </c:pt>
                <c:pt idx="36">
                  <c:v>1068252.74</c:v>
                </c:pt>
                <c:pt idx="37">
                  <c:v>1082549.24</c:v>
                </c:pt>
                <c:pt idx="38">
                  <c:v>1103749.52</c:v>
                </c:pt>
                <c:pt idx="39">
                  <c:v>1125014.71</c:v>
                </c:pt>
                <c:pt idx="40">
                  <c:v>1146360.52</c:v>
                </c:pt>
                <c:pt idx="41">
                  <c:v>1164979.6200000001</c:v>
                </c:pt>
                <c:pt idx="42">
                  <c:v>1183975.07</c:v>
                </c:pt>
                <c:pt idx="43">
                  <c:v>1201373.54</c:v>
                </c:pt>
                <c:pt idx="44">
                  <c:v>1213662.26</c:v>
                </c:pt>
                <c:pt idx="45">
                  <c:v>1229862.4099999999</c:v>
                </c:pt>
                <c:pt idx="46">
                  <c:v>1252443.02</c:v>
                </c:pt>
                <c:pt idx="47">
                  <c:v>1278267.1499999999</c:v>
                </c:pt>
                <c:pt idx="48">
                  <c:v>1298733.46</c:v>
                </c:pt>
                <c:pt idx="49">
                  <c:v>1310808.77</c:v>
                </c:pt>
                <c:pt idx="50">
                  <c:v>1306984.6599999999</c:v>
                </c:pt>
                <c:pt idx="51">
                  <c:v>1295328.78</c:v>
                </c:pt>
                <c:pt idx="52">
                  <c:v>1261715.8400000001</c:v>
                </c:pt>
                <c:pt idx="53">
                  <c:v>1197847.07</c:v>
                </c:pt>
                <c:pt idx="54">
                  <c:v>1118938.1100000001</c:v>
                </c:pt>
                <c:pt idx="55">
                  <c:v>1042115.01</c:v>
                </c:pt>
                <c:pt idx="56">
                  <c:v>972577.72199999995</c:v>
                </c:pt>
                <c:pt idx="57">
                  <c:v>917855.48899999994</c:v>
                </c:pt>
                <c:pt idx="58">
                  <c:v>882167.99600000004</c:v>
                </c:pt>
                <c:pt idx="59">
                  <c:v>849566.38600000006</c:v>
                </c:pt>
                <c:pt idx="60">
                  <c:v>823007.78799999994</c:v>
                </c:pt>
                <c:pt idx="61">
                  <c:v>799311.74</c:v>
                </c:pt>
                <c:pt idx="62">
                  <c:v>770682.10199999996</c:v>
                </c:pt>
                <c:pt idx="63">
                  <c:v>740203.76699999999</c:v>
                </c:pt>
                <c:pt idx="64">
                  <c:v>712794.71799999999</c:v>
                </c:pt>
                <c:pt idx="65">
                  <c:v>682859.33100000001</c:v>
                </c:pt>
                <c:pt idx="66">
                  <c:v>649125.37100000004</c:v>
                </c:pt>
                <c:pt idx="67">
                  <c:v>612017.80700000003</c:v>
                </c:pt>
                <c:pt idx="68">
                  <c:v>575913.69400000002</c:v>
                </c:pt>
                <c:pt idx="69">
                  <c:v>548768.31299999997</c:v>
                </c:pt>
                <c:pt idx="70">
                  <c:v>524877.93000000005</c:v>
                </c:pt>
                <c:pt idx="71">
                  <c:v>505419.62199999997</c:v>
                </c:pt>
                <c:pt idx="72">
                  <c:v>489903.95299999998</c:v>
                </c:pt>
                <c:pt idx="73">
                  <c:v>473622.34600000002</c:v>
                </c:pt>
                <c:pt idx="74">
                  <c:v>461736.67200000002</c:v>
                </c:pt>
                <c:pt idx="75">
                  <c:v>455820.261</c:v>
                </c:pt>
                <c:pt idx="76">
                  <c:v>453508.58899999998</c:v>
                </c:pt>
                <c:pt idx="77">
                  <c:v>456900.07400000002</c:v>
                </c:pt>
                <c:pt idx="78">
                  <c:v>465587.71600000001</c:v>
                </c:pt>
                <c:pt idx="79">
                  <c:v>476945.57199999999</c:v>
                </c:pt>
                <c:pt idx="80">
                  <c:v>489598.06</c:v>
                </c:pt>
                <c:pt idx="81">
                  <c:v>499458.24900000001</c:v>
                </c:pt>
                <c:pt idx="82">
                  <c:v>505347.78399999999</c:v>
                </c:pt>
                <c:pt idx="83">
                  <c:v>506422.47600000002</c:v>
                </c:pt>
                <c:pt idx="84">
                  <c:v>504713.8</c:v>
                </c:pt>
                <c:pt idx="85">
                  <c:v>505824.29399999999</c:v>
                </c:pt>
                <c:pt idx="86">
                  <c:v>510495.62</c:v>
                </c:pt>
                <c:pt idx="87">
                  <c:v>516991.386</c:v>
                </c:pt>
                <c:pt idx="88">
                  <c:v>525011.33900000004</c:v>
                </c:pt>
                <c:pt idx="89">
                  <c:v>533948.17200000002</c:v>
                </c:pt>
                <c:pt idx="90">
                  <c:v>542861.375</c:v>
                </c:pt>
                <c:pt idx="91">
                  <c:v>555363.58900000004</c:v>
                </c:pt>
                <c:pt idx="92">
                  <c:v>570931.58200000005</c:v>
                </c:pt>
                <c:pt idx="93">
                  <c:v>587098.353</c:v>
                </c:pt>
                <c:pt idx="94">
                  <c:v>606535.52399999998</c:v>
                </c:pt>
                <c:pt idx="95">
                  <c:v>629019.06299999997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4-4240-BC96-AEFB0284E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98568"/>
        <c:axId val="47940512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trab'!$AU$11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trab'!$AU$12:$AU$107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4-4240-BC96-AEFB0284E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15424"/>
        <c:axId val="458714768"/>
      </c:lineChart>
      <c:catAx>
        <c:axId val="47939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405128"/>
        <c:crosses val="autoZero"/>
        <c:auto val="1"/>
        <c:lblAlgn val="ctr"/>
        <c:lblOffset val="100"/>
        <c:noMultiLvlLbl val="0"/>
      </c:catAx>
      <c:valAx>
        <c:axId val="47940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398568"/>
        <c:crosses val="autoZero"/>
        <c:crossBetween val="between"/>
      </c:valAx>
      <c:valAx>
        <c:axId val="458714768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8715424"/>
        <c:crosses val="max"/>
        <c:crossBetween val="between"/>
      </c:valAx>
      <c:catAx>
        <c:axId val="45871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71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698426910049789"/>
          <c:y val="0.62557815689705465"/>
          <c:w val="0.333747468120033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920384951881E-2"/>
          <c:y val="5.0925925925925923E-2"/>
          <c:w val="0.85410017497812785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sectores'!$K$9</c:f>
              <c:strCache>
                <c:ptCount val="1"/>
                <c:pt idx="0">
                  <c:v>Ciclos de NIVELES const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sectores'!$K$10:$K$105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7-4C63-9711-F0C115F0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19032"/>
        <c:axId val="406217720"/>
      </c:lineChart>
      <c:lineChart>
        <c:grouping val="standard"/>
        <c:varyColors val="0"/>
        <c:ser>
          <c:idx val="1"/>
          <c:order val="1"/>
          <c:tx>
            <c:strRef>
              <c:f>'PIB Volumen por sectores'!$M$9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sectores'!$M$10:$M$105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7-4C63-9711-F0C115F0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984272"/>
        <c:axId val="493983616"/>
      </c:lineChart>
      <c:catAx>
        <c:axId val="40621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217720"/>
        <c:crosses val="autoZero"/>
        <c:auto val="1"/>
        <c:lblAlgn val="ctr"/>
        <c:lblOffset val="100"/>
        <c:noMultiLvlLbl val="0"/>
      </c:catAx>
      <c:valAx>
        <c:axId val="40621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219032"/>
        <c:crosses val="autoZero"/>
        <c:crossBetween val="between"/>
      </c:valAx>
      <c:valAx>
        <c:axId val="493983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4272"/>
        <c:crosses val="max"/>
        <c:crossBetween val="between"/>
      </c:valAx>
      <c:catAx>
        <c:axId val="49398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983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770669291338582"/>
          <c:y val="0.49652668416447937"/>
          <c:w val="0.31052366317458185"/>
          <c:h val="0.357642169728783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0463044556903"/>
          <c:y val="5.1235313857557023E-2"/>
          <c:w val="0.83002185097060488"/>
          <c:h val="0.7652571759696476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1995-2018'!$W$4</c:f>
              <c:strCache>
                <c:ptCount val="1"/>
                <c:pt idx="0">
                  <c:v>Clo EPA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1995-2018'!$W$5:$W$100</c:f>
              <c:numCache>
                <c:formatCode>General</c:formatCode>
                <c:ptCount val="96"/>
                <c:pt idx="0">
                  <c:v>7817.7072799999996</c:v>
                </c:pt>
                <c:pt idx="1">
                  <c:v>7887.3302299999996</c:v>
                </c:pt>
                <c:pt idx="2">
                  <c:v>7963.8800700000002</c:v>
                </c:pt>
                <c:pt idx="3">
                  <c:v>8044.2879899999998</c:v>
                </c:pt>
                <c:pt idx="4">
                  <c:v>8126.8830900000003</c:v>
                </c:pt>
                <c:pt idx="5">
                  <c:v>8216.7330099999999</c:v>
                </c:pt>
                <c:pt idx="6">
                  <c:v>8294.2434400000002</c:v>
                </c:pt>
                <c:pt idx="7">
                  <c:v>8353.4030000000002</c:v>
                </c:pt>
                <c:pt idx="8">
                  <c:v>8409.9751899999992</c:v>
                </c:pt>
                <c:pt idx="9">
                  <c:v>8469.1947999999993</c:v>
                </c:pt>
                <c:pt idx="10">
                  <c:v>8547.8569900000002</c:v>
                </c:pt>
                <c:pt idx="11">
                  <c:v>8638.0830399999995</c:v>
                </c:pt>
                <c:pt idx="12">
                  <c:v>8716.2179099999994</c:v>
                </c:pt>
                <c:pt idx="13">
                  <c:v>8788.4382900000001</c:v>
                </c:pt>
                <c:pt idx="14">
                  <c:v>8882.0418599999994</c:v>
                </c:pt>
                <c:pt idx="15">
                  <c:v>9007.6250099999997</c:v>
                </c:pt>
                <c:pt idx="16">
                  <c:v>9163.6087900000002</c:v>
                </c:pt>
                <c:pt idx="17">
                  <c:v>9311.8044900000004</c:v>
                </c:pt>
                <c:pt idx="18">
                  <c:v>9431.7647199999992</c:v>
                </c:pt>
                <c:pt idx="19">
                  <c:v>9569.3075100000005</c:v>
                </c:pt>
                <c:pt idx="20">
                  <c:v>9742.3822400000008</c:v>
                </c:pt>
                <c:pt idx="21">
                  <c:v>9899.0039699999998</c:v>
                </c:pt>
                <c:pt idx="22">
                  <c:v>10006.4121</c:v>
                </c:pt>
                <c:pt idx="23">
                  <c:v>10077.7649</c:v>
                </c:pt>
                <c:pt idx="24">
                  <c:v>10134.3868</c:v>
                </c:pt>
                <c:pt idx="25">
                  <c:v>10219.8884</c:v>
                </c:pt>
                <c:pt idx="26">
                  <c:v>10342.945400000001</c:v>
                </c:pt>
                <c:pt idx="27">
                  <c:v>10445.2811</c:v>
                </c:pt>
                <c:pt idx="28">
                  <c:v>10504.172500000001</c:v>
                </c:pt>
                <c:pt idx="29">
                  <c:v>10572.108399999999</c:v>
                </c:pt>
                <c:pt idx="30">
                  <c:v>10671.061799999999</c:v>
                </c:pt>
                <c:pt idx="31">
                  <c:v>10787.3478</c:v>
                </c:pt>
                <c:pt idx="32">
                  <c:v>10925.482599999999</c:v>
                </c:pt>
                <c:pt idx="33">
                  <c:v>11088.604499999999</c:v>
                </c:pt>
                <c:pt idx="34">
                  <c:v>11267.9725</c:v>
                </c:pt>
                <c:pt idx="35">
                  <c:v>11417.779200000001</c:v>
                </c:pt>
                <c:pt idx="36">
                  <c:v>11512.132</c:v>
                </c:pt>
                <c:pt idx="37">
                  <c:v>11605.3282</c:v>
                </c:pt>
                <c:pt idx="38">
                  <c:v>11741.9933</c:v>
                </c:pt>
                <c:pt idx="39">
                  <c:v>11959.297399999999</c:v>
                </c:pt>
                <c:pt idx="40">
                  <c:v>12247.212299999999</c:v>
                </c:pt>
                <c:pt idx="41">
                  <c:v>12483.0723</c:v>
                </c:pt>
                <c:pt idx="42">
                  <c:v>12619.710999999999</c:v>
                </c:pt>
                <c:pt idx="43">
                  <c:v>12786.3871</c:v>
                </c:pt>
                <c:pt idx="44">
                  <c:v>12967.456099999999</c:v>
                </c:pt>
                <c:pt idx="45">
                  <c:v>13079.515600000001</c:v>
                </c:pt>
                <c:pt idx="46">
                  <c:v>13176.441800000001</c:v>
                </c:pt>
                <c:pt idx="47">
                  <c:v>13337.341200000001</c:v>
                </c:pt>
                <c:pt idx="48">
                  <c:v>13522.932699999999</c:v>
                </c:pt>
                <c:pt idx="49">
                  <c:v>13659.228499999999</c:v>
                </c:pt>
                <c:pt idx="50">
                  <c:v>13753.433499999999</c:v>
                </c:pt>
                <c:pt idx="51">
                  <c:v>13802.4017</c:v>
                </c:pt>
                <c:pt idx="52">
                  <c:v>13858.955099999999</c:v>
                </c:pt>
                <c:pt idx="53">
                  <c:v>13950.420700000001</c:v>
                </c:pt>
                <c:pt idx="54">
                  <c:v>14025.844499999999</c:v>
                </c:pt>
                <c:pt idx="55">
                  <c:v>13941.6315</c:v>
                </c:pt>
                <c:pt idx="56">
                  <c:v>13750.3195</c:v>
                </c:pt>
                <c:pt idx="57">
                  <c:v>13627.8631</c:v>
                </c:pt>
                <c:pt idx="58">
                  <c:v>13609.0146</c:v>
                </c:pt>
                <c:pt idx="59">
                  <c:v>13620.1895</c:v>
                </c:pt>
                <c:pt idx="60">
                  <c:v>13620.387199999999</c:v>
                </c:pt>
                <c:pt idx="61">
                  <c:v>13625.7433</c:v>
                </c:pt>
                <c:pt idx="62">
                  <c:v>13627.2287</c:v>
                </c:pt>
                <c:pt idx="63">
                  <c:v>13660.0831</c:v>
                </c:pt>
                <c:pt idx="64">
                  <c:v>13718.818799999999</c:v>
                </c:pt>
                <c:pt idx="65">
                  <c:v>13733.5558</c:v>
                </c:pt>
                <c:pt idx="66">
                  <c:v>13638.3215</c:v>
                </c:pt>
                <c:pt idx="67">
                  <c:v>13509.4064</c:v>
                </c:pt>
                <c:pt idx="68">
                  <c:v>13418.843000000001</c:v>
                </c:pt>
                <c:pt idx="69">
                  <c:v>13313.4149</c:v>
                </c:pt>
                <c:pt idx="70">
                  <c:v>13175.7647</c:v>
                </c:pt>
                <c:pt idx="71">
                  <c:v>13064.087100000001</c:v>
                </c:pt>
                <c:pt idx="72">
                  <c:v>13001.529399999999</c:v>
                </c:pt>
                <c:pt idx="73">
                  <c:v>12996.793900000001</c:v>
                </c:pt>
                <c:pt idx="74">
                  <c:v>13016.8128</c:v>
                </c:pt>
                <c:pt idx="75">
                  <c:v>13046.237300000001</c:v>
                </c:pt>
                <c:pt idx="76">
                  <c:v>13099.1235</c:v>
                </c:pt>
                <c:pt idx="77">
                  <c:v>13179.3413</c:v>
                </c:pt>
                <c:pt idx="78">
                  <c:v>13274.0643</c:v>
                </c:pt>
                <c:pt idx="79">
                  <c:v>13350.3429</c:v>
                </c:pt>
                <c:pt idx="80">
                  <c:v>13413.734399999999</c:v>
                </c:pt>
                <c:pt idx="81">
                  <c:v>13486.3737</c:v>
                </c:pt>
                <c:pt idx="82">
                  <c:v>13620.296200000001</c:v>
                </c:pt>
                <c:pt idx="83">
                  <c:v>13780.576499999999</c:v>
                </c:pt>
                <c:pt idx="84">
                  <c:v>13899.2628</c:v>
                </c:pt>
                <c:pt idx="85">
                  <c:v>13952.931699999999</c:v>
                </c:pt>
                <c:pt idx="86">
                  <c:v>13990.3099</c:v>
                </c:pt>
                <c:pt idx="87">
                  <c:v>14042.2865</c:v>
                </c:pt>
                <c:pt idx="88">
                  <c:v>14104.6729</c:v>
                </c:pt>
                <c:pt idx="89">
                  <c:v>14197.0484</c:v>
                </c:pt>
                <c:pt idx="90">
                  <c:v>14277.225899999999</c:v>
                </c:pt>
                <c:pt idx="91">
                  <c:v>14328.6754</c:v>
                </c:pt>
                <c:pt idx="92">
                  <c:v>14408.7274</c:v>
                </c:pt>
                <c:pt idx="93">
                  <c:v>14534.217199999999</c:v>
                </c:pt>
                <c:pt idx="94">
                  <c:v>14647.8632</c:v>
                </c:pt>
                <c:pt idx="95">
                  <c:v>14747.344800000001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E-4557-9EE8-3631613F3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67928"/>
        <c:axId val="433768256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SERVICIOS'!$H$3:$H$98</c:f>
              <c:numCache>
                <c:formatCode>General</c:formatCode>
                <c:ptCount val="96"/>
              </c:numCache>
            </c:numRef>
          </c:cat>
          <c:val>
            <c:numRef>
              <c:f>'EPA 1995-2018'!$AB$5:$AB$100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7E-4557-9EE8-3631613F3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39048"/>
        <c:axId val="393738392"/>
      </c:lineChart>
      <c:catAx>
        <c:axId val="43376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8256"/>
        <c:crosses val="autoZero"/>
        <c:auto val="1"/>
        <c:lblAlgn val="ctr"/>
        <c:lblOffset val="100"/>
        <c:noMultiLvlLbl val="0"/>
      </c:catAx>
      <c:valAx>
        <c:axId val="4337682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7928"/>
        <c:crosses val="autoZero"/>
        <c:crossBetween val="between"/>
      </c:valAx>
      <c:valAx>
        <c:axId val="3937383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9048"/>
        <c:crosses val="max"/>
        <c:crossBetween val="between"/>
      </c:valAx>
      <c:catAx>
        <c:axId val="393739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373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02602514480531"/>
          <c:y val="2.2452950248199689E-2"/>
          <c:w val="0.36330017037981482"/>
          <c:h val="7.8600179341936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9868185754479"/>
          <c:y val="3.7037037037037035E-2"/>
          <c:w val="0.8117146392266259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'EPA 1995-2018'!$W$4</c:f>
              <c:strCache>
                <c:ptCount val="1"/>
                <c:pt idx="0">
                  <c:v>Clo EPA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'EPA 1995-2018'!$W$5:$W$100</c:f>
              <c:numCache>
                <c:formatCode>General</c:formatCode>
                <c:ptCount val="96"/>
                <c:pt idx="0">
                  <c:v>7817.7072799999996</c:v>
                </c:pt>
                <c:pt idx="1">
                  <c:v>7887.3302299999996</c:v>
                </c:pt>
                <c:pt idx="2">
                  <c:v>7963.8800700000002</c:v>
                </c:pt>
                <c:pt idx="3">
                  <c:v>8044.2879899999998</c:v>
                </c:pt>
                <c:pt idx="4">
                  <c:v>8126.8830900000003</c:v>
                </c:pt>
                <c:pt idx="5">
                  <c:v>8216.7330099999999</c:v>
                </c:pt>
                <c:pt idx="6">
                  <c:v>8294.2434400000002</c:v>
                </c:pt>
                <c:pt idx="7">
                  <c:v>8353.4030000000002</c:v>
                </c:pt>
                <c:pt idx="8">
                  <c:v>8409.9751899999992</c:v>
                </c:pt>
                <c:pt idx="9">
                  <c:v>8469.1947999999993</c:v>
                </c:pt>
                <c:pt idx="10">
                  <c:v>8547.8569900000002</c:v>
                </c:pt>
                <c:pt idx="11">
                  <c:v>8638.0830399999995</c:v>
                </c:pt>
                <c:pt idx="12">
                  <c:v>8716.2179099999994</c:v>
                </c:pt>
                <c:pt idx="13">
                  <c:v>8788.4382900000001</c:v>
                </c:pt>
                <c:pt idx="14">
                  <c:v>8882.0418599999994</c:v>
                </c:pt>
                <c:pt idx="15">
                  <c:v>9007.6250099999997</c:v>
                </c:pt>
                <c:pt idx="16">
                  <c:v>9163.6087900000002</c:v>
                </c:pt>
                <c:pt idx="17">
                  <c:v>9311.8044900000004</c:v>
                </c:pt>
                <c:pt idx="18">
                  <c:v>9431.7647199999992</c:v>
                </c:pt>
                <c:pt idx="19">
                  <c:v>9569.3075100000005</c:v>
                </c:pt>
                <c:pt idx="20">
                  <c:v>9742.3822400000008</c:v>
                </c:pt>
                <c:pt idx="21">
                  <c:v>9899.0039699999998</c:v>
                </c:pt>
                <c:pt idx="22">
                  <c:v>10006.4121</c:v>
                </c:pt>
                <c:pt idx="23">
                  <c:v>10077.7649</c:v>
                </c:pt>
                <c:pt idx="24">
                  <c:v>10134.3868</c:v>
                </c:pt>
                <c:pt idx="25">
                  <c:v>10219.8884</c:v>
                </c:pt>
                <c:pt idx="26">
                  <c:v>10342.945400000001</c:v>
                </c:pt>
                <c:pt idx="27">
                  <c:v>10445.2811</c:v>
                </c:pt>
                <c:pt idx="28">
                  <c:v>10504.172500000001</c:v>
                </c:pt>
                <c:pt idx="29">
                  <c:v>10572.108399999999</c:v>
                </c:pt>
                <c:pt idx="30">
                  <c:v>10671.061799999999</c:v>
                </c:pt>
                <c:pt idx="31">
                  <c:v>10787.3478</c:v>
                </c:pt>
                <c:pt idx="32">
                  <c:v>10925.482599999999</c:v>
                </c:pt>
                <c:pt idx="33">
                  <c:v>11088.604499999999</c:v>
                </c:pt>
                <c:pt idx="34">
                  <c:v>11267.9725</c:v>
                </c:pt>
                <c:pt idx="35">
                  <c:v>11417.779200000001</c:v>
                </c:pt>
                <c:pt idx="36">
                  <c:v>11512.132</c:v>
                </c:pt>
                <c:pt idx="37">
                  <c:v>11605.3282</c:v>
                </c:pt>
                <c:pt idx="38">
                  <c:v>11741.9933</c:v>
                </c:pt>
                <c:pt idx="39">
                  <c:v>11959.297399999999</c:v>
                </c:pt>
                <c:pt idx="40">
                  <c:v>12247.212299999999</c:v>
                </c:pt>
                <c:pt idx="41">
                  <c:v>12483.0723</c:v>
                </c:pt>
                <c:pt idx="42">
                  <c:v>12619.710999999999</c:v>
                </c:pt>
                <c:pt idx="43">
                  <c:v>12786.3871</c:v>
                </c:pt>
                <c:pt idx="44">
                  <c:v>12967.456099999999</c:v>
                </c:pt>
                <c:pt idx="45">
                  <c:v>13079.515600000001</c:v>
                </c:pt>
                <c:pt idx="46">
                  <c:v>13176.441800000001</c:v>
                </c:pt>
                <c:pt idx="47">
                  <c:v>13337.341200000001</c:v>
                </c:pt>
                <c:pt idx="48">
                  <c:v>13522.932699999999</c:v>
                </c:pt>
                <c:pt idx="49">
                  <c:v>13659.228499999999</c:v>
                </c:pt>
                <c:pt idx="50">
                  <c:v>13753.433499999999</c:v>
                </c:pt>
                <c:pt idx="51">
                  <c:v>13802.4017</c:v>
                </c:pt>
                <c:pt idx="52">
                  <c:v>13858.955099999999</c:v>
                </c:pt>
                <c:pt idx="53">
                  <c:v>13950.420700000001</c:v>
                </c:pt>
                <c:pt idx="54">
                  <c:v>14025.844499999999</c:v>
                </c:pt>
                <c:pt idx="55">
                  <c:v>13941.6315</c:v>
                </c:pt>
                <c:pt idx="56">
                  <c:v>13750.3195</c:v>
                </c:pt>
                <c:pt idx="57">
                  <c:v>13627.8631</c:v>
                </c:pt>
                <c:pt idx="58">
                  <c:v>13609.0146</c:v>
                </c:pt>
                <c:pt idx="59">
                  <c:v>13620.1895</c:v>
                </c:pt>
                <c:pt idx="60">
                  <c:v>13620.387199999999</c:v>
                </c:pt>
                <c:pt idx="61">
                  <c:v>13625.7433</c:v>
                </c:pt>
                <c:pt idx="62">
                  <c:v>13627.2287</c:v>
                </c:pt>
                <c:pt idx="63">
                  <c:v>13660.0831</c:v>
                </c:pt>
                <c:pt idx="64">
                  <c:v>13718.818799999999</c:v>
                </c:pt>
                <c:pt idx="65">
                  <c:v>13733.5558</c:v>
                </c:pt>
                <c:pt idx="66">
                  <c:v>13638.3215</c:v>
                </c:pt>
                <c:pt idx="67">
                  <c:v>13509.4064</c:v>
                </c:pt>
                <c:pt idx="68">
                  <c:v>13418.843000000001</c:v>
                </c:pt>
                <c:pt idx="69">
                  <c:v>13313.4149</c:v>
                </c:pt>
                <c:pt idx="70">
                  <c:v>13175.7647</c:v>
                </c:pt>
                <c:pt idx="71">
                  <c:v>13064.087100000001</c:v>
                </c:pt>
                <c:pt idx="72">
                  <c:v>13001.529399999999</c:v>
                </c:pt>
                <c:pt idx="73">
                  <c:v>12996.793900000001</c:v>
                </c:pt>
                <c:pt idx="74">
                  <c:v>13016.8128</c:v>
                </c:pt>
                <c:pt idx="75">
                  <c:v>13046.237300000001</c:v>
                </c:pt>
                <c:pt idx="76">
                  <c:v>13099.1235</c:v>
                </c:pt>
                <c:pt idx="77">
                  <c:v>13179.3413</c:v>
                </c:pt>
                <c:pt idx="78">
                  <c:v>13274.0643</c:v>
                </c:pt>
                <c:pt idx="79">
                  <c:v>13350.3429</c:v>
                </c:pt>
                <c:pt idx="80">
                  <c:v>13413.734399999999</c:v>
                </c:pt>
                <c:pt idx="81">
                  <c:v>13486.3737</c:v>
                </c:pt>
                <c:pt idx="82">
                  <c:v>13620.296200000001</c:v>
                </c:pt>
                <c:pt idx="83">
                  <c:v>13780.576499999999</c:v>
                </c:pt>
                <c:pt idx="84">
                  <c:v>13899.2628</c:v>
                </c:pt>
                <c:pt idx="85">
                  <c:v>13952.931699999999</c:v>
                </c:pt>
                <c:pt idx="86">
                  <c:v>13990.3099</c:v>
                </c:pt>
                <c:pt idx="87">
                  <c:v>14042.2865</c:v>
                </c:pt>
                <c:pt idx="88">
                  <c:v>14104.6729</c:v>
                </c:pt>
                <c:pt idx="89">
                  <c:v>14197.0484</c:v>
                </c:pt>
                <c:pt idx="90">
                  <c:v>14277.225899999999</c:v>
                </c:pt>
                <c:pt idx="91">
                  <c:v>14328.6754</c:v>
                </c:pt>
                <c:pt idx="92">
                  <c:v>14408.7274</c:v>
                </c:pt>
                <c:pt idx="93">
                  <c:v>14534.217199999999</c:v>
                </c:pt>
                <c:pt idx="94">
                  <c:v>14647.8632</c:v>
                </c:pt>
                <c:pt idx="95">
                  <c:v>14747.344800000001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8-4858-9048-67FCFB9A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31504"/>
        <c:axId val="393739704"/>
      </c:lineChart>
      <c:lineChart>
        <c:grouping val="standard"/>
        <c:varyColors val="0"/>
        <c:ser>
          <c:idx val="1"/>
          <c:order val="1"/>
          <c:tx>
            <c:strRef>
              <c:f>'EPA 1995-2018'!$Y$4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SERVICIOS'!$H$3:$H$98</c:f>
              <c:numCache>
                <c:formatCode>General</c:formatCode>
                <c:ptCount val="96"/>
              </c:numCache>
            </c:numRef>
          </c:cat>
          <c:val>
            <c:numRef>
              <c:f>'EPA 1995-2018'!$Y$5:$Y$100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8-4858-9048-67FCFB9A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010424"/>
        <c:axId val="385001896"/>
      </c:lineChart>
      <c:catAx>
        <c:axId val="39373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9704"/>
        <c:crosses val="autoZero"/>
        <c:auto val="1"/>
        <c:lblAlgn val="ctr"/>
        <c:lblOffset val="100"/>
        <c:noMultiLvlLbl val="0"/>
      </c:catAx>
      <c:valAx>
        <c:axId val="39373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731504"/>
        <c:crosses val="autoZero"/>
        <c:crossBetween val="between"/>
      </c:valAx>
      <c:valAx>
        <c:axId val="3850018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010424"/>
        <c:crosses val="max"/>
        <c:crossBetween val="between"/>
      </c:valAx>
      <c:catAx>
        <c:axId val="385010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5001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48252038898677"/>
          <c:y val="1.9096675415573052E-2"/>
          <c:w val="0.5294579985075824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39115672186491"/>
          <c:y val="5.0925925925925923E-2"/>
          <c:w val="0.7631691834456081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Servicios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Servicios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Servicios '!$J$9:$J$104</c:f>
              <c:numCache>
                <c:formatCode>General</c:formatCode>
                <c:ptCount val="96"/>
                <c:pt idx="0">
                  <c:v>7376606.4199999999</c:v>
                </c:pt>
                <c:pt idx="1">
                  <c:v>7434609.1900000004</c:v>
                </c:pt>
                <c:pt idx="2">
                  <c:v>7487510.4900000002</c:v>
                </c:pt>
                <c:pt idx="3">
                  <c:v>7537881.8600000003</c:v>
                </c:pt>
                <c:pt idx="4">
                  <c:v>7589925.75</c:v>
                </c:pt>
                <c:pt idx="5">
                  <c:v>7643470.8899999997</c:v>
                </c:pt>
                <c:pt idx="6">
                  <c:v>7699577.2000000002</c:v>
                </c:pt>
                <c:pt idx="7">
                  <c:v>7768278.7199999997</c:v>
                </c:pt>
                <c:pt idx="8">
                  <c:v>7849953.0800000001</c:v>
                </c:pt>
                <c:pt idx="9">
                  <c:v>7945530.8300000001</c:v>
                </c:pt>
                <c:pt idx="10">
                  <c:v>8043931.9900000002</c:v>
                </c:pt>
                <c:pt idx="11">
                  <c:v>8140515.9900000002</c:v>
                </c:pt>
                <c:pt idx="12">
                  <c:v>8248285.5700000003</c:v>
                </c:pt>
                <c:pt idx="13">
                  <c:v>8369574.7300000004</c:v>
                </c:pt>
                <c:pt idx="14">
                  <c:v>8496412.4800000004</c:v>
                </c:pt>
                <c:pt idx="15">
                  <c:v>8627782.3000000007</c:v>
                </c:pt>
                <c:pt idx="16">
                  <c:v>8753097.6400000006</c:v>
                </c:pt>
                <c:pt idx="17">
                  <c:v>8869171.75</c:v>
                </c:pt>
                <c:pt idx="18">
                  <c:v>8999099.6999999993</c:v>
                </c:pt>
                <c:pt idx="19">
                  <c:v>9132989.8000000007</c:v>
                </c:pt>
                <c:pt idx="20">
                  <c:v>9252532.0399999991</c:v>
                </c:pt>
                <c:pt idx="21">
                  <c:v>9377273.9700000007</c:v>
                </c:pt>
                <c:pt idx="22">
                  <c:v>9507502.9800000004</c:v>
                </c:pt>
                <c:pt idx="23">
                  <c:v>9624405.7599999998</c:v>
                </c:pt>
                <c:pt idx="24">
                  <c:v>9738285.5399999991</c:v>
                </c:pt>
                <c:pt idx="25">
                  <c:v>9841836.5</c:v>
                </c:pt>
                <c:pt idx="26">
                  <c:v>9935483.2200000007</c:v>
                </c:pt>
                <c:pt idx="27">
                  <c:v>10035174.800000001</c:v>
                </c:pt>
                <c:pt idx="28">
                  <c:v>10137808.1</c:v>
                </c:pt>
                <c:pt idx="29">
                  <c:v>10235375.800000001</c:v>
                </c:pt>
                <c:pt idx="30">
                  <c:v>10329140.6</c:v>
                </c:pt>
                <c:pt idx="31">
                  <c:v>10420796.800000001</c:v>
                </c:pt>
                <c:pt idx="32">
                  <c:v>10525283.800000001</c:v>
                </c:pt>
                <c:pt idx="33">
                  <c:v>10629772.800000001</c:v>
                </c:pt>
                <c:pt idx="34">
                  <c:v>10720635</c:v>
                </c:pt>
                <c:pt idx="35">
                  <c:v>10825457.300000001</c:v>
                </c:pt>
                <c:pt idx="36">
                  <c:v>10935989.4</c:v>
                </c:pt>
                <c:pt idx="37">
                  <c:v>11031161.300000001</c:v>
                </c:pt>
                <c:pt idx="38">
                  <c:v>11135658.1</c:v>
                </c:pt>
                <c:pt idx="39">
                  <c:v>11262362.300000001</c:v>
                </c:pt>
                <c:pt idx="40">
                  <c:v>11410802.1</c:v>
                </c:pt>
                <c:pt idx="41">
                  <c:v>11611170.4</c:v>
                </c:pt>
                <c:pt idx="42">
                  <c:v>11841754.9</c:v>
                </c:pt>
                <c:pt idx="43">
                  <c:v>12026578.300000001</c:v>
                </c:pt>
                <c:pt idx="44">
                  <c:v>12159981.5</c:v>
                </c:pt>
                <c:pt idx="45">
                  <c:v>12280795.9</c:v>
                </c:pt>
                <c:pt idx="46">
                  <c:v>12397398.800000001</c:v>
                </c:pt>
                <c:pt idx="47">
                  <c:v>12516267.800000001</c:v>
                </c:pt>
                <c:pt idx="48">
                  <c:v>12637369.199999999</c:v>
                </c:pt>
                <c:pt idx="49">
                  <c:v>12733724.1</c:v>
                </c:pt>
                <c:pt idx="50">
                  <c:v>12807312.699999999</c:v>
                </c:pt>
                <c:pt idx="51">
                  <c:v>12890114.1</c:v>
                </c:pt>
                <c:pt idx="52">
                  <c:v>12966760</c:v>
                </c:pt>
                <c:pt idx="53">
                  <c:v>12992364.6</c:v>
                </c:pt>
                <c:pt idx="54">
                  <c:v>12945651.300000001</c:v>
                </c:pt>
                <c:pt idx="55">
                  <c:v>12837945.199999999</c:v>
                </c:pt>
                <c:pt idx="56">
                  <c:v>12704676</c:v>
                </c:pt>
                <c:pt idx="57">
                  <c:v>12602684.4</c:v>
                </c:pt>
                <c:pt idx="58">
                  <c:v>12563189.1</c:v>
                </c:pt>
                <c:pt idx="59">
                  <c:v>12571868.300000001</c:v>
                </c:pt>
                <c:pt idx="60">
                  <c:v>12592794.699999999</c:v>
                </c:pt>
                <c:pt idx="61">
                  <c:v>12603325.699999999</c:v>
                </c:pt>
                <c:pt idx="62">
                  <c:v>12610037.800000001</c:v>
                </c:pt>
                <c:pt idx="63">
                  <c:v>12625078.5</c:v>
                </c:pt>
                <c:pt idx="64">
                  <c:v>12645487.800000001</c:v>
                </c:pt>
                <c:pt idx="65">
                  <c:v>12655392.6</c:v>
                </c:pt>
                <c:pt idx="66">
                  <c:v>12639374.800000001</c:v>
                </c:pt>
                <c:pt idx="67">
                  <c:v>12595960.800000001</c:v>
                </c:pt>
                <c:pt idx="68">
                  <c:v>12539177.699999999</c:v>
                </c:pt>
                <c:pt idx="69">
                  <c:v>12470625.199999999</c:v>
                </c:pt>
                <c:pt idx="70">
                  <c:v>12379746.699999999</c:v>
                </c:pt>
                <c:pt idx="71">
                  <c:v>12270561</c:v>
                </c:pt>
                <c:pt idx="72">
                  <c:v>12176308.4</c:v>
                </c:pt>
                <c:pt idx="73">
                  <c:v>12135516.800000001</c:v>
                </c:pt>
                <c:pt idx="74">
                  <c:v>12160468.1</c:v>
                </c:pt>
                <c:pt idx="75">
                  <c:v>12224678.5</c:v>
                </c:pt>
                <c:pt idx="76">
                  <c:v>12301320</c:v>
                </c:pt>
                <c:pt idx="77">
                  <c:v>12385143.199999999</c:v>
                </c:pt>
                <c:pt idx="78">
                  <c:v>12479917.300000001</c:v>
                </c:pt>
                <c:pt idx="79">
                  <c:v>12593677.1</c:v>
                </c:pt>
                <c:pt idx="80">
                  <c:v>12719444.199999999</c:v>
                </c:pt>
                <c:pt idx="81">
                  <c:v>12830532.5</c:v>
                </c:pt>
                <c:pt idx="82">
                  <c:v>12921075.5</c:v>
                </c:pt>
                <c:pt idx="83">
                  <c:v>13014062.5</c:v>
                </c:pt>
                <c:pt idx="84">
                  <c:v>13116069.699999999</c:v>
                </c:pt>
                <c:pt idx="85">
                  <c:v>13227354.4</c:v>
                </c:pt>
                <c:pt idx="86">
                  <c:v>13346643.1</c:v>
                </c:pt>
                <c:pt idx="87">
                  <c:v>13464956.199999999</c:v>
                </c:pt>
                <c:pt idx="88">
                  <c:v>13585561.300000001</c:v>
                </c:pt>
                <c:pt idx="89">
                  <c:v>13712253.6</c:v>
                </c:pt>
                <c:pt idx="90">
                  <c:v>13835264.4</c:v>
                </c:pt>
                <c:pt idx="91">
                  <c:v>13948578.699999999</c:v>
                </c:pt>
                <c:pt idx="92">
                  <c:v>14051200.9</c:v>
                </c:pt>
                <c:pt idx="93">
                  <c:v>14145866.1</c:v>
                </c:pt>
                <c:pt idx="94">
                  <c:v>14251021.4</c:v>
                </c:pt>
                <c:pt idx="95">
                  <c:v>14365941.6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4-455E-B0E1-F6BFCC95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41824"/>
        <c:axId val="494442480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SERVICIOS'!$H$3:$H$98</c:f>
              <c:numCache>
                <c:formatCode>General</c:formatCode>
                <c:ptCount val="96"/>
              </c:numCache>
            </c:numRef>
          </c:cat>
          <c:val>
            <c:numRef>
              <c:f>'Afiliaciones Servicios '!$O$9:$O$104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4-455E-B0E1-F6BFCC95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37232"/>
        <c:axId val="494436904"/>
      </c:lineChart>
      <c:catAx>
        <c:axId val="4944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2480"/>
        <c:crosses val="autoZero"/>
        <c:auto val="1"/>
        <c:lblAlgn val="ctr"/>
        <c:lblOffset val="100"/>
        <c:noMultiLvlLbl val="0"/>
      </c:catAx>
      <c:valAx>
        <c:axId val="4944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41824"/>
        <c:crosses val="autoZero"/>
        <c:crossBetween val="between"/>
      </c:valAx>
      <c:valAx>
        <c:axId val="494436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437232"/>
        <c:crosses val="max"/>
        <c:crossBetween val="between"/>
      </c:valAx>
      <c:catAx>
        <c:axId val="49443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436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80691624703745"/>
          <c:y val="0.61631889763779535"/>
          <c:w val="0.2450315849155684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8092738407699"/>
          <c:y val="5.0925925925925923E-2"/>
          <c:w val="0.79083792650918638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Servicios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Servicios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Servicios '!$J$9:$J$104</c:f>
              <c:numCache>
                <c:formatCode>General</c:formatCode>
                <c:ptCount val="96"/>
                <c:pt idx="0">
                  <c:v>7376606.4199999999</c:v>
                </c:pt>
                <c:pt idx="1">
                  <c:v>7434609.1900000004</c:v>
                </c:pt>
                <c:pt idx="2">
                  <c:v>7487510.4900000002</c:v>
                </c:pt>
                <c:pt idx="3">
                  <c:v>7537881.8600000003</c:v>
                </c:pt>
                <c:pt idx="4">
                  <c:v>7589925.75</c:v>
                </c:pt>
                <c:pt idx="5">
                  <c:v>7643470.8899999997</c:v>
                </c:pt>
                <c:pt idx="6">
                  <c:v>7699577.2000000002</c:v>
                </c:pt>
                <c:pt idx="7">
                  <c:v>7768278.7199999997</c:v>
                </c:pt>
                <c:pt idx="8">
                  <c:v>7849953.0800000001</c:v>
                </c:pt>
                <c:pt idx="9">
                  <c:v>7945530.8300000001</c:v>
                </c:pt>
                <c:pt idx="10">
                  <c:v>8043931.9900000002</c:v>
                </c:pt>
                <c:pt idx="11">
                  <c:v>8140515.9900000002</c:v>
                </c:pt>
                <c:pt idx="12">
                  <c:v>8248285.5700000003</c:v>
                </c:pt>
                <c:pt idx="13">
                  <c:v>8369574.7300000004</c:v>
                </c:pt>
                <c:pt idx="14">
                  <c:v>8496412.4800000004</c:v>
                </c:pt>
                <c:pt idx="15">
                  <c:v>8627782.3000000007</c:v>
                </c:pt>
                <c:pt idx="16">
                  <c:v>8753097.6400000006</c:v>
                </c:pt>
                <c:pt idx="17">
                  <c:v>8869171.75</c:v>
                </c:pt>
                <c:pt idx="18">
                  <c:v>8999099.6999999993</c:v>
                </c:pt>
                <c:pt idx="19">
                  <c:v>9132989.8000000007</c:v>
                </c:pt>
                <c:pt idx="20">
                  <c:v>9252532.0399999991</c:v>
                </c:pt>
                <c:pt idx="21">
                  <c:v>9377273.9700000007</c:v>
                </c:pt>
                <c:pt idx="22">
                  <c:v>9507502.9800000004</c:v>
                </c:pt>
                <c:pt idx="23">
                  <c:v>9624405.7599999998</c:v>
                </c:pt>
                <c:pt idx="24">
                  <c:v>9738285.5399999991</c:v>
                </c:pt>
                <c:pt idx="25">
                  <c:v>9841836.5</c:v>
                </c:pt>
                <c:pt idx="26">
                  <c:v>9935483.2200000007</c:v>
                </c:pt>
                <c:pt idx="27">
                  <c:v>10035174.800000001</c:v>
                </c:pt>
                <c:pt idx="28">
                  <c:v>10137808.1</c:v>
                </c:pt>
                <c:pt idx="29">
                  <c:v>10235375.800000001</c:v>
                </c:pt>
                <c:pt idx="30">
                  <c:v>10329140.6</c:v>
                </c:pt>
                <c:pt idx="31">
                  <c:v>10420796.800000001</c:v>
                </c:pt>
                <c:pt idx="32">
                  <c:v>10525283.800000001</c:v>
                </c:pt>
                <c:pt idx="33">
                  <c:v>10629772.800000001</c:v>
                </c:pt>
                <c:pt idx="34">
                  <c:v>10720635</c:v>
                </c:pt>
                <c:pt idx="35">
                  <c:v>10825457.300000001</c:v>
                </c:pt>
                <c:pt idx="36">
                  <c:v>10935989.4</c:v>
                </c:pt>
                <c:pt idx="37">
                  <c:v>11031161.300000001</c:v>
                </c:pt>
                <c:pt idx="38">
                  <c:v>11135658.1</c:v>
                </c:pt>
                <c:pt idx="39">
                  <c:v>11262362.300000001</c:v>
                </c:pt>
                <c:pt idx="40">
                  <c:v>11410802.1</c:v>
                </c:pt>
                <c:pt idx="41">
                  <c:v>11611170.4</c:v>
                </c:pt>
                <c:pt idx="42">
                  <c:v>11841754.9</c:v>
                </c:pt>
                <c:pt idx="43">
                  <c:v>12026578.300000001</c:v>
                </c:pt>
                <c:pt idx="44">
                  <c:v>12159981.5</c:v>
                </c:pt>
                <c:pt idx="45">
                  <c:v>12280795.9</c:v>
                </c:pt>
                <c:pt idx="46">
                  <c:v>12397398.800000001</c:v>
                </c:pt>
                <c:pt idx="47">
                  <c:v>12516267.800000001</c:v>
                </c:pt>
                <c:pt idx="48">
                  <c:v>12637369.199999999</c:v>
                </c:pt>
                <c:pt idx="49">
                  <c:v>12733724.1</c:v>
                </c:pt>
                <c:pt idx="50">
                  <c:v>12807312.699999999</c:v>
                </c:pt>
                <c:pt idx="51">
                  <c:v>12890114.1</c:v>
                </c:pt>
                <c:pt idx="52">
                  <c:v>12966760</c:v>
                </c:pt>
                <c:pt idx="53">
                  <c:v>12992364.6</c:v>
                </c:pt>
                <c:pt idx="54">
                  <c:v>12945651.300000001</c:v>
                </c:pt>
                <c:pt idx="55">
                  <c:v>12837945.199999999</c:v>
                </c:pt>
                <c:pt idx="56">
                  <c:v>12704676</c:v>
                </c:pt>
                <c:pt idx="57">
                  <c:v>12602684.4</c:v>
                </c:pt>
                <c:pt idx="58">
                  <c:v>12563189.1</c:v>
                </c:pt>
                <c:pt idx="59">
                  <c:v>12571868.300000001</c:v>
                </c:pt>
                <c:pt idx="60">
                  <c:v>12592794.699999999</c:v>
                </c:pt>
                <c:pt idx="61">
                  <c:v>12603325.699999999</c:v>
                </c:pt>
                <c:pt idx="62">
                  <c:v>12610037.800000001</c:v>
                </c:pt>
                <c:pt idx="63">
                  <c:v>12625078.5</c:v>
                </c:pt>
                <c:pt idx="64">
                  <c:v>12645487.800000001</c:v>
                </c:pt>
                <c:pt idx="65">
                  <c:v>12655392.6</c:v>
                </c:pt>
                <c:pt idx="66">
                  <c:v>12639374.800000001</c:v>
                </c:pt>
                <c:pt idx="67">
                  <c:v>12595960.800000001</c:v>
                </c:pt>
                <c:pt idx="68">
                  <c:v>12539177.699999999</c:v>
                </c:pt>
                <c:pt idx="69">
                  <c:v>12470625.199999999</c:v>
                </c:pt>
                <c:pt idx="70">
                  <c:v>12379746.699999999</c:v>
                </c:pt>
                <c:pt idx="71">
                  <c:v>12270561</c:v>
                </c:pt>
                <c:pt idx="72">
                  <c:v>12176308.4</c:v>
                </c:pt>
                <c:pt idx="73">
                  <c:v>12135516.800000001</c:v>
                </c:pt>
                <c:pt idx="74">
                  <c:v>12160468.1</c:v>
                </c:pt>
                <c:pt idx="75">
                  <c:v>12224678.5</c:v>
                </c:pt>
                <c:pt idx="76">
                  <c:v>12301320</c:v>
                </c:pt>
                <c:pt idx="77">
                  <c:v>12385143.199999999</c:v>
                </c:pt>
                <c:pt idx="78">
                  <c:v>12479917.300000001</c:v>
                </c:pt>
                <c:pt idx="79">
                  <c:v>12593677.1</c:v>
                </c:pt>
                <c:pt idx="80">
                  <c:v>12719444.199999999</c:v>
                </c:pt>
                <c:pt idx="81">
                  <c:v>12830532.5</c:v>
                </c:pt>
                <c:pt idx="82">
                  <c:v>12921075.5</c:v>
                </c:pt>
                <c:pt idx="83">
                  <c:v>13014062.5</c:v>
                </c:pt>
                <c:pt idx="84">
                  <c:v>13116069.699999999</c:v>
                </c:pt>
                <c:pt idx="85">
                  <c:v>13227354.4</c:v>
                </c:pt>
                <c:pt idx="86">
                  <c:v>13346643.1</c:v>
                </c:pt>
                <c:pt idx="87">
                  <c:v>13464956.199999999</c:v>
                </c:pt>
                <c:pt idx="88">
                  <c:v>13585561.300000001</c:v>
                </c:pt>
                <c:pt idx="89">
                  <c:v>13712253.6</c:v>
                </c:pt>
                <c:pt idx="90">
                  <c:v>13835264.4</c:v>
                </c:pt>
                <c:pt idx="91">
                  <c:v>13948578.699999999</c:v>
                </c:pt>
                <c:pt idx="92">
                  <c:v>14051200.9</c:v>
                </c:pt>
                <c:pt idx="93">
                  <c:v>14145866.1</c:v>
                </c:pt>
                <c:pt idx="94">
                  <c:v>14251021.4</c:v>
                </c:pt>
                <c:pt idx="95">
                  <c:v>14365941.6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72-4610-B30B-E16B734B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98920"/>
        <c:axId val="528298592"/>
      </c:lineChart>
      <c:lineChart>
        <c:grouping val="standard"/>
        <c:varyColors val="0"/>
        <c:ser>
          <c:idx val="1"/>
          <c:order val="1"/>
          <c:tx>
            <c:strRef>
              <c:f>'Afiliaciones Servicios '!$L$8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SERVICIOS'!$H$3:$H$98</c:f>
              <c:numCache>
                <c:formatCode>General</c:formatCode>
                <c:ptCount val="96"/>
              </c:numCache>
            </c:numRef>
          </c:cat>
          <c:val>
            <c:numRef>
              <c:f>'Afiliaciones Servicios '!$L$9:$L$104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2-4610-B30B-E16B734B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15320"/>
        <c:axId val="528314992"/>
      </c:lineChart>
      <c:catAx>
        <c:axId val="52829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298592"/>
        <c:crosses val="autoZero"/>
        <c:auto val="1"/>
        <c:lblAlgn val="ctr"/>
        <c:lblOffset val="100"/>
        <c:noMultiLvlLbl val="0"/>
      </c:catAx>
      <c:valAx>
        <c:axId val="52829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298920"/>
        <c:crosses val="autoZero"/>
        <c:crossBetween val="between"/>
      </c:valAx>
      <c:valAx>
        <c:axId val="5283149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315320"/>
        <c:crosses val="max"/>
        <c:crossBetween val="between"/>
      </c:valAx>
      <c:catAx>
        <c:axId val="52831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31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1382327209099"/>
          <c:y val="0.6302077865266843"/>
          <c:w val="0.2257506561679790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8883927253234"/>
          <c:y val="5.0925925925925923E-2"/>
          <c:w val="0.72510113181319513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trab'!$W$11</c:f>
              <c:strCache>
                <c:ptCount val="1"/>
                <c:pt idx="0">
                  <c:v>Clo T Completo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trab'!$W$12:$W$107</c:f>
              <c:numCache>
                <c:formatCode>#,##0.000</c:formatCode>
                <c:ptCount val="96"/>
                <c:pt idx="0">
                  <c:v>8569.0342299999993</c:v>
                </c:pt>
                <c:pt idx="1">
                  <c:v>8564.3753300000008</c:v>
                </c:pt>
                <c:pt idx="2">
                  <c:v>8568.4454999999998</c:v>
                </c:pt>
                <c:pt idx="3">
                  <c:v>8568.2908700000007</c:v>
                </c:pt>
                <c:pt idx="4">
                  <c:v>8560.4476500000001</c:v>
                </c:pt>
                <c:pt idx="5">
                  <c:v>8579.31034</c:v>
                </c:pt>
                <c:pt idx="6">
                  <c:v>8630.0131600000004</c:v>
                </c:pt>
                <c:pt idx="7">
                  <c:v>8694.8791399999991</c:v>
                </c:pt>
                <c:pt idx="8">
                  <c:v>8773.8932800000002</c:v>
                </c:pt>
                <c:pt idx="9">
                  <c:v>8853.7438000000002</c:v>
                </c:pt>
                <c:pt idx="10">
                  <c:v>8932.5803500000002</c:v>
                </c:pt>
                <c:pt idx="11">
                  <c:v>9019.9608100000005</c:v>
                </c:pt>
                <c:pt idx="12">
                  <c:v>9114.5213299999996</c:v>
                </c:pt>
                <c:pt idx="13">
                  <c:v>9209.9954699999998</c:v>
                </c:pt>
                <c:pt idx="14">
                  <c:v>9308.9832900000001</c:v>
                </c:pt>
                <c:pt idx="15">
                  <c:v>9415.7831399999995</c:v>
                </c:pt>
                <c:pt idx="16">
                  <c:v>9527.5466099999994</c:v>
                </c:pt>
                <c:pt idx="17">
                  <c:v>9637.5682400000005</c:v>
                </c:pt>
                <c:pt idx="18">
                  <c:v>9739.37716</c:v>
                </c:pt>
                <c:pt idx="19">
                  <c:v>9839.7185000000009</c:v>
                </c:pt>
                <c:pt idx="20">
                  <c:v>9946.2160000000003</c:v>
                </c:pt>
                <c:pt idx="21">
                  <c:v>10058.3766</c:v>
                </c:pt>
                <c:pt idx="22">
                  <c:v>10163.852999999999</c:v>
                </c:pt>
                <c:pt idx="23">
                  <c:v>10268.457</c:v>
                </c:pt>
                <c:pt idx="24">
                  <c:v>10373.4876</c:v>
                </c:pt>
                <c:pt idx="25">
                  <c:v>10475.665800000001</c:v>
                </c:pt>
                <c:pt idx="26">
                  <c:v>10579.412399999999</c:v>
                </c:pt>
                <c:pt idx="27">
                  <c:v>10672.9501</c:v>
                </c:pt>
                <c:pt idx="28">
                  <c:v>10757.5178</c:v>
                </c:pt>
                <c:pt idx="29">
                  <c:v>10846.177600000001</c:v>
                </c:pt>
                <c:pt idx="30">
                  <c:v>10944.2228</c:v>
                </c:pt>
                <c:pt idx="31">
                  <c:v>11035.630499999999</c:v>
                </c:pt>
                <c:pt idx="32">
                  <c:v>11120.7209</c:v>
                </c:pt>
                <c:pt idx="33">
                  <c:v>11213.1669</c:v>
                </c:pt>
                <c:pt idx="34">
                  <c:v>11336.4609</c:v>
                </c:pt>
                <c:pt idx="35">
                  <c:v>11480.027599999999</c:v>
                </c:pt>
                <c:pt idx="36">
                  <c:v>11597.5641</c:v>
                </c:pt>
                <c:pt idx="37">
                  <c:v>11680.004300000001</c:v>
                </c:pt>
                <c:pt idx="38">
                  <c:v>11763.124100000001</c:v>
                </c:pt>
                <c:pt idx="39">
                  <c:v>11862.7312</c:v>
                </c:pt>
                <c:pt idx="40">
                  <c:v>11996.4728</c:v>
                </c:pt>
                <c:pt idx="41">
                  <c:v>12169.400900000001</c:v>
                </c:pt>
                <c:pt idx="42">
                  <c:v>12342.4918</c:v>
                </c:pt>
                <c:pt idx="43">
                  <c:v>12510.002</c:v>
                </c:pt>
                <c:pt idx="44">
                  <c:v>12675.921899999999</c:v>
                </c:pt>
                <c:pt idx="45">
                  <c:v>12813.893400000001</c:v>
                </c:pt>
                <c:pt idx="46">
                  <c:v>12936.1057</c:v>
                </c:pt>
                <c:pt idx="47">
                  <c:v>13075.762199999999</c:v>
                </c:pt>
                <c:pt idx="48">
                  <c:v>13236.280199999999</c:v>
                </c:pt>
                <c:pt idx="49">
                  <c:v>13385.8104</c:v>
                </c:pt>
                <c:pt idx="50">
                  <c:v>13501.473900000001</c:v>
                </c:pt>
                <c:pt idx="51">
                  <c:v>13628.079900000001</c:v>
                </c:pt>
                <c:pt idx="52">
                  <c:v>13765.194299999999</c:v>
                </c:pt>
                <c:pt idx="53">
                  <c:v>13860.0232</c:v>
                </c:pt>
                <c:pt idx="54">
                  <c:v>13882.172500000001</c:v>
                </c:pt>
                <c:pt idx="55">
                  <c:v>13805.8541</c:v>
                </c:pt>
                <c:pt idx="56">
                  <c:v>13652.5512</c:v>
                </c:pt>
                <c:pt idx="57">
                  <c:v>13530.497499999999</c:v>
                </c:pt>
                <c:pt idx="58">
                  <c:v>13464.384599999999</c:v>
                </c:pt>
                <c:pt idx="59">
                  <c:v>13422.4809</c:v>
                </c:pt>
                <c:pt idx="60">
                  <c:v>13374.822700000001</c:v>
                </c:pt>
                <c:pt idx="61">
                  <c:v>13334.1533</c:v>
                </c:pt>
                <c:pt idx="62">
                  <c:v>13321.8953</c:v>
                </c:pt>
                <c:pt idx="63">
                  <c:v>13318.658799999999</c:v>
                </c:pt>
                <c:pt idx="64">
                  <c:v>13302.132</c:v>
                </c:pt>
                <c:pt idx="65">
                  <c:v>13251.8207</c:v>
                </c:pt>
                <c:pt idx="66">
                  <c:v>13163.243200000001</c:v>
                </c:pt>
                <c:pt idx="67">
                  <c:v>13054.918799999999</c:v>
                </c:pt>
                <c:pt idx="68">
                  <c:v>12957.016799999999</c:v>
                </c:pt>
                <c:pt idx="69">
                  <c:v>12841.3153</c:v>
                </c:pt>
                <c:pt idx="70">
                  <c:v>12711.347400000001</c:v>
                </c:pt>
                <c:pt idx="71">
                  <c:v>12591.1937</c:v>
                </c:pt>
                <c:pt idx="72">
                  <c:v>12491.0039</c:v>
                </c:pt>
                <c:pt idx="73">
                  <c:v>12433.2585</c:v>
                </c:pt>
                <c:pt idx="74">
                  <c:v>12425.425800000001</c:v>
                </c:pt>
                <c:pt idx="75">
                  <c:v>12457.360199999999</c:v>
                </c:pt>
                <c:pt idx="76">
                  <c:v>12521.381799999999</c:v>
                </c:pt>
                <c:pt idx="77">
                  <c:v>12616.8467</c:v>
                </c:pt>
                <c:pt idx="78">
                  <c:v>12713.157300000001</c:v>
                </c:pt>
                <c:pt idx="79">
                  <c:v>12806.195400000001</c:v>
                </c:pt>
                <c:pt idx="80">
                  <c:v>12916.2534</c:v>
                </c:pt>
                <c:pt idx="81">
                  <c:v>13022.6139</c:v>
                </c:pt>
                <c:pt idx="82">
                  <c:v>13126.499</c:v>
                </c:pt>
                <c:pt idx="83">
                  <c:v>13241.504199999999</c:v>
                </c:pt>
                <c:pt idx="84">
                  <c:v>13348.080099999999</c:v>
                </c:pt>
                <c:pt idx="85">
                  <c:v>13423.5442</c:v>
                </c:pt>
                <c:pt idx="86">
                  <c:v>13491.0764</c:v>
                </c:pt>
                <c:pt idx="87">
                  <c:v>13569.063</c:v>
                </c:pt>
                <c:pt idx="88">
                  <c:v>13656.215700000001</c:v>
                </c:pt>
                <c:pt idx="89">
                  <c:v>13754.525299999999</c:v>
                </c:pt>
                <c:pt idx="90">
                  <c:v>13845.9678</c:v>
                </c:pt>
                <c:pt idx="91">
                  <c:v>13910.2233</c:v>
                </c:pt>
                <c:pt idx="92">
                  <c:v>13969.7094</c:v>
                </c:pt>
                <c:pt idx="93">
                  <c:v>14068.049499999999</c:v>
                </c:pt>
                <c:pt idx="94">
                  <c:v>14188.981299999999</c:v>
                </c:pt>
                <c:pt idx="95">
                  <c:v>14301.4424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9-43C9-9766-2BBCE43F4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24528"/>
        <c:axId val="43376858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'EPA 1995-2018'!$A$5:$A$100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trab'!$AB$12:$AB$107</c:f>
              <c:numCache>
                <c:formatCode>#,##0.000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9-43C9-9766-2BBCE43F4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61216"/>
        <c:axId val="400560232"/>
      </c:lineChart>
      <c:catAx>
        <c:axId val="4900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768584"/>
        <c:crosses val="autoZero"/>
        <c:auto val="1"/>
        <c:lblAlgn val="ctr"/>
        <c:lblOffset val="100"/>
        <c:noMultiLvlLbl val="0"/>
      </c:catAx>
      <c:valAx>
        <c:axId val="43376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0024528"/>
        <c:crosses val="autoZero"/>
        <c:crossBetween val="between"/>
      </c:valAx>
      <c:valAx>
        <c:axId val="40056023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61216"/>
        <c:crosses val="max"/>
        <c:crossBetween val="between"/>
      </c:valAx>
      <c:catAx>
        <c:axId val="40056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56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16733027912605"/>
          <c:y val="0.6302077865266843"/>
          <c:w val="0.2973327548964605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14260717410318E-2"/>
          <c:y val="5.0925925925925923E-2"/>
          <c:w val="0.8625045931758530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IPI!$E$8</c:f>
              <c:strCache>
                <c:ptCount val="1"/>
                <c:pt idx="0">
                  <c:v>Clo IPI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IPI!$C$9:$C$104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IPI!$E$9:$E$104</c:f>
              <c:numCache>
                <c:formatCode>General</c:formatCode>
                <c:ptCount val="96"/>
                <c:pt idx="0">
                  <c:v>104.21136199999999</c:v>
                </c:pt>
                <c:pt idx="1">
                  <c:v>104.11071800000001</c:v>
                </c:pt>
                <c:pt idx="2">
                  <c:v>103.79593800000001</c:v>
                </c:pt>
                <c:pt idx="3">
                  <c:v>102.801236</c:v>
                </c:pt>
                <c:pt idx="4">
                  <c:v>101.916646</c:v>
                </c:pt>
                <c:pt idx="5">
                  <c:v>101.819602</c:v>
                </c:pt>
                <c:pt idx="6">
                  <c:v>102.538118</c:v>
                </c:pt>
                <c:pt idx="7">
                  <c:v>104.152406</c:v>
                </c:pt>
                <c:pt idx="8">
                  <c:v>106.396085</c:v>
                </c:pt>
                <c:pt idx="9">
                  <c:v>108.91302399999999</c:v>
                </c:pt>
                <c:pt idx="10">
                  <c:v>110.817438</c:v>
                </c:pt>
                <c:pt idx="11">
                  <c:v>112.647445</c:v>
                </c:pt>
                <c:pt idx="12">
                  <c:v>114.34927999999999</c:v>
                </c:pt>
                <c:pt idx="13">
                  <c:v>115.475049</c:v>
                </c:pt>
                <c:pt idx="14">
                  <c:v>115.94428600000001</c:v>
                </c:pt>
                <c:pt idx="15">
                  <c:v>116.453051</c:v>
                </c:pt>
                <c:pt idx="16">
                  <c:v>116.816349</c:v>
                </c:pt>
                <c:pt idx="17">
                  <c:v>117.62947699999999</c:v>
                </c:pt>
                <c:pt idx="18">
                  <c:v>119.387568</c:v>
                </c:pt>
                <c:pt idx="19">
                  <c:v>121.342247</c:v>
                </c:pt>
                <c:pt idx="20">
                  <c:v>123.01994999999999</c:v>
                </c:pt>
                <c:pt idx="21">
                  <c:v>123.926852</c:v>
                </c:pt>
                <c:pt idx="22">
                  <c:v>124.31723599999999</c:v>
                </c:pt>
                <c:pt idx="23">
                  <c:v>124.153425</c:v>
                </c:pt>
                <c:pt idx="24">
                  <c:v>123.434556</c:v>
                </c:pt>
                <c:pt idx="25">
                  <c:v>122.60620299999999</c:v>
                </c:pt>
                <c:pt idx="26">
                  <c:v>122.084284</c:v>
                </c:pt>
                <c:pt idx="27">
                  <c:v>121.59868</c:v>
                </c:pt>
                <c:pt idx="28">
                  <c:v>121.446274</c:v>
                </c:pt>
                <c:pt idx="29">
                  <c:v>121.848838</c:v>
                </c:pt>
                <c:pt idx="30">
                  <c:v>122.609612</c:v>
                </c:pt>
                <c:pt idx="31">
                  <c:v>123.383079</c:v>
                </c:pt>
                <c:pt idx="32">
                  <c:v>123.59490700000001</c:v>
                </c:pt>
                <c:pt idx="33">
                  <c:v>123.46870699999999</c:v>
                </c:pt>
                <c:pt idx="34">
                  <c:v>123.713256</c:v>
                </c:pt>
                <c:pt idx="35">
                  <c:v>124.336827</c:v>
                </c:pt>
                <c:pt idx="36">
                  <c:v>125.102942</c:v>
                </c:pt>
                <c:pt idx="37">
                  <c:v>125.89682999999999</c:v>
                </c:pt>
                <c:pt idx="38">
                  <c:v>126.193625</c:v>
                </c:pt>
                <c:pt idx="39">
                  <c:v>125.77579299999999</c:v>
                </c:pt>
                <c:pt idx="40">
                  <c:v>125.858313</c:v>
                </c:pt>
                <c:pt idx="41">
                  <c:v>126.661888</c:v>
                </c:pt>
                <c:pt idx="42">
                  <c:v>127.519228</c:v>
                </c:pt>
                <c:pt idx="43">
                  <c:v>128.811061</c:v>
                </c:pt>
                <c:pt idx="44">
                  <c:v>130.46351000000001</c:v>
                </c:pt>
                <c:pt idx="45">
                  <c:v>131.32212200000001</c:v>
                </c:pt>
                <c:pt idx="46">
                  <c:v>132.13980799999999</c:v>
                </c:pt>
                <c:pt idx="47">
                  <c:v>133.87889300000001</c:v>
                </c:pt>
                <c:pt idx="48">
                  <c:v>135.274484</c:v>
                </c:pt>
                <c:pt idx="49">
                  <c:v>134.771839</c:v>
                </c:pt>
                <c:pt idx="50">
                  <c:v>133.930002</c:v>
                </c:pt>
                <c:pt idx="51">
                  <c:v>133.943387</c:v>
                </c:pt>
                <c:pt idx="52">
                  <c:v>132.796865</c:v>
                </c:pt>
                <c:pt idx="53">
                  <c:v>128.72555600000001</c:v>
                </c:pt>
                <c:pt idx="54">
                  <c:v>121.435919</c:v>
                </c:pt>
                <c:pt idx="55">
                  <c:v>112.340276</c:v>
                </c:pt>
                <c:pt idx="56">
                  <c:v>105.353071</c:v>
                </c:pt>
                <c:pt idx="57">
                  <c:v>103.537949</c:v>
                </c:pt>
                <c:pt idx="58">
                  <c:v>104.61045900000001</c:v>
                </c:pt>
                <c:pt idx="59">
                  <c:v>105.42791099999999</c:v>
                </c:pt>
                <c:pt idx="60">
                  <c:v>105.643058</c:v>
                </c:pt>
                <c:pt idx="61">
                  <c:v>105.63461599999999</c:v>
                </c:pt>
                <c:pt idx="62">
                  <c:v>105.898477</c:v>
                </c:pt>
                <c:pt idx="63">
                  <c:v>106.283816</c:v>
                </c:pt>
                <c:pt idx="64">
                  <c:v>106.047764</c:v>
                </c:pt>
                <c:pt idx="65">
                  <c:v>104.800966</c:v>
                </c:pt>
                <c:pt idx="66">
                  <c:v>103.47700500000001</c:v>
                </c:pt>
                <c:pt idx="67">
                  <c:v>101.817897</c:v>
                </c:pt>
                <c:pt idx="68">
                  <c:v>99.548026800000002</c:v>
                </c:pt>
                <c:pt idx="69">
                  <c:v>97.749940199999998</c:v>
                </c:pt>
                <c:pt idx="70">
                  <c:v>96.328477699999993</c:v>
                </c:pt>
                <c:pt idx="71">
                  <c:v>95.448110400000004</c:v>
                </c:pt>
                <c:pt idx="72">
                  <c:v>95.068841000000006</c:v>
                </c:pt>
                <c:pt idx="73">
                  <c:v>95.293770600000002</c:v>
                </c:pt>
                <c:pt idx="74">
                  <c:v>95.750911000000002</c:v>
                </c:pt>
                <c:pt idx="75">
                  <c:v>96.409680800000004</c:v>
                </c:pt>
                <c:pt idx="76">
                  <c:v>96.873603599999996</c:v>
                </c:pt>
                <c:pt idx="77">
                  <c:v>96.979213099999996</c:v>
                </c:pt>
                <c:pt idx="78">
                  <c:v>96.747947999999994</c:v>
                </c:pt>
                <c:pt idx="79">
                  <c:v>96.859380000000002</c:v>
                </c:pt>
                <c:pt idx="80">
                  <c:v>98.337027899999995</c:v>
                </c:pt>
                <c:pt idx="81">
                  <c:v>100.1164</c:v>
                </c:pt>
                <c:pt idx="82">
                  <c:v>100.788203</c:v>
                </c:pt>
                <c:pt idx="83">
                  <c:v>100.90979799999999</c:v>
                </c:pt>
                <c:pt idx="84">
                  <c:v>101.270276</c:v>
                </c:pt>
                <c:pt idx="85">
                  <c:v>101.340135</c:v>
                </c:pt>
                <c:pt idx="86">
                  <c:v>101.703593</c:v>
                </c:pt>
                <c:pt idx="87">
                  <c:v>102.71770100000001</c:v>
                </c:pt>
                <c:pt idx="88">
                  <c:v>103.60251100000001</c:v>
                </c:pt>
                <c:pt idx="89">
                  <c:v>104.441051</c:v>
                </c:pt>
                <c:pt idx="90">
                  <c:v>105.620777</c:v>
                </c:pt>
                <c:pt idx="91">
                  <c:v>106.343642</c:v>
                </c:pt>
                <c:pt idx="92">
                  <c:v>106.108228</c:v>
                </c:pt>
                <c:pt idx="93">
                  <c:v>105.565381</c:v>
                </c:pt>
                <c:pt idx="94">
                  <c:v>105.213713</c:v>
                </c:pt>
                <c:pt idx="95">
                  <c:v>104.896165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C-4B23-8908-89319FA73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14096"/>
        <c:axId val="391709832"/>
      </c:lineChart>
      <c:lineChart>
        <c:grouping val="standard"/>
        <c:varyColors val="0"/>
        <c:ser>
          <c:idx val="1"/>
          <c:order val="1"/>
          <c:tx>
            <c:v>Serie Fechado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IPI!$C$9:$C$104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IPI!$G$9:$G$104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C-4B23-8908-89319FA73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20328"/>
        <c:axId val="391729840"/>
      </c:lineChart>
      <c:catAx>
        <c:axId val="39171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09832"/>
        <c:crosses val="autoZero"/>
        <c:auto val="1"/>
        <c:lblAlgn val="ctr"/>
        <c:lblOffset val="100"/>
        <c:noMultiLvlLbl val="0"/>
      </c:catAx>
      <c:valAx>
        <c:axId val="39170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14096"/>
        <c:crosses val="autoZero"/>
        <c:crossBetween val="between"/>
      </c:valAx>
      <c:valAx>
        <c:axId val="3917298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720328"/>
        <c:crosses val="max"/>
        <c:crossBetween val="between"/>
      </c:valAx>
      <c:catAx>
        <c:axId val="391720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72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97200349956265"/>
          <c:y val="1.4467045785943447E-2"/>
          <c:w val="0.2257506561679790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2270341207349"/>
          <c:y val="5.0925925925925923E-2"/>
          <c:w val="0.75296281714785651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trab'!$W$11</c:f>
              <c:strCache>
                <c:ptCount val="1"/>
                <c:pt idx="0">
                  <c:v>Clo T Completo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trab'!$W$12:$W$107</c:f>
              <c:numCache>
                <c:formatCode>#,##0.000</c:formatCode>
                <c:ptCount val="96"/>
                <c:pt idx="0">
                  <c:v>8569.0342299999993</c:v>
                </c:pt>
                <c:pt idx="1">
                  <c:v>8564.3753300000008</c:v>
                </c:pt>
                <c:pt idx="2">
                  <c:v>8568.4454999999998</c:v>
                </c:pt>
                <c:pt idx="3">
                  <c:v>8568.2908700000007</c:v>
                </c:pt>
                <c:pt idx="4">
                  <c:v>8560.4476500000001</c:v>
                </c:pt>
                <c:pt idx="5">
                  <c:v>8579.31034</c:v>
                </c:pt>
                <c:pt idx="6">
                  <c:v>8630.0131600000004</c:v>
                </c:pt>
                <c:pt idx="7">
                  <c:v>8694.8791399999991</c:v>
                </c:pt>
                <c:pt idx="8">
                  <c:v>8773.8932800000002</c:v>
                </c:pt>
                <c:pt idx="9">
                  <c:v>8853.7438000000002</c:v>
                </c:pt>
                <c:pt idx="10">
                  <c:v>8932.5803500000002</c:v>
                </c:pt>
                <c:pt idx="11">
                  <c:v>9019.9608100000005</c:v>
                </c:pt>
                <c:pt idx="12">
                  <c:v>9114.5213299999996</c:v>
                </c:pt>
                <c:pt idx="13">
                  <c:v>9209.9954699999998</c:v>
                </c:pt>
                <c:pt idx="14">
                  <c:v>9308.9832900000001</c:v>
                </c:pt>
                <c:pt idx="15">
                  <c:v>9415.7831399999995</c:v>
                </c:pt>
                <c:pt idx="16">
                  <c:v>9527.5466099999994</c:v>
                </c:pt>
                <c:pt idx="17">
                  <c:v>9637.5682400000005</c:v>
                </c:pt>
                <c:pt idx="18">
                  <c:v>9739.37716</c:v>
                </c:pt>
                <c:pt idx="19">
                  <c:v>9839.7185000000009</c:v>
                </c:pt>
                <c:pt idx="20">
                  <c:v>9946.2160000000003</c:v>
                </c:pt>
                <c:pt idx="21">
                  <c:v>10058.3766</c:v>
                </c:pt>
                <c:pt idx="22">
                  <c:v>10163.852999999999</c:v>
                </c:pt>
                <c:pt idx="23">
                  <c:v>10268.457</c:v>
                </c:pt>
                <c:pt idx="24">
                  <c:v>10373.4876</c:v>
                </c:pt>
                <c:pt idx="25">
                  <c:v>10475.665800000001</c:v>
                </c:pt>
                <c:pt idx="26">
                  <c:v>10579.412399999999</c:v>
                </c:pt>
                <c:pt idx="27">
                  <c:v>10672.9501</c:v>
                </c:pt>
                <c:pt idx="28">
                  <c:v>10757.5178</c:v>
                </c:pt>
                <c:pt idx="29">
                  <c:v>10846.177600000001</c:v>
                </c:pt>
                <c:pt idx="30">
                  <c:v>10944.2228</c:v>
                </c:pt>
                <c:pt idx="31">
                  <c:v>11035.630499999999</c:v>
                </c:pt>
                <c:pt idx="32">
                  <c:v>11120.7209</c:v>
                </c:pt>
                <c:pt idx="33">
                  <c:v>11213.1669</c:v>
                </c:pt>
                <c:pt idx="34">
                  <c:v>11336.4609</c:v>
                </c:pt>
                <c:pt idx="35">
                  <c:v>11480.027599999999</c:v>
                </c:pt>
                <c:pt idx="36">
                  <c:v>11597.5641</c:v>
                </c:pt>
                <c:pt idx="37">
                  <c:v>11680.004300000001</c:v>
                </c:pt>
                <c:pt idx="38">
                  <c:v>11763.124100000001</c:v>
                </c:pt>
                <c:pt idx="39">
                  <c:v>11862.7312</c:v>
                </c:pt>
                <c:pt idx="40">
                  <c:v>11996.4728</c:v>
                </c:pt>
                <c:pt idx="41">
                  <c:v>12169.400900000001</c:v>
                </c:pt>
                <c:pt idx="42">
                  <c:v>12342.4918</c:v>
                </c:pt>
                <c:pt idx="43">
                  <c:v>12510.002</c:v>
                </c:pt>
                <c:pt idx="44">
                  <c:v>12675.921899999999</c:v>
                </c:pt>
                <c:pt idx="45">
                  <c:v>12813.893400000001</c:v>
                </c:pt>
                <c:pt idx="46">
                  <c:v>12936.1057</c:v>
                </c:pt>
                <c:pt idx="47">
                  <c:v>13075.762199999999</c:v>
                </c:pt>
                <c:pt idx="48">
                  <c:v>13236.280199999999</c:v>
                </c:pt>
                <c:pt idx="49">
                  <c:v>13385.8104</c:v>
                </c:pt>
                <c:pt idx="50">
                  <c:v>13501.473900000001</c:v>
                </c:pt>
                <c:pt idx="51">
                  <c:v>13628.079900000001</c:v>
                </c:pt>
                <c:pt idx="52">
                  <c:v>13765.194299999999</c:v>
                </c:pt>
                <c:pt idx="53">
                  <c:v>13860.0232</c:v>
                </c:pt>
                <c:pt idx="54">
                  <c:v>13882.172500000001</c:v>
                </c:pt>
                <c:pt idx="55">
                  <c:v>13805.8541</c:v>
                </c:pt>
                <c:pt idx="56">
                  <c:v>13652.5512</c:v>
                </c:pt>
                <c:pt idx="57">
                  <c:v>13530.497499999999</c:v>
                </c:pt>
                <c:pt idx="58">
                  <c:v>13464.384599999999</c:v>
                </c:pt>
                <c:pt idx="59">
                  <c:v>13422.4809</c:v>
                </c:pt>
                <c:pt idx="60">
                  <c:v>13374.822700000001</c:v>
                </c:pt>
                <c:pt idx="61">
                  <c:v>13334.1533</c:v>
                </c:pt>
                <c:pt idx="62">
                  <c:v>13321.8953</c:v>
                </c:pt>
                <c:pt idx="63">
                  <c:v>13318.658799999999</c:v>
                </c:pt>
                <c:pt idx="64">
                  <c:v>13302.132</c:v>
                </c:pt>
                <c:pt idx="65">
                  <c:v>13251.8207</c:v>
                </c:pt>
                <c:pt idx="66">
                  <c:v>13163.243200000001</c:v>
                </c:pt>
                <c:pt idx="67">
                  <c:v>13054.918799999999</c:v>
                </c:pt>
                <c:pt idx="68">
                  <c:v>12957.016799999999</c:v>
                </c:pt>
                <c:pt idx="69">
                  <c:v>12841.3153</c:v>
                </c:pt>
                <c:pt idx="70">
                  <c:v>12711.347400000001</c:v>
                </c:pt>
                <c:pt idx="71">
                  <c:v>12591.1937</c:v>
                </c:pt>
                <c:pt idx="72">
                  <c:v>12491.0039</c:v>
                </c:pt>
                <c:pt idx="73">
                  <c:v>12433.2585</c:v>
                </c:pt>
                <c:pt idx="74">
                  <c:v>12425.425800000001</c:v>
                </c:pt>
                <c:pt idx="75">
                  <c:v>12457.360199999999</c:v>
                </c:pt>
                <c:pt idx="76">
                  <c:v>12521.381799999999</c:v>
                </c:pt>
                <c:pt idx="77">
                  <c:v>12616.8467</c:v>
                </c:pt>
                <c:pt idx="78">
                  <c:v>12713.157300000001</c:v>
                </c:pt>
                <c:pt idx="79">
                  <c:v>12806.195400000001</c:v>
                </c:pt>
                <c:pt idx="80">
                  <c:v>12916.2534</c:v>
                </c:pt>
                <c:pt idx="81">
                  <c:v>13022.6139</c:v>
                </c:pt>
                <c:pt idx="82">
                  <c:v>13126.499</c:v>
                </c:pt>
                <c:pt idx="83">
                  <c:v>13241.504199999999</c:v>
                </c:pt>
                <c:pt idx="84">
                  <c:v>13348.080099999999</c:v>
                </c:pt>
                <c:pt idx="85">
                  <c:v>13423.5442</c:v>
                </c:pt>
                <c:pt idx="86">
                  <c:v>13491.0764</c:v>
                </c:pt>
                <c:pt idx="87">
                  <c:v>13569.063</c:v>
                </c:pt>
                <c:pt idx="88">
                  <c:v>13656.215700000001</c:v>
                </c:pt>
                <c:pt idx="89">
                  <c:v>13754.525299999999</c:v>
                </c:pt>
                <c:pt idx="90">
                  <c:v>13845.9678</c:v>
                </c:pt>
                <c:pt idx="91">
                  <c:v>13910.2233</c:v>
                </c:pt>
                <c:pt idx="92">
                  <c:v>13969.7094</c:v>
                </c:pt>
                <c:pt idx="93">
                  <c:v>14068.049499999999</c:v>
                </c:pt>
                <c:pt idx="94">
                  <c:v>14188.981299999999</c:v>
                </c:pt>
                <c:pt idx="95">
                  <c:v>14301.4424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1-45E9-A4C2-E77BC4BE4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43176"/>
        <c:axId val="400538256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trab'!$Y$11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trab'!$Y$12:$Y$107</c:f>
              <c:numCache>
                <c:formatCode>General</c:formatCode>
                <c:ptCount val="96"/>
                <c:pt idx="0" formatCode="#,##0.0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1-45E9-A4C2-E77BC4BE4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97744"/>
        <c:axId val="392250992"/>
      </c:lineChart>
      <c:catAx>
        <c:axId val="40054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38256"/>
        <c:crosses val="autoZero"/>
        <c:auto val="1"/>
        <c:lblAlgn val="ctr"/>
        <c:lblOffset val="100"/>
        <c:noMultiLvlLbl val="0"/>
      </c:catAx>
      <c:valAx>
        <c:axId val="4005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43176"/>
        <c:crosses val="autoZero"/>
        <c:crossBetween val="between"/>
      </c:valAx>
      <c:valAx>
        <c:axId val="392250992"/>
        <c:scaling>
          <c:orientation val="minMax"/>
        </c:scaling>
        <c:delete val="0"/>
        <c:axPos val="r"/>
        <c:numFmt formatCode="#,##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997744"/>
        <c:crosses val="max"/>
        <c:crossBetween val="between"/>
      </c:valAx>
      <c:catAx>
        <c:axId val="38999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225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90157480314962"/>
          <c:y val="2.372630504520264E-2"/>
          <c:w val="0.2966200184943111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2825896762905"/>
          <c:y val="5.0925925925925923E-2"/>
          <c:w val="0.7289768153980752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trab'!$BC$11</c:f>
              <c:strCache>
                <c:ptCount val="1"/>
                <c:pt idx="0">
                  <c:v>Clo H Trabajadas Serv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trab'!$BC$12:$BC$107</c:f>
              <c:numCache>
                <c:formatCode>#,##0.0</c:formatCode>
                <c:ptCount val="96"/>
                <c:pt idx="0">
                  <c:v>3848366.64</c:v>
                </c:pt>
                <c:pt idx="1">
                  <c:v>3840660.43</c:v>
                </c:pt>
                <c:pt idx="2">
                  <c:v>3826998.24</c:v>
                </c:pt>
                <c:pt idx="3">
                  <c:v>3807990.2</c:v>
                </c:pt>
                <c:pt idx="4">
                  <c:v>3806021.33</c:v>
                </c:pt>
                <c:pt idx="5">
                  <c:v>3832325.6</c:v>
                </c:pt>
                <c:pt idx="6">
                  <c:v>3876417.27</c:v>
                </c:pt>
                <c:pt idx="7">
                  <c:v>3924745.74</c:v>
                </c:pt>
                <c:pt idx="8">
                  <c:v>3953323.83</c:v>
                </c:pt>
                <c:pt idx="9">
                  <c:v>3967718.11</c:v>
                </c:pt>
                <c:pt idx="10">
                  <c:v>3995839.34</c:v>
                </c:pt>
                <c:pt idx="11">
                  <c:v>4036954.4</c:v>
                </c:pt>
                <c:pt idx="12">
                  <c:v>4088971.63</c:v>
                </c:pt>
                <c:pt idx="13">
                  <c:v>4159708.35</c:v>
                </c:pt>
                <c:pt idx="14">
                  <c:v>4222016.13</c:v>
                </c:pt>
                <c:pt idx="15">
                  <c:v>4258688.28</c:v>
                </c:pt>
                <c:pt idx="16">
                  <c:v>4300148.05</c:v>
                </c:pt>
                <c:pt idx="17">
                  <c:v>4351129.47</c:v>
                </c:pt>
                <c:pt idx="18">
                  <c:v>4395882.63</c:v>
                </c:pt>
                <c:pt idx="19">
                  <c:v>4446011.91</c:v>
                </c:pt>
                <c:pt idx="20">
                  <c:v>4505017.71</c:v>
                </c:pt>
                <c:pt idx="21">
                  <c:v>4547671.9000000004</c:v>
                </c:pt>
                <c:pt idx="22">
                  <c:v>4584651.2300000004</c:v>
                </c:pt>
                <c:pt idx="23">
                  <c:v>4646608.37</c:v>
                </c:pt>
                <c:pt idx="24">
                  <c:v>4701369.03</c:v>
                </c:pt>
                <c:pt idx="25">
                  <c:v>4743383.99</c:v>
                </c:pt>
                <c:pt idx="26">
                  <c:v>4786022.99</c:v>
                </c:pt>
                <c:pt idx="27">
                  <c:v>4823080.67</c:v>
                </c:pt>
                <c:pt idx="28">
                  <c:v>4863418.7</c:v>
                </c:pt>
                <c:pt idx="29">
                  <c:v>4911923.84</c:v>
                </c:pt>
                <c:pt idx="30">
                  <c:v>4956675.78</c:v>
                </c:pt>
                <c:pt idx="31">
                  <c:v>4998023.97</c:v>
                </c:pt>
                <c:pt idx="32">
                  <c:v>5028480.82</c:v>
                </c:pt>
                <c:pt idx="33">
                  <c:v>5055213.67</c:v>
                </c:pt>
                <c:pt idx="34">
                  <c:v>5128595.1399999997</c:v>
                </c:pt>
                <c:pt idx="35">
                  <c:v>5211099.9400000004</c:v>
                </c:pt>
                <c:pt idx="36">
                  <c:v>5264302.1900000004</c:v>
                </c:pt>
                <c:pt idx="37">
                  <c:v>5291064.38</c:v>
                </c:pt>
                <c:pt idx="38">
                  <c:v>5323132.1900000004</c:v>
                </c:pt>
                <c:pt idx="39">
                  <c:v>5356986.18</c:v>
                </c:pt>
                <c:pt idx="40">
                  <c:v>5415199.4100000001</c:v>
                </c:pt>
                <c:pt idx="41">
                  <c:v>5486373.0300000003</c:v>
                </c:pt>
                <c:pt idx="42">
                  <c:v>5552617.5499999998</c:v>
                </c:pt>
                <c:pt idx="43">
                  <c:v>5635297.0700000003</c:v>
                </c:pt>
                <c:pt idx="44">
                  <c:v>5721210.6200000001</c:v>
                </c:pt>
                <c:pt idx="45">
                  <c:v>5787725.5300000003</c:v>
                </c:pt>
                <c:pt idx="46">
                  <c:v>5828109.7999999998</c:v>
                </c:pt>
                <c:pt idx="47">
                  <c:v>5868621.4000000004</c:v>
                </c:pt>
                <c:pt idx="48">
                  <c:v>5907242.0199999996</c:v>
                </c:pt>
                <c:pt idx="49">
                  <c:v>5976606</c:v>
                </c:pt>
                <c:pt idx="50">
                  <c:v>6040690.9000000004</c:v>
                </c:pt>
                <c:pt idx="51">
                  <c:v>6097851.4299999997</c:v>
                </c:pt>
                <c:pt idx="52">
                  <c:v>6171255.6799999997</c:v>
                </c:pt>
                <c:pt idx="53">
                  <c:v>6232411.3899999997</c:v>
                </c:pt>
                <c:pt idx="54">
                  <c:v>6253381.4000000004</c:v>
                </c:pt>
                <c:pt idx="55">
                  <c:v>6228059.0599999996</c:v>
                </c:pt>
                <c:pt idx="56">
                  <c:v>6167631.5999999996</c:v>
                </c:pt>
                <c:pt idx="57">
                  <c:v>6108867.6100000003</c:v>
                </c:pt>
                <c:pt idx="58">
                  <c:v>6105583.4199999999</c:v>
                </c:pt>
                <c:pt idx="59">
                  <c:v>6107132.5800000001</c:v>
                </c:pt>
                <c:pt idx="60">
                  <c:v>6101783.6299999999</c:v>
                </c:pt>
                <c:pt idx="61">
                  <c:v>6092888.3600000003</c:v>
                </c:pt>
                <c:pt idx="62">
                  <c:v>6068711.9500000002</c:v>
                </c:pt>
                <c:pt idx="63">
                  <c:v>6050793.7800000003</c:v>
                </c:pt>
                <c:pt idx="64">
                  <c:v>6058191.8799999999</c:v>
                </c:pt>
                <c:pt idx="65">
                  <c:v>6049863.5800000001</c:v>
                </c:pt>
                <c:pt idx="66">
                  <c:v>6013443.8399999999</c:v>
                </c:pt>
                <c:pt idx="67">
                  <c:v>5976065.2300000004</c:v>
                </c:pt>
                <c:pt idx="68">
                  <c:v>5929032.6100000003</c:v>
                </c:pt>
                <c:pt idx="69">
                  <c:v>5881396.6699999999</c:v>
                </c:pt>
                <c:pt idx="70">
                  <c:v>5825456.71</c:v>
                </c:pt>
                <c:pt idx="71">
                  <c:v>5776986.6200000001</c:v>
                </c:pt>
                <c:pt idx="72">
                  <c:v>5741402.1900000004</c:v>
                </c:pt>
                <c:pt idx="73">
                  <c:v>5721442.2300000004</c:v>
                </c:pt>
                <c:pt idx="74">
                  <c:v>5720287.5700000003</c:v>
                </c:pt>
                <c:pt idx="75">
                  <c:v>5743732.0499999998</c:v>
                </c:pt>
                <c:pt idx="76">
                  <c:v>5774263.4800000004</c:v>
                </c:pt>
                <c:pt idx="77">
                  <c:v>5804130.7999999998</c:v>
                </c:pt>
                <c:pt idx="78">
                  <c:v>5846061.7400000002</c:v>
                </c:pt>
                <c:pt idx="79">
                  <c:v>5882304.6799999997</c:v>
                </c:pt>
                <c:pt idx="80">
                  <c:v>5923918.3300000001</c:v>
                </c:pt>
                <c:pt idx="81">
                  <c:v>5973596.4199999999</c:v>
                </c:pt>
                <c:pt idx="82">
                  <c:v>6033382.5899999999</c:v>
                </c:pt>
                <c:pt idx="83">
                  <c:v>6090047.7400000002</c:v>
                </c:pt>
                <c:pt idx="84">
                  <c:v>6128125.9199999999</c:v>
                </c:pt>
                <c:pt idx="85">
                  <c:v>6143908.6600000001</c:v>
                </c:pt>
                <c:pt idx="86">
                  <c:v>6152900.3700000001</c:v>
                </c:pt>
                <c:pt idx="87">
                  <c:v>6169592.6399999997</c:v>
                </c:pt>
                <c:pt idx="88">
                  <c:v>6188465.1299999999</c:v>
                </c:pt>
                <c:pt idx="89">
                  <c:v>6218338.0499999998</c:v>
                </c:pt>
                <c:pt idx="90">
                  <c:v>6248171.04</c:v>
                </c:pt>
                <c:pt idx="91">
                  <c:v>6276254.7400000002</c:v>
                </c:pt>
                <c:pt idx="92">
                  <c:v>6318193.1500000004</c:v>
                </c:pt>
                <c:pt idx="93">
                  <c:v>6375777.04</c:v>
                </c:pt>
                <c:pt idx="94">
                  <c:v>6426401.0499999998</c:v>
                </c:pt>
                <c:pt idx="95">
                  <c:v>6469922.1600000001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9-4249-83CE-183197D2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61552"/>
        <c:axId val="496967784"/>
      </c:lineChart>
      <c:lineChart>
        <c:grouping val="standard"/>
        <c:varyColors val="0"/>
        <c:ser>
          <c:idx val="1"/>
          <c:order val="1"/>
          <c:tx>
            <c:v>VAB SERVICIOS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trab'!$AB$12:$AB$107</c:f>
              <c:numCache>
                <c:formatCode>#,##0.000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9-4249-83CE-183197D2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06816"/>
        <c:axId val="512008128"/>
      </c:lineChart>
      <c:catAx>
        <c:axId val="49696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7784"/>
        <c:crosses val="autoZero"/>
        <c:auto val="1"/>
        <c:lblAlgn val="ctr"/>
        <c:lblOffset val="100"/>
        <c:noMultiLvlLbl val="0"/>
      </c:catAx>
      <c:valAx>
        <c:axId val="4969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961552"/>
        <c:crosses val="autoZero"/>
        <c:crossBetween val="between"/>
      </c:valAx>
      <c:valAx>
        <c:axId val="512008128"/>
        <c:scaling>
          <c:orientation val="minMax"/>
        </c:scaling>
        <c:delete val="0"/>
        <c:axPos val="r"/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2006816"/>
        <c:crosses val="max"/>
        <c:crossBetween val="between"/>
      </c:valAx>
      <c:catAx>
        <c:axId val="512006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200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734908136483"/>
          <c:y val="0.51504520268299792"/>
          <c:w val="0.3028899825021872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08114610673666"/>
          <c:y val="5.0925925925925923E-2"/>
          <c:w val="0.8167563429571304"/>
          <c:h val="0.88016805191017788"/>
        </c:manualLayout>
      </c:layout>
      <c:lineChart>
        <c:grouping val="standard"/>
        <c:varyColors val="0"/>
        <c:ser>
          <c:idx val="0"/>
          <c:order val="0"/>
          <c:tx>
            <c:strRef>
              <c:f>'Empleo a tiempo completo-H trab'!$BC$11</c:f>
              <c:strCache>
                <c:ptCount val="1"/>
                <c:pt idx="0">
                  <c:v>Clo H Trabajadas Serv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trab'!$BC$12:$BC$107</c:f>
              <c:numCache>
                <c:formatCode>#,##0.0</c:formatCode>
                <c:ptCount val="96"/>
                <c:pt idx="0">
                  <c:v>3848366.64</c:v>
                </c:pt>
                <c:pt idx="1">
                  <c:v>3840660.43</c:v>
                </c:pt>
                <c:pt idx="2">
                  <c:v>3826998.24</c:v>
                </c:pt>
                <c:pt idx="3">
                  <c:v>3807990.2</c:v>
                </c:pt>
                <c:pt idx="4">
                  <c:v>3806021.33</c:v>
                </c:pt>
                <c:pt idx="5">
                  <c:v>3832325.6</c:v>
                </c:pt>
                <c:pt idx="6">
                  <c:v>3876417.27</c:v>
                </c:pt>
                <c:pt idx="7">
                  <c:v>3924745.74</c:v>
                </c:pt>
                <c:pt idx="8">
                  <c:v>3953323.83</c:v>
                </c:pt>
                <c:pt idx="9">
                  <c:v>3967718.11</c:v>
                </c:pt>
                <c:pt idx="10">
                  <c:v>3995839.34</c:v>
                </c:pt>
                <c:pt idx="11">
                  <c:v>4036954.4</c:v>
                </c:pt>
                <c:pt idx="12">
                  <c:v>4088971.63</c:v>
                </c:pt>
                <c:pt idx="13">
                  <c:v>4159708.35</c:v>
                </c:pt>
                <c:pt idx="14">
                  <c:v>4222016.13</c:v>
                </c:pt>
                <c:pt idx="15">
                  <c:v>4258688.28</c:v>
                </c:pt>
                <c:pt idx="16">
                  <c:v>4300148.05</c:v>
                </c:pt>
                <c:pt idx="17">
                  <c:v>4351129.47</c:v>
                </c:pt>
                <c:pt idx="18">
                  <c:v>4395882.63</c:v>
                </c:pt>
                <c:pt idx="19">
                  <c:v>4446011.91</c:v>
                </c:pt>
                <c:pt idx="20">
                  <c:v>4505017.71</c:v>
                </c:pt>
                <c:pt idx="21">
                  <c:v>4547671.9000000004</c:v>
                </c:pt>
                <c:pt idx="22">
                  <c:v>4584651.2300000004</c:v>
                </c:pt>
                <c:pt idx="23">
                  <c:v>4646608.37</c:v>
                </c:pt>
                <c:pt idx="24">
                  <c:v>4701369.03</c:v>
                </c:pt>
                <c:pt idx="25">
                  <c:v>4743383.99</c:v>
                </c:pt>
                <c:pt idx="26">
                  <c:v>4786022.99</c:v>
                </c:pt>
                <c:pt idx="27">
                  <c:v>4823080.67</c:v>
                </c:pt>
                <c:pt idx="28">
                  <c:v>4863418.7</c:v>
                </c:pt>
                <c:pt idx="29">
                  <c:v>4911923.84</c:v>
                </c:pt>
                <c:pt idx="30">
                  <c:v>4956675.78</c:v>
                </c:pt>
                <c:pt idx="31">
                  <c:v>4998023.97</c:v>
                </c:pt>
                <c:pt idx="32">
                  <c:v>5028480.82</c:v>
                </c:pt>
                <c:pt idx="33">
                  <c:v>5055213.67</c:v>
                </c:pt>
                <c:pt idx="34">
                  <c:v>5128595.1399999997</c:v>
                </c:pt>
                <c:pt idx="35">
                  <c:v>5211099.9400000004</c:v>
                </c:pt>
                <c:pt idx="36">
                  <c:v>5264302.1900000004</c:v>
                </c:pt>
                <c:pt idx="37">
                  <c:v>5291064.38</c:v>
                </c:pt>
                <c:pt idx="38">
                  <c:v>5323132.1900000004</c:v>
                </c:pt>
                <c:pt idx="39">
                  <c:v>5356986.18</c:v>
                </c:pt>
                <c:pt idx="40">
                  <c:v>5415199.4100000001</c:v>
                </c:pt>
                <c:pt idx="41">
                  <c:v>5486373.0300000003</c:v>
                </c:pt>
                <c:pt idx="42">
                  <c:v>5552617.5499999998</c:v>
                </c:pt>
                <c:pt idx="43">
                  <c:v>5635297.0700000003</c:v>
                </c:pt>
                <c:pt idx="44">
                  <c:v>5721210.6200000001</c:v>
                </c:pt>
                <c:pt idx="45">
                  <c:v>5787725.5300000003</c:v>
                </c:pt>
                <c:pt idx="46">
                  <c:v>5828109.7999999998</c:v>
                </c:pt>
                <c:pt idx="47">
                  <c:v>5868621.4000000004</c:v>
                </c:pt>
                <c:pt idx="48">
                  <c:v>5907242.0199999996</c:v>
                </c:pt>
                <c:pt idx="49">
                  <c:v>5976606</c:v>
                </c:pt>
                <c:pt idx="50">
                  <c:v>6040690.9000000004</c:v>
                </c:pt>
                <c:pt idx="51">
                  <c:v>6097851.4299999997</c:v>
                </c:pt>
                <c:pt idx="52">
                  <c:v>6171255.6799999997</c:v>
                </c:pt>
                <c:pt idx="53">
                  <c:v>6232411.3899999997</c:v>
                </c:pt>
                <c:pt idx="54">
                  <c:v>6253381.4000000004</c:v>
                </c:pt>
                <c:pt idx="55">
                  <c:v>6228059.0599999996</c:v>
                </c:pt>
                <c:pt idx="56">
                  <c:v>6167631.5999999996</c:v>
                </c:pt>
                <c:pt idx="57">
                  <c:v>6108867.6100000003</c:v>
                </c:pt>
                <c:pt idx="58">
                  <c:v>6105583.4199999999</c:v>
                </c:pt>
                <c:pt idx="59">
                  <c:v>6107132.5800000001</c:v>
                </c:pt>
                <c:pt idx="60">
                  <c:v>6101783.6299999999</c:v>
                </c:pt>
                <c:pt idx="61">
                  <c:v>6092888.3600000003</c:v>
                </c:pt>
                <c:pt idx="62">
                  <c:v>6068711.9500000002</c:v>
                </c:pt>
                <c:pt idx="63">
                  <c:v>6050793.7800000003</c:v>
                </c:pt>
                <c:pt idx="64">
                  <c:v>6058191.8799999999</c:v>
                </c:pt>
                <c:pt idx="65">
                  <c:v>6049863.5800000001</c:v>
                </c:pt>
                <c:pt idx="66">
                  <c:v>6013443.8399999999</c:v>
                </c:pt>
                <c:pt idx="67">
                  <c:v>5976065.2300000004</c:v>
                </c:pt>
                <c:pt idx="68">
                  <c:v>5929032.6100000003</c:v>
                </c:pt>
                <c:pt idx="69">
                  <c:v>5881396.6699999999</c:v>
                </c:pt>
                <c:pt idx="70">
                  <c:v>5825456.71</c:v>
                </c:pt>
                <c:pt idx="71">
                  <c:v>5776986.6200000001</c:v>
                </c:pt>
                <c:pt idx="72">
                  <c:v>5741402.1900000004</c:v>
                </c:pt>
                <c:pt idx="73">
                  <c:v>5721442.2300000004</c:v>
                </c:pt>
                <c:pt idx="74">
                  <c:v>5720287.5700000003</c:v>
                </c:pt>
                <c:pt idx="75">
                  <c:v>5743732.0499999998</c:v>
                </c:pt>
                <c:pt idx="76">
                  <c:v>5774263.4800000004</c:v>
                </c:pt>
                <c:pt idx="77">
                  <c:v>5804130.7999999998</c:v>
                </c:pt>
                <c:pt idx="78">
                  <c:v>5846061.7400000002</c:v>
                </c:pt>
                <c:pt idx="79">
                  <c:v>5882304.6799999997</c:v>
                </c:pt>
                <c:pt idx="80">
                  <c:v>5923918.3300000001</c:v>
                </c:pt>
                <c:pt idx="81">
                  <c:v>5973596.4199999999</c:v>
                </c:pt>
                <c:pt idx="82">
                  <c:v>6033382.5899999999</c:v>
                </c:pt>
                <c:pt idx="83">
                  <c:v>6090047.7400000002</c:v>
                </c:pt>
                <c:pt idx="84">
                  <c:v>6128125.9199999999</c:v>
                </c:pt>
                <c:pt idx="85">
                  <c:v>6143908.6600000001</c:v>
                </c:pt>
                <c:pt idx="86">
                  <c:v>6152900.3700000001</c:v>
                </c:pt>
                <c:pt idx="87">
                  <c:v>6169592.6399999997</c:v>
                </c:pt>
                <c:pt idx="88">
                  <c:v>6188465.1299999999</c:v>
                </c:pt>
                <c:pt idx="89">
                  <c:v>6218338.0499999998</c:v>
                </c:pt>
                <c:pt idx="90">
                  <c:v>6248171.04</c:v>
                </c:pt>
                <c:pt idx="91">
                  <c:v>6276254.7400000002</c:v>
                </c:pt>
                <c:pt idx="92">
                  <c:v>6318193.1500000004</c:v>
                </c:pt>
                <c:pt idx="93">
                  <c:v>6375777.04</c:v>
                </c:pt>
                <c:pt idx="94">
                  <c:v>6426401.0499999998</c:v>
                </c:pt>
                <c:pt idx="95">
                  <c:v>6469922.1600000001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C-4A51-AED1-ED2DFA6B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66256"/>
        <c:axId val="499365928"/>
      </c:lineChart>
      <c:lineChart>
        <c:grouping val="standard"/>
        <c:varyColors val="0"/>
        <c:ser>
          <c:idx val="1"/>
          <c:order val="1"/>
          <c:tx>
            <c:strRef>
              <c:f>'Empleo a tiempo completo-H trab'!$BE$11</c:f>
              <c:strCache>
                <c:ptCount val="1"/>
                <c:pt idx="0">
                  <c:v>Serie Fechado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'Empleo a tiempo completo-H trab'!$A$12:$A$107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'Empleo a tiempo completo-H trab'!$BE$12:$BE$107</c:f>
              <c:numCache>
                <c:formatCode>#,##0.0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C-4A51-AED1-ED2DFA6B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30688"/>
        <c:axId val="493629704"/>
      </c:lineChart>
      <c:catAx>
        <c:axId val="4993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5928"/>
        <c:crosses val="autoZero"/>
        <c:auto val="1"/>
        <c:lblAlgn val="ctr"/>
        <c:lblOffset val="100"/>
        <c:noMultiLvlLbl val="0"/>
      </c:catAx>
      <c:valAx>
        <c:axId val="49936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366256"/>
        <c:crosses val="autoZero"/>
        <c:crossBetween val="between"/>
      </c:valAx>
      <c:valAx>
        <c:axId val="493629704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630688"/>
        <c:crosses val="max"/>
        <c:crossBetween val="between"/>
      </c:valAx>
      <c:catAx>
        <c:axId val="49363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629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766557305336831"/>
          <c:y val="0.63483741615631384"/>
          <c:w val="0.3028899825021872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5417125984251974"/>
          <c:h val="0.76667468649752113"/>
        </c:manualLayout>
      </c:layout>
      <c:lineChart>
        <c:grouping val="standard"/>
        <c:varyColors val="0"/>
        <c:ser>
          <c:idx val="0"/>
          <c:order val="0"/>
          <c:tx>
            <c:strRef>
              <c:f>'PIB Volumen por sectores'!$S$9</c:f>
              <c:strCache>
                <c:ptCount val="1"/>
                <c:pt idx="0">
                  <c:v>Ciclos de NIVELES serv VAB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sectores'!$S$10:$S$105</c:f>
              <c:numCache>
                <c:formatCode>General</c:formatCode>
                <c:ptCount val="96"/>
                <c:pt idx="0">
                  <c:v>60.608964328337294</c:v>
                </c:pt>
                <c:pt idx="1">
                  <c:v>60.866493296062998</c:v>
                </c:pt>
                <c:pt idx="2">
                  <c:v>61.1117916626172</c:v>
                </c:pt>
                <c:pt idx="3">
                  <c:v>61.328740974058896</c:v>
                </c:pt>
                <c:pt idx="4">
                  <c:v>61.576505408328899</c:v>
                </c:pt>
                <c:pt idx="5">
                  <c:v>61.889028843973698</c:v>
                </c:pt>
                <c:pt idx="6">
                  <c:v>62.206832977618895</c:v>
                </c:pt>
                <c:pt idx="7">
                  <c:v>62.541078284370201</c:v>
                </c:pt>
                <c:pt idx="8">
                  <c:v>62.994053704726198</c:v>
                </c:pt>
                <c:pt idx="9">
                  <c:v>63.534484308590493</c:v>
                </c:pt>
                <c:pt idx="10">
                  <c:v>64.080238141686891</c:v>
                </c:pt>
                <c:pt idx="11">
                  <c:v>64.669163334589797</c:v>
                </c:pt>
                <c:pt idx="12">
                  <c:v>65.196626305988701</c:v>
                </c:pt>
                <c:pt idx="13">
                  <c:v>65.723896749064195</c:v>
                </c:pt>
                <c:pt idx="14">
                  <c:v>66.416837330424798</c:v>
                </c:pt>
                <c:pt idx="15">
                  <c:v>67.145877691989298</c:v>
                </c:pt>
                <c:pt idx="16">
                  <c:v>67.8097550355062</c:v>
                </c:pt>
                <c:pt idx="17">
                  <c:v>68.505385673070094</c:v>
                </c:pt>
                <c:pt idx="18">
                  <c:v>69.261402610811601</c:v>
                </c:pt>
                <c:pt idx="19">
                  <c:v>70.117892487455691</c:v>
                </c:pt>
                <c:pt idx="20">
                  <c:v>71.153238419445898</c:v>
                </c:pt>
                <c:pt idx="21">
                  <c:v>72.209695594831302</c:v>
                </c:pt>
                <c:pt idx="22">
                  <c:v>73.2062766081729</c:v>
                </c:pt>
                <c:pt idx="23">
                  <c:v>74.108204972870993</c:v>
                </c:pt>
                <c:pt idx="24">
                  <c:v>74.785119414613007</c:v>
                </c:pt>
                <c:pt idx="25">
                  <c:v>75.394063200667603</c:v>
                </c:pt>
                <c:pt idx="26">
                  <c:v>76.078229949733796</c:v>
                </c:pt>
                <c:pt idx="27">
                  <c:v>76.735555294344806</c:v>
                </c:pt>
                <c:pt idx="28">
                  <c:v>77.351879623142096</c:v>
                </c:pt>
                <c:pt idx="29">
                  <c:v>77.966634454911997</c:v>
                </c:pt>
                <c:pt idx="30">
                  <c:v>78.574822712035498</c:v>
                </c:pt>
                <c:pt idx="31">
                  <c:v>79.220128797594896</c:v>
                </c:pt>
                <c:pt idx="32">
                  <c:v>79.9216535783019</c:v>
                </c:pt>
                <c:pt idx="33">
                  <c:v>80.563106269637203</c:v>
                </c:pt>
                <c:pt idx="34">
                  <c:v>81.153231385664796</c:v>
                </c:pt>
                <c:pt idx="35">
                  <c:v>81.820617847141094</c:v>
                </c:pt>
                <c:pt idx="36">
                  <c:v>82.642360511863899</c:v>
                </c:pt>
                <c:pt idx="37">
                  <c:v>83.619884724320798</c:v>
                </c:pt>
                <c:pt idx="38">
                  <c:v>84.64476063236701</c:v>
                </c:pt>
                <c:pt idx="39">
                  <c:v>85.617036881017498</c:v>
                </c:pt>
                <c:pt idx="40">
                  <c:v>86.532078060842494</c:v>
                </c:pt>
                <c:pt idx="41">
                  <c:v>87.461397498109406</c:v>
                </c:pt>
                <c:pt idx="42">
                  <c:v>88.475843891425995</c:v>
                </c:pt>
                <c:pt idx="43">
                  <c:v>89.63495534016019</c:v>
                </c:pt>
                <c:pt idx="44">
                  <c:v>90.806140091149402</c:v>
                </c:pt>
                <c:pt idx="45">
                  <c:v>91.931393980952706</c:v>
                </c:pt>
                <c:pt idx="46">
                  <c:v>93.107185817474303</c:v>
                </c:pt>
                <c:pt idx="47">
                  <c:v>94.379420621531807</c:v>
                </c:pt>
                <c:pt idx="48">
                  <c:v>95.702158133038211</c:v>
                </c:pt>
                <c:pt idx="49">
                  <c:v>96.943019420764401</c:v>
                </c:pt>
                <c:pt idx="50">
                  <c:v>98.036609582404694</c:v>
                </c:pt>
                <c:pt idx="51">
                  <c:v>98.953128114651904</c:v>
                </c:pt>
                <c:pt idx="52">
                  <c:v>99.638651718940892</c:v>
                </c:pt>
                <c:pt idx="53">
                  <c:v>99.896404001243013</c:v>
                </c:pt>
                <c:pt idx="54">
                  <c:v>99.796347889252303</c:v>
                </c:pt>
                <c:pt idx="55">
                  <c:v>99.480641337282592</c:v>
                </c:pt>
                <c:pt idx="56">
                  <c:v>99.011215228454589</c:v>
                </c:pt>
                <c:pt idx="57">
                  <c:v>98.615310544432603</c:v>
                </c:pt>
                <c:pt idx="58">
                  <c:v>98.568944526166703</c:v>
                </c:pt>
                <c:pt idx="59">
                  <c:v>98.893440933216297</c:v>
                </c:pt>
                <c:pt idx="60">
                  <c:v>99.387612215894706</c:v>
                </c:pt>
                <c:pt idx="61">
                  <c:v>99.907913912709404</c:v>
                </c:pt>
                <c:pt idx="62">
                  <c:v>100.23949473421401</c:v>
                </c:pt>
                <c:pt idx="63">
                  <c:v>100.401091734007</c:v>
                </c:pt>
                <c:pt idx="64">
                  <c:v>100.543447815625</c:v>
                </c:pt>
                <c:pt idx="65">
                  <c:v>100.737703372566</c:v>
                </c:pt>
                <c:pt idx="66">
                  <c:v>100.814782841119</c:v>
                </c:pt>
                <c:pt idx="67">
                  <c:v>100.54423767923601</c:v>
                </c:pt>
                <c:pt idx="68">
                  <c:v>99.981664706074099</c:v>
                </c:pt>
                <c:pt idx="69">
                  <c:v>99.388304743986211</c:v>
                </c:pt>
                <c:pt idx="70">
                  <c:v>98.914869204426779</c:v>
                </c:pt>
                <c:pt idx="71">
                  <c:v>98.566765657069197</c:v>
                </c:pt>
                <c:pt idx="72">
                  <c:v>98.475214095941695</c:v>
                </c:pt>
                <c:pt idx="73">
                  <c:v>98.515786207004879</c:v>
                </c:pt>
                <c:pt idx="74">
                  <c:v>98.555181807054396</c:v>
                </c:pt>
                <c:pt idx="75">
                  <c:v>98.775713353390302</c:v>
                </c:pt>
                <c:pt idx="76">
                  <c:v>99.14828282691569</c:v>
                </c:pt>
                <c:pt idx="77">
                  <c:v>99.488462170752399</c:v>
                </c:pt>
                <c:pt idx="78">
                  <c:v>99.927651071017706</c:v>
                </c:pt>
                <c:pt idx="79">
                  <c:v>100.679045404216</c:v>
                </c:pt>
                <c:pt idx="80">
                  <c:v>101.56890392251699</c:v>
                </c:pt>
                <c:pt idx="81">
                  <c:v>102.44731920317599</c:v>
                </c:pt>
                <c:pt idx="82">
                  <c:v>103.26398012455</c:v>
                </c:pt>
                <c:pt idx="83">
                  <c:v>103.872273697737</c:v>
                </c:pt>
                <c:pt idx="84">
                  <c:v>104.25309047127899</c:v>
                </c:pt>
                <c:pt idx="85">
                  <c:v>104.700238636539</c:v>
                </c:pt>
                <c:pt idx="86">
                  <c:v>105.299559641206</c:v>
                </c:pt>
                <c:pt idx="87">
                  <c:v>105.915676800051</c:v>
                </c:pt>
                <c:pt idx="88">
                  <c:v>106.613457943341</c:v>
                </c:pt>
                <c:pt idx="89">
                  <c:v>107.343892331337</c:v>
                </c:pt>
                <c:pt idx="90">
                  <c:v>107.981599166232</c:v>
                </c:pt>
                <c:pt idx="91">
                  <c:v>108.59918243856301</c:v>
                </c:pt>
                <c:pt idx="92">
                  <c:v>109.28825959903</c:v>
                </c:pt>
                <c:pt idx="93">
                  <c:v>110.01760428179</c:v>
                </c:pt>
                <c:pt idx="94">
                  <c:v>110.824067909874</c:v>
                </c:pt>
                <c:pt idx="95">
                  <c:v>111.68690188501699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0-4795-9AE6-1408A26D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32920"/>
        <c:axId val="494025376"/>
      </c:lineChart>
      <c:lineChart>
        <c:grouping val="standard"/>
        <c:varyColors val="0"/>
        <c:ser>
          <c:idx val="1"/>
          <c:order val="1"/>
          <c:tx>
            <c:strRef>
              <c:f>'PIB Volumen por sectores'!$U$9</c:f>
              <c:strCache>
                <c:ptCount val="1"/>
                <c:pt idx="0">
                  <c:v>Serie Fechado Vab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'PIB Volumen por sectores'!$A$10:$A$105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'PIB Volumen por sectores'!$U$10:$U$105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0-4795-9AE6-1408A26D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079168"/>
        <c:axId val="494077856"/>
      </c:lineChart>
      <c:catAx>
        <c:axId val="49403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25376"/>
        <c:crosses val="autoZero"/>
        <c:auto val="1"/>
        <c:lblAlgn val="ctr"/>
        <c:lblOffset val="100"/>
        <c:noMultiLvlLbl val="0"/>
      </c:catAx>
      <c:valAx>
        <c:axId val="4940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32920"/>
        <c:crosses val="autoZero"/>
        <c:crossBetween val="between"/>
      </c:valAx>
      <c:valAx>
        <c:axId val="494077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79168"/>
        <c:crosses val="max"/>
        <c:crossBetween val="between"/>
      </c:valAx>
      <c:catAx>
        <c:axId val="49407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07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662357830271214"/>
          <c:y val="0.51041557305336838"/>
          <c:w val="0.30948753280839897"/>
          <c:h val="0.25694663167104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675321576538469"/>
          <c:y val="0.16893147502903602"/>
          <c:w val="0.78536799635582744"/>
          <c:h val="0.54934246024125033"/>
        </c:manualLayout>
      </c:layout>
      <c:lineChart>
        <c:grouping val="standard"/>
        <c:varyColors val="0"/>
        <c:ser>
          <c:idx val="0"/>
          <c:order val="0"/>
          <c:tx>
            <c:strRef>
              <c:f>'Ajuste estacional Servicios'!$B$1</c:f>
              <c:strCache>
                <c:ptCount val="1"/>
                <c:pt idx="0">
                  <c:v>SERVICIOS Sin ajuste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Servicios'!$A$2:$A$169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Servicios'!$B$2:$B$169</c:f>
              <c:numCache>
                <c:formatCode>General</c:formatCode>
                <c:ptCount val="168"/>
                <c:pt idx="0">
                  <c:v>7270730</c:v>
                </c:pt>
                <c:pt idx="1">
                  <c:v>7300732</c:v>
                </c:pt>
                <c:pt idx="2">
                  <c:v>7360614</c:v>
                </c:pt>
                <c:pt idx="3">
                  <c:v>7416903</c:v>
                </c:pt>
                <c:pt idx="4">
                  <c:v>7496841</c:v>
                </c:pt>
                <c:pt idx="5">
                  <c:v>7537382</c:v>
                </c:pt>
                <c:pt idx="6">
                  <c:v>7640436</c:v>
                </c:pt>
                <c:pt idx="7">
                  <c:v>7631772</c:v>
                </c:pt>
                <c:pt idx="8">
                  <c:v>7562315</c:v>
                </c:pt>
                <c:pt idx="9">
                  <c:v>7505252</c:v>
                </c:pt>
                <c:pt idx="10">
                  <c:v>7531807</c:v>
                </c:pt>
                <c:pt idx="11">
                  <c:v>7542316</c:v>
                </c:pt>
                <c:pt idx="12">
                  <c:v>7486986</c:v>
                </c:pt>
                <c:pt idx="13">
                  <c:v>7530593</c:v>
                </c:pt>
                <c:pt idx="14">
                  <c:v>7564442</c:v>
                </c:pt>
                <c:pt idx="15">
                  <c:v>7621144</c:v>
                </c:pt>
                <c:pt idx="16">
                  <c:v>7697126</c:v>
                </c:pt>
                <c:pt idx="17">
                  <c:v>7758885</c:v>
                </c:pt>
                <c:pt idx="18">
                  <c:v>7852247</c:v>
                </c:pt>
                <c:pt idx="19">
                  <c:v>7849632</c:v>
                </c:pt>
                <c:pt idx="20">
                  <c:v>7760896</c:v>
                </c:pt>
                <c:pt idx="21">
                  <c:v>7740041</c:v>
                </c:pt>
                <c:pt idx="22">
                  <c:v>7775281</c:v>
                </c:pt>
                <c:pt idx="23">
                  <c:v>7777339</c:v>
                </c:pt>
                <c:pt idx="24">
                  <c:v>7718910</c:v>
                </c:pt>
                <c:pt idx="25">
                  <c:v>7773428</c:v>
                </c:pt>
                <c:pt idx="26">
                  <c:v>7850378</c:v>
                </c:pt>
                <c:pt idx="27">
                  <c:v>7917750</c:v>
                </c:pt>
                <c:pt idx="28">
                  <c:v>8002851</c:v>
                </c:pt>
                <c:pt idx="29">
                  <c:v>8072622</c:v>
                </c:pt>
                <c:pt idx="30">
                  <c:v>8189611</c:v>
                </c:pt>
                <c:pt idx="31">
                  <c:v>8190861</c:v>
                </c:pt>
                <c:pt idx="32">
                  <c:v>8123188</c:v>
                </c:pt>
                <c:pt idx="33">
                  <c:v>8117805</c:v>
                </c:pt>
                <c:pt idx="34">
                  <c:v>8159470</c:v>
                </c:pt>
                <c:pt idx="35">
                  <c:v>8143584</c:v>
                </c:pt>
                <c:pt idx="36">
                  <c:v>8102176</c:v>
                </c:pt>
                <c:pt idx="37">
                  <c:v>8169599</c:v>
                </c:pt>
                <c:pt idx="38">
                  <c:v>8252648</c:v>
                </c:pt>
                <c:pt idx="39">
                  <c:v>8339634</c:v>
                </c:pt>
                <c:pt idx="40">
                  <c:v>8442245</c:v>
                </c:pt>
                <c:pt idx="41">
                  <c:v>8506730</c:v>
                </c:pt>
                <c:pt idx="42">
                  <c:v>8602037</c:v>
                </c:pt>
                <c:pt idx="43">
                  <c:v>8593615</c:v>
                </c:pt>
                <c:pt idx="44">
                  <c:v>8582614</c:v>
                </c:pt>
                <c:pt idx="45">
                  <c:v>8612421</c:v>
                </c:pt>
                <c:pt idx="46">
                  <c:v>8670232</c:v>
                </c:pt>
                <c:pt idx="47">
                  <c:v>8672390</c:v>
                </c:pt>
                <c:pt idx="48">
                  <c:v>8622174</c:v>
                </c:pt>
                <c:pt idx="49">
                  <c:v>8691452</c:v>
                </c:pt>
                <c:pt idx="50">
                  <c:v>8734854</c:v>
                </c:pt>
                <c:pt idx="51">
                  <c:v>8826257</c:v>
                </c:pt>
                <c:pt idx="52">
                  <c:v>8958711</c:v>
                </c:pt>
                <c:pt idx="53">
                  <c:v>8997446</c:v>
                </c:pt>
                <c:pt idx="54">
                  <c:v>9189742</c:v>
                </c:pt>
                <c:pt idx="55">
                  <c:v>9090000</c:v>
                </c:pt>
                <c:pt idx="56">
                  <c:v>9057479</c:v>
                </c:pt>
                <c:pt idx="57">
                  <c:v>9149573</c:v>
                </c:pt>
                <c:pt idx="58">
                  <c:v>9151717</c:v>
                </c:pt>
                <c:pt idx="59">
                  <c:v>9175124</c:v>
                </c:pt>
                <c:pt idx="60">
                  <c:v>9096988</c:v>
                </c:pt>
                <c:pt idx="61">
                  <c:v>9167069</c:v>
                </c:pt>
                <c:pt idx="62">
                  <c:v>9249992</c:v>
                </c:pt>
                <c:pt idx="63">
                  <c:v>9382623</c:v>
                </c:pt>
                <c:pt idx="64">
                  <c:v>9450907</c:v>
                </c:pt>
                <c:pt idx="65">
                  <c:v>9492380</c:v>
                </c:pt>
                <c:pt idx="66">
                  <c:v>9653313</c:v>
                </c:pt>
                <c:pt idx="67">
                  <c:v>9585863</c:v>
                </c:pt>
                <c:pt idx="68">
                  <c:v>9646346</c:v>
                </c:pt>
                <c:pt idx="69">
                  <c:v>9595576</c:v>
                </c:pt>
                <c:pt idx="70">
                  <c:v>9656783</c:v>
                </c:pt>
                <c:pt idx="71">
                  <c:v>9659428</c:v>
                </c:pt>
                <c:pt idx="72">
                  <c:v>9558413</c:v>
                </c:pt>
                <c:pt idx="73">
                  <c:v>9650875</c:v>
                </c:pt>
                <c:pt idx="74">
                  <c:v>9771603</c:v>
                </c:pt>
                <c:pt idx="75">
                  <c:v>9828705</c:v>
                </c:pt>
                <c:pt idx="76">
                  <c:v>9915747</c:v>
                </c:pt>
                <c:pt idx="77">
                  <c:v>10027578</c:v>
                </c:pt>
                <c:pt idx="78">
                  <c:v>10088295</c:v>
                </c:pt>
                <c:pt idx="79">
                  <c:v>10005366</c:v>
                </c:pt>
                <c:pt idx="80">
                  <c:v>10010897</c:v>
                </c:pt>
                <c:pt idx="81">
                  <c:v>9995133</c:v>
                </c:pt>
                <c:pt idx="82">
                  <c:v>10084275</c:v>
                </c:pt>
                <c:pt idx="83">
                  <c:v>10105434</c:v>
                </c:pt>
                <c:pt idx="84">
                  <c:v>9989297</c:v>
                </c:pt>
                <c:pt idx="85">
                  <c:v>10046548</c:v>
                </c:pt>
                <c:pt idx="86">
                  <c:v>10147424</c:v>
                </c:pt>
                <c:pt idx="87">
                  <c:v>10207521</c:v>
                </c:pt>
                <c:pt idx="88">
                  <c:v>10312411</c:v>
                </c:pt>
                <c:pt idx="89">
                  <c:v>10408793</c:v>
                </c:pt>
                <c:pt idx="90">
                  <c:v>10471519</c:v>
                </c:pt>
                <c:pt idx="91">
                  <c:v>10498688</c:v>
                </c:pt>
                <c:pt idx="92">
                  <c:v>10362372</c:v>
                </c:pt>
                <c:pt idx="93">
                  <c:v>10380738</c:v>
                </c:pt>
                <c:pt idx="94">
                  <c:v>10468878</c:v>
                </c:pt>
                <c:pt idx="95">
                  <c:v>10463337</c:v>
                </c:pt>
                <c:pt idx="96">
                  <c:v>10364361</c:v>
                </c:pt>
                <c:pt idx="97">
                  <c:v>10452170</c:v>
                </c:pt>
                <c:pt idx="98">
                  <c:v>10535780</c:v>
                </c:pt>
                <c:pt idx="99">
                  <c:v>10645860</c:v>
                </c:pt>
                <c:pt idx="100">
                  <c:v>10763596</c:v>
                </c:pt>
                <c:pt idx="101">
                  <c:v>10771731</c:v>
                </c:pt>
                <c:pt idx="102">
                  <c:v>10885579</c:v>
                </c:pt>
                <c:pt idx="103">
                  <c:v>10817944</c:v>
                </c:pt>
                <c:pt idx="104">
                  <c:v>10766308</c:v>
                </c:pt>
                <c:pt idx="105">
                  <c:v>10801518</c:v>
                </c:pt>
                <c:pt idx="106">
                  <c:v>10896570</c:v>
                </c:pt>
                <c:pt idx="107">
                  <c:v>10849095</c:v>
                </c:pt>
                <c:pt idx="108">
                  <c:v>10797663</c:v>
                </c:pt>
                <c:pt idx="109">
                  <c:v>10888431</c:v>
                </c:pt>
                <c:pt idx="110">
                  <c:v>10929302</c:v>
                </c:pt>
                <c:pt idx="111">
                  <c:v>11029428</c:v>
                </c:pt>
                <c:pt idx="112">
                  <c:v>11142229</c:v>
                </c:pt>
                <c:pt idx="113">
                  <c:v>11146642</c:v>
                </c:pt>
                <c:pt idx="114">
                  <c:v>11321029</c:v>
                </c:pt>
                <c:pt idx="115">
                  <c:v>11200742</c:v>
                </c:pt>
                <c:pt idx="116">
                  <c:v>11195009</c:v>
                </c:pt>
                <c:pt idx="117">
                  <c:v>11286576</c:v>
                </c:pt>
                <c:pt idx="118">
                  <c:v>11316534</c:v>
                </c:pt>
                <c:pt idx="119">
                  <c:v>11303807</c:v>
                </c:pt>
                <c:pt idx="120">
                  <c:v>11250560</c:v>
                </c:pt>
                <c:pt idx="121">
                  <c:v>11329094</c:v>
                </c:pt>
                <c:pt idx="122">
                  <c:v>11415982</c:v>
                </c:pt>
                <c:pt idx="123">
                  <c:v>11559953</c:v>
                </c:pt>
                <c:pt idx="124">
                  <c:v>11706507</c:v>
                </c:pt>
                <c:pt idx="125">
                  <c:v>11790521</c:v>
                </c:pt>
                <c:pt idx="126">
                  <c:v>12013756</c:v>
                </c:pt>
                <c:pt idx="127">
                  <c:v>11907882</c:v>
                </c:pt>
                <c:pt idx="128">
                  <c:v>11950989</c:v>
                </c:pt>
                <c:pt idx="129">
                  <c:v>12029728</c:v>
                </c:pt>
                <c:pt idx="130">
                  <c:v>12085350</c:v>
                </c:pt>
                <c:pt idx="131">
                  <c:v>12096098</c:v>
                </c:pt>
                <c:pt idx="132">
                  <c:v>11993479</c:v>
                </c:pt>
                <c:pt idx="133">
                  <c:v>12077614</c:v>
                </c:pt>
                <c:pt idx="134">
                  <c:v>12166301</c:v>
                </c:pt>
                <c:pt idx="135">
                  <c:v>12337198</c:v>
                </c:pt>
                <c:pt idx="136">
                  <c:v>12388630</c:v>
                </c:pt>
                <c:pt idx="137">
                  <c:v>12380901</c:v>
                </c:pt>
                <c:pt idx="138">
                  <c:v>12532124</c:v>
                </c:pt>
                <c:pt idx="139">
                  <c:v>12421981</c:v>
                </c:pt>
                <c:pt idx="140">
                  <c:v>12555698</c:v>
                </c:pt>
                <c:pt idx="141">
                  <c:v>12504304</c:v>
                </c:pt>
                <c:pt idx="142">
                  <c:v>12579670</c:v>
                </c:pt>
                <c:pt idx="143">
                  <c:v>12581540</c:v>
                </c:pt>
                <c:pt idx="144">
                  <c:v>12476800</c:v>
                </c:pt>
                <c:pt idx="145">
                  <c:v>12531792</c:v>
                </c:pt>
                <c:pt idx="146">
                  <c:v>12698041</c:v>
                </c:pt>
                <c:pt idx="147">
                  <c:v>12734561</c:v>
                </c:pt>
                <c:pt idx="148">
                  <c:v>12827124</c:v>
                </c:pt>
                <c:pt idx="149">
                  <c:v>12925441</c:v>
                </c:pt>
                <c:pt idx="150">
                  <c:v>12928462</c:v>
                </c:pt>
                <c:pt idx="151">
                  <c:v>12780300</c:v>
                </c:pt>
                <c:pt idx="152">
                  <c:v>12943026</c:v>
                </c:pt>
                <c:pt idx="153">
                  <c:v>12868909</c:v>
                </c:pt>
                <c:pt idx="154">
                  <c:v>12954783</c:v>
                </c:pt>
                <c:pt idx="155">
                  <c:v>12976066</c:v>
                </c:pt>
                <c:pt idx="156">
                  <c:v>12832056</c:v>
                </c:pt>
                <c:pt idx="157">
                  <c:v>12891340</c:v>
                </c:pt>
                <c:pt idx="158">
                  <c:v>12966538</c:v>
                </c:pt>
                <c:pt idx="159">
                  <c:v>13025175</c:v>
                </c:pt>
                <c:pt idx="160">
                  <c:v>13171654</c:v>
                </c:pt>
                <c:pt idx="161">
                  <c:v>13061794</c:v>
                </c:pt>
                <c:pt idx="162">
                  <c:v>13132288</c:v>
                </c:pt>
                <c:pt idx="163">
                  <c:v>13127278</c:v>
                </c:pt>
                <c:pt idx="164">
                  <c:v>12930836</c:v>
                </c:pt>
                <c:pt idx="165">
                  <c:v>12891601</c:v>
                </c:pt>
                <c:pt idx="166">
                  <c:v>12919284</c:v>
                </c:pt>
                <c:pt idx="167">
                  <c:v>12809402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821-A2BF-78C883C53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62312"/>
        <c:axId val="1"/>
      </c:lineChart>
      <c:catAx>
        <c:axId val="362462312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462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494592317064661"/>
          <c:y val="0.13598351001177858"/>
          <c:w val="0.78756259762008274"/>
          <c:h val="0.57830843141073796"/>
        </c:manualLayout>
      </c:layout>
      <c:lineChart>
        <c:grouping val="standard"/>
        <c:varyColors val="0"/>
        <c:ser>
          <c:idx val="0"/>
          <c:order val="0"/>
          <c:tx>
            <c:strRef>
              <c:f>'Ajuste estacional Servicios'!$C$1</c:f>
              <c:strCache>
                <c:ptCount val="1"/>
                <c:pt idx="0">
                  <c:v>Hodric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Servicios'!$A$2:$A$169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Servicios'!$C$2:$C$169</c:f>
              <c:numCache>
                <c:formatCode>General</c:formatCode>
                <c:ptCount val="168"/>
                <c:pt idx="0">
                  <c:v>7308698</c:v>
                </c:pt>
                <c:pt idx="1">
                  <c:v>7331604</c:v>
                </c:pt>
                <c:pt idx="2">
                  <c:v>7354507</c:v>
                </c:pt>
                <c:pt idx="3">
                  <c:v>7377403</c:v>
                </c:pt>
                <c:pt idx="4">
                  <c:v>7400287</c:v>
                </c:pt>
                <c:pt idx="5">
                  <c:v>7423158</c:v>
                </c:pt>
                <c:pt idx="6">
                  <c:v>7446021</c:v>
                </c:pt>
                <c:pt idx="7">
                  <c:v>7468888</c:v>
                </c:pt>
                <c:pt idx="8">
                  <c:v>7491786</c:v>
                </c:pt>
                <c:pt idx="9">
                  <c:v>7514754</c:v>
                </c:pt>
                <c:pt idx="10">
                  <c:v>7537833</c:v>
                </c:pt>
                <c:pt idx="11">
                  <c:v>7561067</c:v>
                </c:pt>
                <c:pt idx="12">
                  <c:v>7584495</c:v>
                </c:pt>
                <c:pt idx="13">
                  <c:v>7608160</c:v>
                </c:pt>
                <c:pt idx="14">
                  <c:v>7632094</c:v>
                </c:pt>
                <c:pt idx="15">
                  <c:v>7656326</c:v>
                </c:pt>
                <c:pt idx="16">
                  <c:v>7680879</c:v>
                </c:pt>
                <c:pt idx="17">
                  <c:v>7705775</c:v>
                </c:pt>
                <c:pt idx="18">
                  <c:v>7731035</c:v>
                </c:pt>
                <c:pt idx="19">
                  <c:v>7756685</c:v>
                </c:pt>
                <c:pt idx="20">
                  <c:v>7782759</c:v>
                </c:pt>
                <c:pt idx="21">
                  <c:v>7809299</c:v>
                </c:pt>
                <c:pt idx="22">
                  <c:v>7836344</c:v>
                </c:pt>
                <c:pt idx="23">
                  <c:v>7863927</c:v>
                </c:pt>
                <c:pt idx="24">
                  <c:v>7892080</c:v>
                </c:pt>
                <c:pt idx="25">
                  <c:v>7920826</c:v>
                </c:pt>
                <c:pt idx="26">
                  <c:v>7950177</c:v>
                </c:pt>
                <c:pt idx="27">
                  <c:v>7980136</c:v>
                </c:pt>
                <c:pt idx="28">
                  <c:v>8010697</c:v>
                </c:pt>
                <c:pt idx="29">
                  <c:v>8041851</c:v>
                </c:pt>
                <c:pt idx="30">
                  <c:v>8073588</c:v>
                </c:pt>
                <c:pt idx="31">
                  <c:v>8105900</c:v>
                </c:pt>
                <c:pt idx="32">
                  <c:v>8138788</c:v>
                </c:pt>
                <c:pt idx="33">
                  <c:v>8172257</c:v>
                </c:pt>
                <c:pt idx="34">
                  <c:v>8206313</c:v>
                </c:pt>
                <c:pt idx="35">
                  <c:v>8240958</c:v>
                </c:pt>
                <c:pt idx="36">
                  <c:v>8276189</c:v>
                </c:pt>
                <c:pt idx="37">
                  <c:v>8311997</c:v>
                </c:pt>
                <c:pt idx="38">
                  <c:v>8348362</c:v>
                </c:pt>
                <c:pt idx="39">
                  <c:v>8385253</c:v>
                </c:pt>
                <c:pt idx="40">
                  <c:v>8422633</c:v>
                </c:pt>
                <c:pt idx="41">
                  <c:v>8460461</c:v>
                </c:pt>
                <c:pt idx="42">
                  <c:v>8498699</c:v>
                </c:pt>
                <c:pt idx="43">
                  <c:v>8537309</c:v>
                </c:pt>
                <c:pt idx="44">
                  <c:v>8576264</c:v>
                </c:pt>
                <c:pt idx="45">
                  <c:v>8615539</c:v>
                </c:pt>
                <c:pt idx="46">
                  <c:v>8655110</c:v>
                </c:pt>
                <c:pt idx="47">
                  <c:v>8694951</c:v>
                </c:pt>
                <c:pt idx="48">
                  <c:v>8735039</c:v>
                </c:pt>
                <c:pt idx="49">
                  <c:v>8775349</c:v>
                </c:pt>
                <c:pt idx="50">
                  <c:v>8815849</c:v>
                </c:pt>
                <c:pt idx="51">
                  <c:v>8856498</c:v>
                </c:pt>
                <c:pt idx="52">
                  <c:v>8897254</c:v>
                </c:pt>
                <c:pt idx="53">
                  <c:v>8938069</c:v>
                </c:pt>
                <c:pt idx="54">
                  <c:v>8978902</c:v>
                </c:pt>
                <c:pt idx="55">
                  <c:v>9019714</c:v>
                </c:pt>
                <c:pt idx="56">
                  <c:v>9060481</c:v>
                </c:pt>
                <c:pt idx="57">
                  <c:v>9101185</c:v>
                </c:pt>
                <c:pt idx="58">
                  <c:v>9141808</c:v>
                </c:pt>
                <c:pt idx="59">
                  <c:v>9182333</c:v>
                </c:pt>
                <c:pt idx="60">
                  <c:v>9222747</c:v>
                </c:pt>
                <c:pt idx="61">
                  <c:v>9263033</c:v>
                </c:pt>
                <c:pt idx="62">
                  <c:v>9303169</c:v>
                </c:pt>
                <c:pt idx="63">
                  <c:v>9343122</c:v>
                </c:pt>
                <c:pt idx="64">
                  <c:v>9382859</c:v>
                </c:pt>
                <c:pt idx="65">
                  <c:v>9422349</c:v>
                </c:pt>
                <c:pt idx="66">
                  <c:v>9461564</c:v>
                </c:pt>
                <c:pt idx="67">
                  <c:v>9500483</c:v>
                </c:pt>
                <c:pt idx="68">
                  <c:v>9539096</c:v>
                </c:pt>
                <c:pt idx="69">
                  <c:v>9577401</c:v>
                </c:pt>
                <c:pt idx="70">
                  <c:v>9615403</c:v>
                </c:pt>
                <c:pt idx="71">
                  <c:v>9653107</c:v>
                </c:pt>
                <c:pt idx="72">
                  <c:v>9690523</c:v>
                </c:pt>
                <c:pt idx="73">
                  <c:v>9727660</c:v>
                </c:pt>
                <c:pt idx="74">
                  <c:v>9764517</c:v>
                </c:pt>
                <c:pt idx="75">
                  <c:v>9801090</c:v>
                </c:pt>
                <c:pt idx="76">
                  <c:v>9837373</c:v>
                </c:pt>
                <c:pt idx="77">
                  <c:v>9873365</c:v>
                </c:pt>
                <c:pt idx="78">
                  <c:v>9909067</c:v>
                </c:pt>
                <c:pt idx="79">
                  <c:v>9944493</c:v>
                </c:pt>
                <c:pt idx="80">
                  <c:v>9979669</c:v>
                </c:pt>
                <c:pt idx="81">
                  <c:v>10014624</c:v>
                </c:pt>
                <c:pt idx="82">
                  <c:v>10049391</c:v>
                </c:pt>
                <c:pt idx="83">
                  <c:v>10084000</c:v>
                </c:pt>
                <c:pt idx="84">
                  <c:v>10118486</c:v>
                </c:pt>
                <c:pt idx="85">
                  <c:v>10152882</c:v>
                </c:pt>
                <c:pt idx="86">
                  <c:v>10187214</c:v>
                </c:pt>
                <c:pt idx="87">
                  <c:v>10221501</c:v>
                </c:pt>
                <c:pt idx="88">
                  <c:v>10255758</c:v>
                </c:pt>
                <c:pt idx="89">
                  <c:v>10290000</c:v>
                </c:pt>
                <c:pt idx="90">
                  <c:v>10324245</c:v>
                </c:pt>
                <c:pt idx="91">
                  <c:v>10358521</c:v>
                </c:pt>
                <c:pt idx="92">
                  <c:v>10392864</c:v>
                </c:pt>
                <c:pt idx="93">
                  <c:v>10427321</c:v>
                </c:pt>
                <c:pt idx="94">
                  <c:v>10461936</c:v>
                </c:pt>
                <c:pt idx="95">
                  <c:v>10496752</c:v>
                </c:pt>
                <c:pt idx="96">
                  <c:v>10531810</c:v>
                </c:pt>
                <c:pt idx="97">
                  <c:v>10567149</c:v>
                </c:pt>
                <c:pt idx="98">
                  <c:v>10602798</c:v>
                </c:pt>
                <c:pt idx="99">
                  <c:v>10638776</c:v>
                </c:pt>
                <c:pt idx="100">
                  <c:v>10675100</c:v>
                </c:pt>
                <c:pt idx="101">
                  <c:v>10711784</c:v>
                </c:pt>
                <c:pt idx="102">
                  <c:v>10748850</c:v>
                </c:pt>
                <c:pt idx="103">
                  <c:v>10786325</c:v>
                </c:pt>
                <c:pt idx="104">
                  <c:v>10824245</c:v>
                </c:pt>
                <c:pt idx="105">
                  <c:v>10862647</c:v>
                </c:pt>
                <c:pt idx="106">
                  <c:v>10901564</c:v>
                </c:pt>
                <c:pt idx="107">
                  <c:v>10941027</c:v>
                </c:pt>
                <c:pt idx="108">
                  <c:v>10981065</c:v>
                </c:pt>
                <c:pt idx="109">
                  <c:v>11021700</c:v>
                </c:pt>
                <c:pt idx="110">
                  <c:v>11062943</c:v>
                </c:pt>
                <c:pt idx="111">
                  <c:v>11104794</c:v>
                </c:pt>
                <c:pt idx="112">
                  <c:v>11147245</c:v>
                </c:pt>
                <c:pt idx="113">
                  <c:v>11190282</c:v>
                </c:pt>
                <c:pt idx="114">
                  <c:v>11233891</c:v>
                </c:pt>
                <c:pt idx="115">
                  <c:v>11278055</c:v>
                </c:pt>
                <c:pt idx="116">
                  <c:v>11322763</c:v>
                </c:pt>
                <c:pt idx="117">
                  <c:v>11367999</c:v>
                </c:pt>
                <c:pt idx="118">
                  <c:v>11413737</c:v>
                </c:pt>
                <c:pt idx="119">
                  <c:v>11459947</c:v>
                </c:pt>
                <c:pt idx="120">
                  <c:v>11506590</c:v>
                </c:pt>
                <c:pt idx="121">
                  <c:v>11553619</c:v>
                </c:pt>
                <c:pt idx="122">
                  <c:v>11600966</c:v>
                </c:pt>
                <c:pt idx="123">
                  <c:v>11648551</c:v>
                </c:pt>
                <c:pt idx="124">
                  <c:v>11696278</c:v>
                </c:pt>
                <c:pt idx="125">
                  <c:v>11744046</c:v>
                </c:pt>
                <c:pt idx="126">
                  <c:v>11791755</c:v>
                </c:pt>
                <c:pt idx="127">
                  <c:v>11839309</c:v>
                </c:pt>
                <c:pt idx="128">
                  <c:v>11886626</c:v>
                </c:pt>
                <c:pt idx="129">
                  <c:v>11933629</c:v>
                </c:pt>
                <c:pt idx="130">
                  <c:v>11980245</c:v>
                </c:pt>
                <c:pt idx="131">
                  <c:v>12026410</c:v>
                </c:pt>
                <c:pt idx="132">
                  <c:v>12072064</c:v>
                </c:pt>
                <c:pt idx="133">
                  <c:v>12117155</c:v>
                </c:pt>
                <c:pt idx="134">
                  <c:v>12161622</c:v>
                </c:pt>
                <c:pt idx="135">
                  <c:v>12205406</c:v>
                </c:pt>
                <c:pt idx="136">
                  <c:v>12248444</c:v>
                </c:pt>
                <c:pt idx="137">
                  <c:v>12290683</c:v>
                </c:pt>
                <c:pt idx="138">
                  <c:v>12332083</c:v>
                </c:pt>
                <c:pt idx="139">
                  <c:v>12372606</c:v>
                </c:pt>
                <c:pt idx="140">
                  <c:v>12412229</c:v>
                </c:pt>
                <c:pt idx="141">
                  <c:v>12450935</c:v>
                </c:pt>
                <c:pt idx="142">
                  <c:v>12488715</c:v>
                </c:pt>
                <c:pt idx="143">
                  <c:v>12525562</c:v>
                </c:pt>
                <c:pt idx="144">
                  <c:v>12561478</c:v>
                </c:pt>
                <c:pt idx="145">
                  <c:v>12596468</c:v>
                </c:pt>
                <c:pt idx="146">
                  <c:v>12630532</c:v>
                </c:pt>
                <c:pt idx="147">
                  <c:v>12663663</c:v>
                </c:pt>
                <c:pt idx="148">
                  <c:v>12695862</c:v>
                </c:pt>
                <c:pt idx="149">
                  <c:v>12727131</c:v>
                </c:pt>
                <c:pt idx="150">
                  <c:v>12757486</c:v>
                </c:pt>
                <c:pt idx="151">
                  <c:v>12786952</c:v>
                </c:pt>
                <c:pt idx="152">
                  <c:v>12815568</c:v>
                </c:pt>
                <c:pt idx="153">
                  <c:v>12843374</c:v>
                </c:pt>
                <c:pt idx="154">
                  <c:v>12870417</c:v>
                </c:pt>
                <c:pt idx="155">
                  <c:v>12896745</c:v>
                </c:pt>
                <c:pt idx="156">
                  <c:v>12922414</c:v>
                </c:pt>
                <c:pt idx="157">
                  <c:v>12947485</c:v>
                </c:pt>
                <c:pt idx="158">
                  <c:v>12972011</c:v>
                </c:pt>
                <c:pt idx="159">
                  <c:v>12996042</c:v>
                </c:pt>
                <c:pt idx="160">
                  <c:v>13019630</c:v>
                </c:pt>
                <c:pt idx="161">
                  <c:v>13042825</c:v>
                </c:pt>
                <c:pt idx="162">
                  <c:v>13065691</c:v>
                </c:pt>
                <c:pt idx="163">
                  <c:v>13088290</c:v>
                </c:pt>
                <c:pt idx="164">
                  <c:v>13110692</c:v>
                </c:pt>
                <c:pt idx="165">
                  <c:v>13132969</c:v>
                </c:pt>
                <c:pt idx="166">
                  <c:v>13155177</c:v>
                </c:pt>
                <c:pt idx="167">
                  <c:v>13177360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4-4704-8FA9-6D4E842D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57392"/>
        <c:axId val="1"/>
      </c:lineChart>
      <c:catAx>
        <c:axId val="362457392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45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78424986033372"/>
          <c:y val="0.13892580287929127"/>
          <c:w val="0.79140182778357526"/>
          <c:h val="0.58691457172504602"/>
        </c:manualLayout>
      </c:layout>
      <c:lineChart>
        <c:grouping val="standard"/>
        <c:varyColors val="0"/>
        <c:ser>
          <c:idx val="0"/>
          <c:order val="0"/>
          <c:tx>
            <c:strRef>
              <c:f>'Ajuste estacional Servicios'!$D$1</c:f>
              <c:strCache>
                <c:ptCount val="1"/>
                <c:pt idx="0">
                  <c:v>Tramo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Servicios'!$A$2:$A$169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Servicios'!$D$2:$D$169</c:f>
              <c:numCache>
                <c:formatCode>General</c:formatCode>
                <c:ptCount val="168"/>
                <c:pt idx="0">
                  <c:v>7377903.9000000004</c:v>
                </c:pt>
                <c:pt idx="1">
                  <c:v>7394609.7000000002</c:v>
                </c:pt>
                <c:pt idx="2">
                  <c:v>7419211.2000000002</c:v>
                </c:pt>
                <c:pt idx="3">
                  <c:v>7437743.7000000002</c:v>
                </c:pt>
                <c:pt idx="4">
                  <c:v>7459967.2000000002</c:v>
                </c:pt>
                <c:pt idx="5">
                  <c:v>7472974</c:v>
                </c:pt>
                <c:pt idx="6">
                  <c:v>7498793.7999999998</c:v>
                </c:pt>
                <c:pt idx="7">
                  <c:v>7517912.0999999996</c:v>
                </c:pt>
                <c:pt idx="8">
                  <c:v>7535239.5999999996</c:v>
                </c:pt>
                <c:pt idx="9">
                  <c:v>7538367.5999999996</c:v>
                </c:pt>
                <c:pt idx="10">
                  <c:v>7554241.7000000002</c:v>
                </c:pt>
                <c:pt idx="11">
                  <c:v>7579457.5999999996</c:v>
                </c:pt>
                <c:pt idx="12">
                  <c:v>7603170</c:v>
                </c:pt>
                <c:pt idx="13">
                  <c:v>7621707.2999999998</c:v>
                </c:pt>
                <c:pt idx="14">
                  <c:v>7625902.5</c:v>
                </c:pt>
                <c:pt idx="15">
                  <c:v>7643784.5</c:v>
                </c:pt>
                <c:pt idx="16">
                  <c:v>7659048.2000000002</c:v>
                </c:pt>
                <c:pt idx="17">
                  <c:v>7691451.2999999998</c:v>
                </c:pt>
                <c:pt idx="18">
                  <c:v>7708871.2999999998</c:v>
                </c:pt>
                <c:pt idx="19">
                  <c:v>7734108.0999999996</c:v>
                </c:pt>
                <c:pt idx="20">
                  <c:v>7742790.5</c:v>
                </c:pt>
                <c:pt idx="21">
                  <c:v>7766784</c:v>
                </c:pt>
                <c:pt idx="22">
                  <c:v>7790029.2999999998</c:v>
                </c:pt>
                <c:pt idx="23">
                  <c:v>7817312.5</c:v>
                </c:pt>
                <c:pt idx="24">
                  <c:v>7842262.0999999996</c:v>
                </c:pt>
                <c:pt idx="25">
                  <c:v>7872695.7999999998</c:v>
                </c:pt>
                <c:pt idx="26">
                  <c:v>7908297.4000000004</c:v>
                </c:pt>
                <c:pt idx="27">
                  <c:v>7938225</c:v>
                </c:pt>
                <c:pt idx="28">
                  <c:v>7965101.5</c:v>
                </c:pt>
                <c:pt idx="29">
                  <c:v>8003069.7000000002</c:v>
                </c:pt>
                <c:pt idx="30">
                  <c:v>8042375.5</c:v>
                </c:pt>
                <c:pt idx="31">
                  <c:v>8082848</c:v>
                </c:pt>
                <c:pt idx="32">
                  <c:v>8109445.5999999996</c:v>
                </c:pt>
                <c:pt idx="33">
                  <c:v>8133673.9000000004</c:v>
                </c:pt>
                <c:pt idx="34">
                  <c:v>8162118.4000000004</c:v>
                </c:pt>
                <c:pt idx="35">
                  <c:v>8187112.9000000004</c:v>
                </c:pt>
                <c:pt idx="36">
                  <c:v>8228832.9000000004</c:v>
                </c:pt>
                <c:pt idx="37">
                  <c:v>8269047.0999999996</c:v>
                </c:pt>
                <c:pt idx="38">
                  <c:v>8317214.0999999996</c:v>
                </c:pt>
                <c:pt idx="39">
                  <c:v>8362507.7999999998</c:v>
                </c:pt>
                <c:pt idx="40">
                  <c:v>8399672.5999999996</c:v>
                </c:pt>
                <c:pt idx="41">
                  <c:v>8432784.9000000004</c:v>
                </c:pt>
                <c:pt idx="42">
                  <c:v>8457335</c:v>
                </c:pt>
                <c:pt idx="43">
                  <c:v>8507431.5</c:v>
                </c:pt>
                <c:pt idx="44">
                  <c:v>8567018.3000000007</c:v>
                </c:pt>
                <c:pt idx="45">
                  <c:v>8619729.0999999996</c:v>
                </c:pt>
                <c:pt idx="46">
                  <c:v>8666492.8000000007</c:v>
                </c:pt>
                <c:pt idx="47">
                  <c:v>8708985.1999999993</c:v>
                </c:pt>
                <c:pt idx="48">
                  <c:v>8755009.8000000007</c:v>
                </c:pt>
                <c:pt idx="49">
                  <c:v>8784121.5999999996</c:v>
                </c:pt>
                <c:pt idx="50">
                  <c:v>8812723.6999999993</c:v>
                </c:pt>
                <c:pt idx="51">
                  <c:v>8839143.0999999996</c:v>
                </c:pt>
                <c:pt idx="52">
                  <c:v>8905054.8000000007</c:v>
                </c:pt>
                <c:pt idx="53">
                  <c:v>8947744.3000000007</c:v>
                </c:pt>
                <c:pt idx="54">
                  <c:v>9006311.5</c:v>
                </c:pt>
                <c:pt idx="55">
                  <c:v>9028467.5999999996</c:v>
                </c:pt>
                <c:pt idx="56">
                  <c:v>9070547.5999999996</c:v>
                </c:pt>
                <c:pt idx="57">
                  <c:v>9127861.1999999993</c:v>
                </c:pt>
                <c:pt idx="58">
                  <c:v>9158437.5</c:v>
                </c:pt>
                <c:pt idx="59">
                  <c:v>9205452.8000000007</c:v>
                </c:pt>
                <c:pt idx="60">
                  <c:v>9225879.1999999993</c:v>
                </c:pt>
                <c:pt idx="61">
                  <c:v>9278745.1999999993</c:v>
                </c:pt>
                <c:pt idx="62">
                  <c:v>9321029.5999999996</c:v>
                </c:pt>
                <c:pt idx="63">
                  <c:v>9376867.3000000007</c:v>
                </c:pt>
                <c:pt idx="64">
                  <c:v>9401758.5999999996</c:v>
                </c:pt>
                <c:pt idx="65">
                  <c:v>9431818.8000000007</c:v>
                </c:pt>
                <c:pt idx="66">
                  <c:v>9478347.4000000004</c:v>
                </c:pt>
                <c:pt idx="67">
                  <c:v>9525353.1999999993</c:v>
                </c:pt>
                <c:pt idx="68">
                  <c:v>9658401</c:v>
                </c:pt>
                <c:pt idx="69">
                  <c:v>9605122.5</c:v>
                </c:pt>
                <c:pt idx="70">
                  <c:v>9645467.5999999996</c:v>
                </c:pt>
                <c:pt idx="71">
                  <c:v>9677093.0999999996</c:v>
                </c:pt>
                <c:pt idx="72">
                  <c:v>9713332.5999999996</c:v>
                </c:pt>
                <c:pt idx="73">
                  <c:v>9763839.3000000007</c:v>
                </c:pt>
                <c:pt idx="74">
                  <c:v>9809449.9000000004</c:v>
                </c:pt>
                <c:pt idx="75">
                  <c:v>9842808.3000000007</c:v>
                </c:pt>
                <c:pt idx="76">
                  <c:v>9872289.1999999993</c:v>
                </c:pt>
                <c:pt idx="77">
                  <c:v>9916265.4000000004</c:v>
                </c:pt>
                <c:pt idx="78">
                  <c:v>9939115.1999999993</c:v>
                </c:pt>
                <c:pt idx="79">
                  <c:v>9966361.6999999993</c:v>
                </c:pt>
                <c:pt idx="80">
                  <c:v>9999715.1999999993</c:v>
                </c:pt>
                <c:pt idx="81">
                  <c:v>10027857</c:v>
                </c:pt>
                <c:pt idx="82">
                  <c:v>10075625</c:v>
                </c:pt>
                <c:pt idx="83">
                  <c:v>10111742</c:v>
                </c:pt>
                <c:pt idx="84">
                  <c:v>10145611</c:v>
                </c:pt>
                <c:pt idx="85">
                  <c:v>10162051</c:v>
                </c:pt>
                <c:pt idx="86">
                  <c:v>10187168</c:v>
                </c:pt>
                <c:pt idx="87">
                  <c:v>10217978</c:v>
                </c:pt>
                <c:pt idx="88">
                  <c:v>10255564</c:v>
                </c:pt>
                <c:pt idx="89">
                  <c:v>10302714</c:v>
                </c:pt>
                <c:pt idx="90">
                  <c:v>10320650</c:v>
                </c:pt>
                <c:pt idx="91">
                  <c:v>10459044</c:v>
                </c:pt>
                <c:pt idx="92">
                  <c:v>10368927</c:v>
                </c:pt>
                <c:pt idx="93">
                  <c:v>10409821</c:v>
                </c:pt>
                <c:pt idx="94">
                  <c:v>10448956</c:v>
                </c:pt>
                <c:pt idx="95">
                  <c:v>10486603</c:v>
                </c:pt>
                <c:pt idx="96">
                  <c:v>10516801</c:v>
                </c:pt>
                <c:pt idx="97">
                  <c:v>10553576</c:v>
                </c:pt>
                <c:pt idx="98">
                  <c:v>10598668</c:v>
                </c:pt>
                <c:pt idx="99">
                  <c:v>10647029</c:v>
                </c:pt>
                <c:pt idx="100">
                  <c:v>10678853</c:v>
                </c:pt>
                <c:pt idx="101">
                  <c:v>10700308</c:v>
                </c:pt>
                <c:pt idx="102">
                  <c:v>10726698</c:v>
                </c:pt>
                <c:pt idx="103">
                  <c:v>10762941</c:v>
                </c:pt>
                <c:pt idx="104">
                  <c:v>10790124</c:v>
                </c:pt>
                <c:pt idx="105">
                  <c:v>10818992</c:v>
                </c:pt>
                <c:pt idx="106">
                  <c:v>10859417</c:v>
                </c:pt>
                <c:pt idx="107">
                  <c:v>10894808</c:v>
                </c:pt>
                <c:pt idx="108">
                  <c:v>10946169</c:v>
                </c:pt>
                <c:pt idx="109">
                  <c:v>10981298</c:v>
                </c:pt>
                <c:pt idx="110">
                  <c:v>11009439</c:v>
                </c:pt>
                <c:pt idx="111">
                  <c:v>11025582</c:v>
                </c:pt>
                <c:pt idx="112">
                  <c:v>11060884</c:v>
                </c:pt>
                <c:pt idx="113">
                  <c:v>11092147</c:v>
                </c:pt>
                <c:pt idx="114">
                  <c:v>11134920</c:v>
                </c:pt>
                <c:pt idx="115">
                  <c:v>11170406</c:v>
                </c:pt>
                <c:pt idx="116">
                  <c:v>11211462</c:v>
                </c:pt>
                <c:pt idx="117">
                  <c:v>11266764</c:v>
                </c:pt>
                <c:pt idx="118">
                  <c:v>11299100</c:v>
                </c:pt>
                <c:pt idx="119">
                  <c:v>11345931</c:v>
                </c:pt>
                <c:pt idx="120">
                  <c:v>11393314</c:v>
                </c:pt>
                <c:pt idx="121">
                  <c:v>11446346</c:v>
                </c:pt>
                <c:pt idx="122">
                  <c:v>11495683</c:v>
                </c:pt>
                <c:pt idx="123">
                  <c:v>11553314</c:v>
                </c:pt>
                <c:pt idx="124">
                  <c:v>11639074</c:v>
                </c:pt>
                <c:pt idx="125">
                  <c:v>11736320</c:v>
                </c:pt>
                <c:pt idx="126">
                  <c:v>11827243</c:v>
                </c:pt>
                <c:pt idx="127">
                  <c:v>11891801</c:v>
                </c:pt>
                <c:pt idx="128">
                  <c:v>11940021</c:v>
                </c:pt>
                <c:pt idx="129">
                  <c:v>12011492</c:v>
                </c:pt>
                <c:pt idx="130">
                  <c:v>12059600</c:v>
                </c:pt>
                <c:pt idx="131">
                  <c:v>12120844</c:v>
                </c:pt>
                <c:pt idx="132">
                  <c:v>12141192</c:v>
                </c:pt>
                <c:pt idx="133">
                  <c:v>12201532</c:v>
                </c:pt>
                <c:pt idx="134">
                  <c:v>12243601</c:v>
                </c:pt>
                <c:pt idx="135">
                  <c:v>12309502</c:v>
                </c:pt>
                <c:pt idx="136">
                  <c:v>12316785</c:v>
                </c:pt>
                <c:pt idx="137">
                  <c:v>12325484</c:v>
                </c:pt>
                <c:pt idx="138">
                  <c:v>12374329</c:v>
                </c:pt>
                <c:pt idx="139">
                  <c:v>12435303</c:v>
                </c:pt>
                <c:pt idx="140">
                  <c:v>12509535</c:v>
                </c:pt>
                <c:pt idx="141">
                  <c:v>12521122</c:v>
                </c:pt>
                <c:pt idx="142">
                  <c:v>12564480</c:v>
                </c:pt>
                <c:pt idx="143">
                  <c:v>12582508</c:v>
                </c:pt>
                <c:pt idx="144">
                  <c:v>12638765</c:v>
                </c:pt>
                <c:pt idx="145">
                  <c:v>12670562</c:v>
                </c:pt>
                <c:pt idx="146">
                  <c:v>12713727</c:v>
                </c:pt>
                <c:pt idx="147">
                  <c:v>12731563</c:v>
                </c:pt>
                <c:pt idx="148">
                  <c:v>12759499</c:v>
                </c:pt>
                <c:pt idx="149">
                  <c:v>12802813</c:v>
                </c:pt>
                <c:pt idx="150">
                  <c:v>12805981</c:v>
                </c:pt>
                <c:pt idx="151">
                  <c:v>12828529</c:v>
                </c:pt>
                <c:pt idx="152">
                  <c:v>12874807</c:v>
                </c:pt>
                <c:pt idx="153">
                  <c:v>12909491</c:v>
                </c:pt>
                <c:pt idx="154">
                  <c:v>12947334</c:v>
                </c:pt>
                <c:pt idx="155">
                  <c:v>12982085</c:v>
                </c:pt>
                <c:pt idx="156">
                  <c:v>13003164</c:v>
                </c:pt>
                <c:pt idx="157">
                  <c:v>13003654</c:v>
                </c:pt>
                <c:pt idx="158">
                  <c:v>13011360</c:v>
                </c:pt>
                <c:pt idx="159">
                  <c:v>13012297</c:v>
                </c:pt>
                <c:pt idx="160">
                  <c:v>13025879</c:v>
                </c:pt>
                <c:pt idx="161">
                  <c:v>12996192</c:v>
                </c:pt>
                <c:pt idx="162">
                  <c:v>12984444</c:v>
                </c:pt>
                <c:pt idx="163">
                  <c:v>13126885</c:v>
                </c:pt>
                <c:pt idx="164">
                  <c:v>12932704</c:v>
                </c:pt>
                <c:pt idx="165">
                  <c:v>12913697</c:v>
                </c:pt>
                <c:pt idx="166">
                  <c:v>12892008</c:v>
                </c:pt>
                <c:pt idx="167">
                  <c:v>12868869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0-48DC-B39B-99087F2C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3424"/>
        <c:axId val="1"/>
      </c:lineChart>
      <c:catAx>
        <c:axId val="362583424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58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597512267488303"/>
          <c:y val="0.14419540229885061"/>
          <c:w val="0.7741698048613489"/>
          <c:h val="0.7069929405376052"/>
        </c:manualLayout>
      </c:layout>
      <c:lineChart>
        <c:grouping val="standard"/>
        <c:varyColors val="0"/>
        <c:ser>
          <c:idx val="0"/>
          <c:order val="0"/>
          <c:tx>
            <c:strRef>
              <c:f>'Ajuste estacional Servicios'!$E$1</c:f>
              <c:strCache>
                <c:ptCount val="1"/>
                <c:pt idx="0">
                  <c:v>XII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Servicios'!$A$2:$A$169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Servicios'!$E$2:$E$169</c:f>
              <c:numCache>
                <c:formatCode>General</c:formatCode>
                <c:ptCount val="168"/>
                <c:pt idx="0">
                  <c:v>7382371</c:v>
                </c:pt>
                <c:pt idx="1">
                  <c:v>7390759</c:v>
                </c:pt>
                <c:pt idx="2">
                  <c:v>7415945</c:v>
                </c:pt>
                <c:pt idx="3">
                  <c:v>7435315</c:v>
                </c:pt>
                <c:pt idx="4">
                  <c:v>7460347</c:v>
                </c:pt>
                <c:pt idx="5">
                  <c:v>7470732</c:v>
                </c:pt>
                <c:pt idx="6">
                  <c:v>7499594</c:v>
                </c:pt>
                <c:pt idx="7">
                  <c:v>7553174</c:v>
                </c:pt>
                <c:pt idx="8">
                  <c:v>7539893</c:v>
                </c:pt>
                <c:pt idx="9">
                  <c:v>7525976</c:v>
                </c:pt>
                <c:pt idx="10">
                  <c:v>7538717</c:v>
                </c:pt>
                <c:pt idx="11">
                  <c:v>7581314</c:v>
                </c:pt>
                <c:pt idx="12">
                  <c:v>7601592</c:v>
                </c:pt>
                <c:pt idx="13">
                  <c:v>7622154</c:v>
                </c:pt>
                <c:pt idx="14">
                  <c:v>7621651</c:v>
                </c:pt>
                <c:pt idx="15">
                  <c:v>7639679</c:v>
                </c:pt>
                <c:pt idx="16">
                  <c:v>7657981</c:v>
                </c:pt>
                <c:pt idx="17">
                  <c:v>7691555</c:v>
                </c:pt>
                <c:pt idx="18">
                  <c:v>7709132</c:v>
                </c:pt>
                <c:pt idx="19">
                  <c:v>7770855</c:v>
                </c:pt>
                <c:pt idx="20">
                  <c:v>7739635</c:v>
                </c:pt>
                <c:pt idx="21">
                  <c:v>7760078</c:v>
                </c:pt>
                <c:pt idx="22">
                  <c:v>7781418</c:v>
                </c:pt>
                <c:pt idx="23">
                  <c:v>7815702</c:v>
                </c:pt>
                <c:pt idx="24">
                  <c:v>7836889</c:v>
                </c:pt>
                <c:pt idx="25">
                  <c:v>7866033</c:v>
                </c:pt>
                <c:pt idx="26">
                  <c:v>7910052</c:v>
                </c:pt>
                <c:pt idx="27">
                  <c:v>7934869</c:v>
                </c:pt>
                <c:pt idx="28">
                  <c:v>7960515</c:v>
                </c:pt>
                <c:pt idx="29">
                  <c:v>8005381</c:v>
                </c:pt>
                <c:pt idx="30">
                  <c:v>8043100</c:v>
                </c:pt>
                <c:pt idx="31">
                  <c:v>8113621</c:v>
                </c:pt>
                <c:pt idx="32">
                  <c:v>8104376</c:v>
                </c:pt>
                <c:pt idx="33">
                  <c:v>8135923</c:v>
                </c:pt>
                <c:pt idx="34">
                  <c:v>8163248</c:v>
                </c:pt>
                <c:pt idx="35">
                  <c:v>8180052</c:v>
                </c:pt>
                <c:pt idx="36">
                  <c:v>8226745</c:v>
                </c:pt>
                <c:pt idx="37">
                  <c:v>8265315</c:v>
                </c:pt>
                <c:pt idx="38">
                  <c:v>8313267</c:v>
                </c:pt>
                <c:pt idx="39">
                  <c:v>8354732</c:v>
                </c:pt>
                <c:pt idx="40">
                  <c:v>8395931</c:v>
                </c:pt>
                <c:pt idx="41">
                  <c:v>8439548</c:v>
                </c:pt>
                <c:pt idx="42">
                  <c:v>8451279</c:v>
                </c:pt>
                <c:pt idx="43">
                  <c:v>8520665</c:v>
                </c:pt>
                <c:pt idx="44">
                  <c:v>8566430</c:v>
                </c:pt>
                <c:pt idx="45">
                  <c:v>8630266</c:v>
                </c:pt>
                <c:pt idx="46">
                  <c:v>8670590</c:v>
                </c:pt>
                <c:pt idx="47">
                  <c:v>8705259</c:v>
                </c:pt>
                <c:pt idx="48">
                  <c:v>8755553</c:v>
                </c:pt>
                <c:pt idx="49">
                  <c:v>8792291</c:v>
                </c:pt>
                <c:pt idx="50">
                  <c:v>8794489</c:v>
                </c:pt>
                <c:pt idx="51">
                  <c:v>8838436</c:v>
                </c:pt>
                <c:pt idx="52">
                  <c:v>8908620</c:v>
                </c:pt>
                <c:pt idx="53">
                  <c:v>8928180</c:v>
                </c:pt>
                <c:pt idx="54">
                  <c:v>9033819</c:v>
                </c:pt>
                <c:pt idx="55">
                  <c:v>9022556</c:v>
                </c:pt>
                <c:pt idx="56">
                  <c:v>9045375</c:v>
                </c:pt>
                <c:pt idx="57">
                  <c:v>9168506</c:v>
                </c:pt>
                <c:pt idx="58">
                  <c:v>9147689</c:v>
                </c:pt>
                <c:pt idx="59">
                  <c:v>9203117</c:v>
                </c:pt>
                <c:pt idx="60">
                  <c:v>9238045</c:v>
                </c:pt>
                <c:pt idx="61">
                  <c:v>9272051</c:v>
                </c:pt>
                <c:pt idx="62">
                  <c:v>9308009</c:v>
                </c:pt>
                <c:pt idx="63">
                  <c:v>9392344</c:v>
                </c:pt>
                <c:pt idx="64">
                  <c:v>9395501</c:v>
                </c:pt>
                <c:pt idx="65">
                  <c:v>9421022</c:v>
                </c:pt>
                <c:pt idx="66">
                  <c:v>9494441</c:v>
                </c:pt>
                <c:pt idx="67">
                  <c:v>9523748</c:v>
                </c:pt>
                <c:pt idx="68">
                  <c:v>9639418</c:v>
                </c:pt>
                <c:pt idx="69">
                  <c:v>9618137</c:v>
                </c:pt>
                <c:pt idx="70">
                  <c:v>9647805</c:v>
                </c:pt>
                <c:pt idx="71">
                  <c:v>9683832</c:v>
                </c:pt>
                <c:pt idx="72">
                  <c:v>9704861</c:v>
                </c:pt>
                <c:pt idx="73">
                  <c:v>9758176</c:v>
                </c:pt>
                <c:pt idx="74">
                  <c:v>9829314</c:v>
                </c:pt>
                <c:pt idx="75">
                  <c:v>9835330</c:v>
                </c:pt>
                <c:pt idx="76">
                  <c:v>9855479</c:v>
                </c:pt>
                <c:pt idx="77">
                  <c:v>9954361</c:v>
                </c:pt>
                <c:pt idx="78">
                  <c:v>9926043</c:v>
                </c:pt>
                <c:pt idx="79">
                  <c:v>9948847</c:v>
                </c:pt>
                <c:pt idx="80">
                  <c:v>10010216</c:v>
                </c:pt>
                <c:pt idx="81">
                  <c:v>10019948</c:v>
                </c:pt>
                <c:pt idx="82">
                  <c:v>10070278</c:v>
                </c:pt>
                <c:pt idx="83">
                  <c:v>10129132</c:v>
                </c:pt>
                <c:pt idx="84">
                  <c:v>10138862</c:v>
                </c:pt>
                <c:pt idx="85">
                  <c:v>10153692</c:v>
                </c:pt>
                <c:pt idx="86">
                  <c:v>10204807</c:v>
                </c:pt>
                <c:pt idx="87">
                  <c:v>10211940</c:v>
                </c:pt>
                <c:pt idx="88">
                  <c:v>10248233</c:v>
                </c:pt>
                <c:pt idx="89">
                  <c:v>10336271</c:v>
                </c:pt>
                <c:pt idx="90">
                  <c:v>10305376</c:v>
                </c:pt>
                <c:pt idx="91">
                  <c:v>10448253</c:v>
                </c:pt>
                <c:pt idx="92">
                  <c:v>10367192</c:v>
                </c:pt>
                <c:pt idx="93">
                  <c:v>10404699</c:v>
                </c:pt>
                <c:pt idx="94">
                  <c:v>10450700</c:v>
                </c:pt>
                <c:pt idx="95">
                  <c:v>10488003</c:v>
                </c:pt>
                <c:pt idx="96">
                  <c:v>10513549</c:v>
                </c:pt>
                <c:pt idx="97">
                  <c:v>10558801</c:v>
                </c:pt>
                <c:pt idx="98">
                  <c:v>10595276</c:v>
                </c:pt>
                <c:pt idx="99">
                  <c:v>10646607</c:v>
                </c:pt>
                <c:pt idx="100">
                  <c:v>10696044</c:v>
                </c:pt>
                <c:pt idx="101">
                  <c:v>10702127</c:v>
                </c:pt>
                <c:pt idx="102">
                  <c:v>10716678</c:v>
                </c:pt>
                <c:pt idx="103">
                  <c:v>10775382</c:v>
                </c:pt>
                <c:pt idx="104">
                  <c:v>10775310</c:v>
                </c:pt>
                <c:pt idx="105">
                  <c:v>10820712</c:v>
                </c:pt>
                <c:pt idx="106">
                  <c:v>10874954</c:v>
                </c:pt>
                <c:pt idx="107">
                  <c:v>10874770</c:v>
                </c:pt>
                <c:pt idx="108">
                  <c:v>10945526</c:v>
                </c:pt>
                <c:pt idx="109">
                  <c:v>10994875</c:v>
                </c:pt>
                <c:pt idx="110">
                  <c:v>10992184</c:v>
                </c:pt>
                <c:pt idx="111">
                  <c:v>11026010</c:v>
                </c:pt>
                <c:pt idx="112">
                  <c:v>11070667</c:v>
                </c:pt>
                <c:pt idx="113">
                  <c:v>11082442</c:v>
                </c:pt>
                <c:pt idx="114">
                  <c:v>11152572</c:v>
                </c:pt>
                <c:pt idx="115">
                  <c:v>11165579</c:v>
                </c:pt>
                <c:pt idx="116">
                  <c:v>11206484</c:v>
                </c:pt>
                <c:pt idx="117">
                  <c:v>11300590</c:v>
                </c:pt>
                <c:pt idx="118">
                  <c:v>11292594</c:v>
                </c:pt>
                <c:pt idx="119">
                  <c:v>11327415</c:v>
                </c:pt>
                <c:pt idx="120">
                  <c:v>11397018</c:v>
                </c:pt>
                <c:pt idx="121">
                  <c:v>11435962</c:v>
                </c:pt>
                <c:pt idx="122">
                  <c:v>11481536</c:v>
                </c:pt>
                <c:pt idx="123">
                  <c:v>11551133</c:v>
                </c:pt>
                <c:pt idx="124">
                  <c:v>11630187</c:v>
                </c:pt>
                <c:pt idx="125">
                  <c:v>11732328</c:v>
                </c:pt>
                <c:pt idx="126">
                  <c:v>11845167</c:v>
                </c:pt>
                <c:pt idx="127">
                  <c:v>11878854</c:v>
                </c:pt>
                <c:pt idx="128">
                  <c:v>11962949</c:v>
                </c:pt>
                <c:pt idx="129">
                  <c:v>12040021</c:v>
                </c:pt>
                <c:pt idx="130">
                  <c:v>12057771</c:v>
                </c:pt>
                <c:pt idx="131">
                  <c:v>12115836</c:v>
                </c:pt>
                <c:pt idx="132">
                  <c:v>12143912</c:v>
                </c:pt>
                <c:pt idx="133">
                  <c:v>12190231</c:v>
                </c:pt>
                <c:pt idx="134">
                  <c:v>12232316</c:v>
                </c:pt>
                <c:pt idx="135">
                  <c:v>12324181</c:v>
                </c:pt>
                <c:pt idx="136">
                  <c:v>12308196</c:v>
                </c:pt>
                <c:pt idx="137">
                  <c:v>12326100</c:v>
                </c:pt>
                <c:pt idx="138">
                  <c:v>12367866</c:v>
                </c:pt>
                <c:pt idx="139">
                  <c:v>12398509</c:v>
                </c:pt>
                <c:pt idx="140">
                  <c:v>12566316</c:v>
                </c:pt>
                <c:pt idx="141">
                  <c:v>12513428</c:v>
                </c:pt>
                <c:pt idx="142">
                  <c:v>12549879</c:v>
                </c:pt>
                <c:pt idx="143">
                  <c:v>12594038</c:v>
                </c:pt>
                <c:pt idx="144">
                  <c:v>12630337</c:v>
                </c:pt>
                <c:pt idx="145">
                  <c:v>12648924</c:v>
                </c:pt>
                <c:pt idx="146">
                  <c:v>12761938</c:v>
                </c:pt>
                <c:pt idx="147">
                  <c:v>12718381</c:v>
                </c:pt>
                <c:pt idx="148">
                  <c:v>12744408</c:v>
                </c:pt>
                <c:pt idx="149">
                  <c:v>12871261</c:v>
                </c:pt>
                <c:pt idx="150">
                  <c:v>12769989</c:v>
                </c:pt>
                <c:pt idx="151">
                  <c:v>12759631</c:v>
                </c:pt>
                <c:pt idx="152">
                  <c:v>12952702</c:v>
                </c:pt>
                <c:pt idx="153">
                  <c:v>12879042</c:v>
                </c:pt>
                <c:pt idx="154">
                  <c:v>12922164</c:v>
                </c:pt>
                <c:pt idx="155">
                  <c:v>12982571</c:v>
                </c:pt>
                <c:pt idx="156">
                  <c:v>12989140</c:v>
                </c:pt>
                <c:pt idx="157">
                  <c:v>13013231</c:v>
                </c:pt>
                <c:pt idx="158">
                  <c:v>13028860</c:v>
                </c:pt>
                <c:pt idx="159">
                  <c:v>13006122</c:v>
                </c:pt>
                <c:pt idx="160">
                  <c:v>13086729</c:v>
                </c:pt>
                <c:pt idx="161">
                  <c:v>13007923</c:v>
                </c:pt>
                <c:pt idx="162">
                  <c:v>12978513</c:v>
                </c:pt>
                <c:pt idx="163">
                  <c:v>13106691</c:v>
                </c:pt>
                <c:pt idx="164">
                  <c:v>12939944</c:v>
                </c:pt>
                <c:pt idx="165">
                  <c:v>12902928</c:v>
                </c:pt>
                <c:pt idx="166">
                  <c:v>12885111</c:v>
                </c:pt>
                <c:pt idx="167">
                  <c:v>12812259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0-400E-B0F0-8A32A3B8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3096"/>
        <c:axId val="1"/>
      </c:lineChart>
      <c:catAx>
        <c:axId val="362583096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583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 estacional construcción'!$B$1</c:f>
              <c:strCache>
                <c:ptCount val="1"/>
                <c:pt idx="0">
                  <c:v>Construcción Sin ajuste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construcción'!$A$2:$A$169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construcción'!$B$2:$B$169</c:f>
              <c:numCache>
                <c:formatCode>General</c:formatCode>
                <c:ptCount val="168"/>
                <c:pt idx="0">
                  <c:v>1045539</c:v>
                </c:pt>
                <c:pt idx="1">
                  <c:v>1061575</c:v>
                </c:pt>
                <c:pt idx="2">
                  <c:v>1084096</c:v>
                </c:pt>
                <c:pt idx="3">
                  <c:v>1088437</c:v>
                </c:pt>
                <c:pt idx="4">
                  <c:v>1102505</c:v>
                </c:pt>
                <c:pt idx="5">
                  <c:v>1107442</c:v>
                </c:pt>
                <c:pt idx="6">
                  <c:v>1102546</c:v>
                </c:pt>
                <c:pt idx="7">
                  <c:v>1083471</c:v>
                </c:pt>
                <c:pt idx="8">
                  <c:v>1089396</c:v>
                </c:pt>
                <c:pt idx="9">
                  <c:v>1092334</c:v>
                </c:pt>
                <c:pt idx="10">
                  <c:v>1094268</c:v>
                </c:pt>
                <c:pt idx="11">
                  <c:v>1047934</c:v>
                </c:pt>
                <c:pt idx="12">
                  <c:v>1043267</c:v>
                </c:pt>
                <c:pt idx="13">
                  <c:v>1054216</c:v>
                </c:pt>
                <c:pt idx="14">
                  <c:v>1065684</c:v>
                </c:pt>
                <c:pt idx="15">
                  <c:v>1078073</c:v>
                </c:pt>
                <c:pt idx="16">
                  <c:v>1094110</c:v>
                </c:pt>
                <c:pt idx="17">
                  <c:v>1109602</c:v>
                </c:pt>
                <c:pt idx="18">
                  <c:v>1117962</c:v>
                </c:pt>
                <c:pt idx="19">
                  <c:v>1096834</c:v>
                </c:pt>
                <c:pt idx="20">
                  <c:v>1111097</c:v>
                </c:pt>
                <c:pt idx="21">
                  <c:v>1115814</c:v>
                </c:pt>
                <c:pt idx="22">
                  <c:v>1118146</c:v>
                </c:pt>
                <c:pt idx="23">
                  <c:v>1050434</c:v>
                </c:pt>
                <c:pt idx="24">
                  <c:v>1065701</c:v>
                </c:pt>
                <c:pt idx="25">
                  <c:v>1087849</c:v>
                </c:pt>
                <c:pt idx="26">
                  <c:v>1111027</c:v>
                </c:pt>
                <c:pt idx="27">
                  <c:v>1136695</c:v>
                </c:pt>
                <c:pt idx="28">
                  <c:v>1151228</c:v>
                </c:pt>
                <c:pt idx="29">
                  <c:v>1169524</c:v>
                </c:pt>
                <c:pt idx="30">
                  <c:v>1173993</c:v>
                </c:pt>
                <c:pt idx="31">
                  <c:v>1155510</c:v>
                </c:pt>
                <c:pt idx="32">
                  <c:v>1182431</c:v>
                </c:pt>
                <c:pt idx="33">
                  <c:v>1196618</c:v>
                </c:pt>
                <c:pt idx="34">
                  <c:v>1201739</c:v>
                </c:pt>
                <c:pt idx="35">
                  <c:v>1114936</c:v>
                </c:pt>
                <c:pt idx="36">
                  <c:v>1167797</c:v>
                </c:pt>
                <c:pt idx="37">
                  <c:v>1201734</c:v>
                </c:pt>
                <c:pt idx="38">
                  <c:v>1237595</c:v>
                </c:pt>
                <c:pt idx="39">
                  <c:v>1246240</c:v>
                </c:pt>
                <c:pt idx="40">
                  <c:v>1272037</c:v>
                </c:pt>
                <c:pt idx="41">
                  <c:v>1301663</c:v>
                </c:pt>
                <c:pt idx="42">
                  <c:v>1305513</c:v>
                </c:pt>
                <c:pt idx="43">
                  <c:v>1286541</c:v>
                </c:pt>
                <c:pt idx="44">
                  <c:v>1323526</c:v>
                </c:pt>
                <c:pt idx="45">
                  <c:v>1343731</c:v>
                </c:pt>
                <c:pt idx="46">
                  <c:v>1371641</c:v>
                </c:pt>
                <c:pt idx="47">
                  <c:v>1301567</c:v>
                </c:pt>
                <c:pt idx="48">
                  <c:v>1345490</c:v>
                </c:pt>
                <c:pt idx="49">
                  <c:v>1383906</c:v>
                </c:pt>
                <c:pt idx="50">
                  <c:v>1398190</c:v>
                </c:pt>
                <c:pt idx="51">
                  <c:v>1454195</c:v>
                </c:pt>
                <c:pt idx="52">
                  <c:v>1477515</c:v>
                </c:pt>
                <c:pt idx="53">
                  <c:v>1495329</c:v>
                </c:pt>
                <c:pt idx="54">
                  <c:v>1503888</c:v>
                </c:pt>
                <c:pt idx="55">
                  <c:v>1472872</c:v>
                </c:pt>
                <c:pt idx="56">
                  <c:v>1506000</c:v>
                </c:pt>
                <c:pt idx="57">
                  <c:v>1526615</c:v>
                </c:pt>
                <c:pt idx="58">
                  <c:v>1546843</c:v>
                </c:pt>
                <c:pt idx="59">
                  <c:v>1490806</c:v>
                </c:pt>
                <c:pt idx="60">
                  <c:v>1527881</c:v>
                </c:pt>
                <c:pt idx="61">
                  <c:v>1560796</c:v>
                </c:pt>
                <c:pt idx="62">
                  <c:v>1585048</c:v>
                </c:pt>
                <c:pt idx="63">
                  <c:v>1586169</c:v>
                </c:pt>
                <c:pt idx="64">
                  <c:v>1611733</c:v>
                </c:pt>
                <c:pt idx="65">
                  <c:v>1631047</c:v>
                </c:pt>
                <c:pt idx="66">
                  <c:v>1635857</c:v>
                </c:pt>
                <c:pt idx="67">
                  <c:v>1606044</c:v>
                </c:pt>
                <c:pt idx="68">
                  <c:v>1649761</c:v>
                </c:pt>
                <c:pt idx="69">
                  <c:v>1663796</c:v>
                </c:pt>
                <c:pt idx="70">
                  <c:v>1681260</c:v>
                </c:pt>
                <c:pt idx="71">
                  <c:v>1609172</c:v>
                </c:pt>
                <c:pt idx="72">
                  <c:v>1653820</c:v>
                </c:pt>
                <c:pt idx="73">
                  <c:v>1686943</c:v>
                </c:pt>
                <c:pt idx="74">
                  <c:v>1712479</c:v>
                </c:pt>
                <c:pt idx="75">
                  <c:v>1711522</c:v>
                </c:pt>
                <c:pt idx="76">
                  <c:v>1738019</c:v>
                </c:pt>
                <c:pt idx="77">
                  <c:v>1758676</c:v>
                </c:pt>
                <c:pt idx="78">
                  <c:v>1747377</c:v>
                </c:pt>
                <c:pt idx="79">
                  <c:v>1704670</c:v>
                </c:pt>
                <c:pt idx="80">
                  <c:v>1748353</c:v>
                </c:pt>
                <c:pt idx="81">
                  <c:v>1766012</c:v>
                </c:pt>
                <c:pt idx="82">
                  <c:v>1782567</c:v>
                </c:pt>
                <c:pt idx="83">
                  <c:v>1691317</c:v>
                </c:pt>
                <c:pt idx="84">
                  <c:v>1762127</c:v>
                </c:pt>
                <c:pt idx="85">
                  <c:v>1787427</c:v>
                </c:pt>
                <c:pt idx="86">
                  <c:v>1781223</c:v>
                </c:pt>
                <c:pt idx="87">
                  <c:v>1815415</c:v>
                </c:pt>
                <c:pt idx="88">
                  <c:v>1830516</c:v>
                </c:pt>
                <c:pt idx="89">
                  <c:v>1858882</c:v>
                </c:pt>
                <c:pt idx="90">
                  <c:v>1856905</c:v>
                </c:pt>
                <c:pt idx="91">
                  <c:v>1817769</c:v>
                </c:pt>
                <c:pt idx="92">
                  <c:v>1852096</c:v>
                </c:pt>
                <c:pt idx="93">
                  <c:v>1873526</c:v>
                </c:pt>
                <c:pt idx="94">
                  <c:v>1885510</c:v>
                </c:pt>
                <c:pt idx="95">
                  <c:v>1750404</c:v>
                </c:pt>
                <c:pt idx="96">
                  <c:v>1848263</c:v>
                </c:pt>
                <c:pt idx="97">
                  <c:v>1877996</c:v>
                </c:pt>
                <c:pt idx="98">
                  <c:v>1906705</c:v>
                </c:pt>
                <c:pt idx="99">
                  <c:v>1907753</c:v>
                </c:pt>
                <c:pt idx="100">
                  <c:v>1927621</c:v>
                </c:pt>
                <c:pt idx="101">
                  <c:v>1942861</c:v>
                </c:pt>
                <c:pt idx="102">
                  <c:v>1935669</c:v>
                </c:pt>
                <c:pt idx="103">
                  <c:v>1887320</c:v>
                </c:pt>
                <c:pt idx="104">
                  <c:v>1936139</c:v>
                </c:pt>
                <c:pt idx="105">
                  <c:v>1947629</c:v>
                </c:pt>
                <c:pt idx="106">
                  <c:v>1969569</c:v>
                </c:pt>
                <c:pt idx="107">
                  <c:v>1798585</c:v>
                </c:pt>
                <c:pt idx="108">
                  <c:v>1943811</c:v>
                </c:pt>
                <c:pt idx="109">
                  <c:v>1976371</c:v>
                </c:pt>
                <c:pt idx="110">
                  <c:v>1994092</c:v>
                </c:pt>
                <c:pt idx="111">
                  <c:v>2001225</c:v>
                </c:pt>
                <c:pt idx="112">
                  <c:v>2020925</c:v>
                </c:pt>
                <c:pt idx="113">
                  <c:v>2044133</c:v>
                </c:pt>
                <c:pt idx="114">
                  <c:v>2033448</c:v>
                </c:pt>
                <c:pt idx="115">
                  <c:v>1989925</c:v>
                </c:pt>
                <c:pt idx="116">
                  <c:v>2039838</c:v>
                </c:pt>
                <c:pt idx="117">
                  <c:v>2056894</c:v>
                </c:pt>
                <c:pt idx="118">
                  <c:v>2080179</c:v>
                </c:pt>
                <c:pt idx="119">
                  <c:v>1983019</c:v>
                </c:pt>
                <c:pt idx="120">
                  <c:v>2054309</c:v>
                </c:pt>
                <c:pt idx="121">
                  <c:v>2086233</c:v>
                </c:pt>
                <c:pt idx="122">
                  <c:v>2103065</c:v>
                </c:pt>
                <c:pt idx="123">
                  <c:v>2139782</c:v>
                </c:pt>
                <c:pt idx="124">
                  <c:v>2181742</c:v>
                </c:pt>
                <c:pt idx="125">
                  <c:v>2221206</c:v>
                </c:pt>
                <c:pt idx="126">
                  <c:v>2224226</c:v>
                </c:pt>
                <c:pt idx="127">
                  <c:v>2193141</c:v>
                </c:pt>
                <c:pt idx="128">
                  <c:v>2251590</c:v>
                </c:pt>
                <c:pt idx="129">
                  <c:v>2274791</c:v>
                </c:pt>
                <c:pt idx="130">
                  <c:v>2303958</c:v>
                </c:pt>
                <c:pt idx="131">
                  <c:v>2209726</c:v>
                </c:pt>
                <c:pt idx="132">
                  <c:v>2275859</c:v>
                </c:pt>
                <c:pt idx="133">
                  <c:v>2312077</c:v>
                </c:pt>
                <c:pt idx="134">
                  <c:v>2344027</c:v>
                </c:pt>
                <c:pt idx="135">
                  <c:v>2367613</c:v>
                </c:pt>
                <c:pt idx="136">
                  <c:v>2390479</c:v>
                </c:pt>
                <c:pt idx="137">
                  <c:v>2404823</c:v>
                </c:pt>
                <c:pt idx="138">
                  <c:v>2398358</c:v>
                </c:pt>
                <c:pt idx="139">
                  <c:v>2354758</c:v>
                </c:pt>
                <c:pt idx="140">
                  <c:v>2418069</c:v>
                </c:pt>
                <c:pt idx="141">
                  <c:v>2431753</c:v>
                </c:pt>
                <c:pt idx="142">
                  <c:v>2453921</c:v>
                </c:pt>
                <c:pt idx="143">
                  <c:v>2362597</c:v>
                </c:pt>
                <c:pt idx="144">
                  <c:v>2423482</c:v>
                </c:pt>
                <c:pt idx="145">
                  <c:v>2448150</c:v>
                </c:pt>
                <c:pt idx="146">
                  <c:v>2483598</c:v>
                </c:pt>
                <c:pt idx="147">
                  <c:v>2474991</c:v>
                </c:pt>
                <c:pt idx="148">
                  <c:v>2494355</c:v>
                </c:pt>
                <c:pt idx="149">
                  <c:v>2505923</c:v>
                </c:pt>
                <c:pt idx="150">
                  <c:v>2472185</c:v>
                </c:pt>
                <c:pt idx="151">
                  <c:v>2404215</c:v>
                </c:pt>
                <c:pt idx="152">
                  <c:v>2461655</c:v>
                </c:pt>
                <c:pt idx="153">
                  <c:v>2465083</c:v>
                </c:pt>
                <c:pt idx="154">
                  <c:v>2466934</c:v>
                </c:pt>
                <c:pt idx="155">
                  <c:v>2348987</c:v>
                </c:pt>
                <c:pt idx="156">
                  <c:v>2397499</c:v>
                </c:pt>
                <c:pt idx="157">
                  <c:v>2386877</c:v>
                </c:pt>
                <c:pt idx="158">
                  <c:v>2361629</c:v>
                </c:pt>
                <c:pt idx="159">
                  <c:v>2330365</c:v>
                </c:pt>
                <c:pt idx="160">
                  <c:v>2307642</c:v>
                </c:pt>
                <c:pt idx="161">
                  <c:v>2251158</c:v>
                </c:pt>
                <c:pt idx="162">
                  <c:v>2191320</c:v>
                </c:pt>
                <c:pt idx="163">
                  <c:v>2111607</c:v>
                </c:pt>
                <c:pt idx="164">
                  <c:v>2078405</c:v>
                </c:pt>
                <c:pt idx="165">
                  <c:v>2016676</c:v>
                </c:pt>
                <c:pt idx="166">
                  <c:v>1966909</c:v>
                </c:pt>
                <c:pt idx="167">
                  <c:v>1788657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B-4744-BE7A-E8325DF0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648680"/>
        <c:axId val="1"/>
      </c:lineChart>
      <c:catAx>
        <c:axId val="320648680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0648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 estacional construcción'!$C$1</c:f>
              <c:strCache>
                <c:ptCount val="1"/>
                <c:pt idx="0">
                  <c:v>Hodric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construcción'!$A$2:$A$169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construcción'!$C$2:$C$169</c:f>
              <c:numCache>
                <c:formatCode>General</c:formatCode>
                <c:ptCount val="168"/>
                <c:pt idx="0">
                  <c:v>1043202</c:v>
                </c:pt>
                <c:pt idx="1">
                  <c:v>1045873</c:v>
                </c:pt>
                <c:pt idx="2">
                  <c:v>1048544</c:v>
                </c:pt>
                <c:pt idx="3">
                  <c:v>1051216</c:v>
                </c:pt>
                <c:pt idx="4">
                  <c:v>1053893</c:v>
                </c:pt>
                <c:pt idx="5">
                  <c:v>1056582</c:v>
                </c:pt>
                <c:pt idx="6">
                  <c:v>1059292</c:v>
                </c:pt>
                <c:pt idx="7">
                  <c:v>1062036</c:v>
                </c:pt>
                <c:pt idx="8">
                  <c:v>1064831</c:v>
                </c:pt>
                <c:pt idx="9">
                  <c:v>1067694</c:v>
                </c:pt>
                <c:pt idx="10">
                  <c:v>1070645</c:v>
                </c:pt>
                <c:pt idx="11">
                  <c:v>1073705</c:v>
                </c:pt>
                <c:pt idx="12">
                  <c:v>1076896</c:v>
                </c:pt>
                <c:pt idx="13">
                  <c:v>1080240</c:v>
                </c:pt>
                <c:pt idx="14">
                  <c:v>1083755</c:v>
                </c:pt>
                <c:pt idx="15">
                  <c:v>1087457</c:v>
                </c:pt>
                <c:pt idx="16">
                  <c:v>1091364</c:v>
                </c:pt>
                <c:pt idx="17">
                  <c:v>1095489</c:v>
                </c:pt>
                <c:pt idx="18">
                  <c:v>1099847</c:v>
                </c:pt>
                <c:pt idx="19">
                  <c:v>1104456</c:v>
                </c:pt>
                <c:pt idx="20">
                  <c:v>1109331</c:v>
                </c:pt>
                <c:pt idx="21">
                  <c:v>1114490</c:v>
                </c:pt>
                <c:pt idx="22">
                  <c:v>1119950</c:v>
                </c:pt>
                <c:pt idx="23">
                  <c:v>1125728</c:v>
                </c:pt>
                <c:pt idx="24">
                  <c:v>1131841</c:v>
                </c:pt>
                <c:pt idx="25">
                  <c:v>1138301</c:v>
                </c:pt>
                <c:pt idx="26">
                  <c:v>1145113</c:v>
                </c:pt>
                <c:pt idx="27">
                  <c:v>1152283</c:v>
                </c:pt>
                <c:pt idx="28">
                  <c:v>1159812</c:v>
                </c:pt>
                <c:pt idx="29">
                  <c:v>1167699</c:v>
                </c:pt>
                <c:pt idx="30">
                  <c:v>1175944</c:v>
                </c:pt>
                <c:pt idx="31">
                  <c:v>1184547</c:v>
                </c:pt>
                <c:pt idx="32">
                  <c:v>1193507</c:v>
                </c:pt>
                <c:pt idx="33">
                  <c:v>1202821</c:v>
                </c:pt>
                <c:pt idx="34">
                  <c:v>1212488</c:v>
                </c:pt>
                <c:pt idx="35">
                  <c:v>1222502</c:v>
                </c:pt>
                <c:pt idx="36">
                  <c:v>1232859</c:v>
                </c:pt>
                <c:pt idx="37">
                  <c:v>1243549</c:v>
                </c:pt>
                <c:pt idx="38">
                  <c:v>1254553</c:v>
                </c:pt>
                <c:pt idx="39">
                  <c:v>1265853</c:v>
                </c:pt>
                <c:pt idx="40">
                  <c:v>1277428</c:v>
                </c:pt>
                <c:pt idx="41">
                  <c:v>1289257</c:v>
                </c:pt>
                <c:pt idx="42">
                  <c:v>1301317</c:v>
                </c:pt>
                <c:pt idx="43">
                  <c:v>1313587</c:v>
                </c:pt>
                <c:pt idx="44">
                  <c:v>1326045</c:v>
                </c:pt>
                <c:pt idx="45">
                  <c:v>1338669</c:v>
                </c:pt>
                <c:pt idx="46">
                  <c:v>1351436</c:v>
                </c:pt>
                <c:pt idx="47">
                  <c:v>1364323</c:v>
                </c:pt>
                <c:pt idx="48">
                  <c:v>1377308</c:v>
                </c:pt>
                <c:pt idx="49">
                  <c:v>1390366</c:v>
                </c:pt>
                <c:pt idx="50">
                  <c:v>1403469</c:v>
                </c:pt>
                <c:pt idx="51">
                  <c:v>1416588</c:v>
                </c:pt>
                <c:pt idx="52">
                  <c:v>1429695</c:v>
                </c:pt>
                <c:pt idx="53">
                  <c:v>1442763</c:v>
                </c:pt>
                <c:pt idx="54">
                  <c:v>1455770</c:v>
                </c:pt>
                <c:pt idx="55">
                  <c:v>1468697</c:v>
                </c:pt>
                <c:pt idx="56">
                  <c:v>1481527</c:v>
                </c:pt>
                <c:pt idx="57">
                  <c:v>1494245</c:v>
                </c:pt>
                <c:pt idx="58">
                  <c:v>1506837</c:v>
                </c:pt>
                <c:pt idx="59">
                  <c:v>1519292</c:v>
                </c:pt>
                <c:pt idx="60">
                  <c:v>1531601</c:v>
                </c:pt>
                <c:pt idx="61">
                  <c:v>1543753</c:v>
                </c:pt>
                <c:pt idx="62">
                  <c:v>1555737</c:v>
                </c:pt>
                <c:pt idx="63">
                  <c:v>1567542</c:v>
                </c:pt>
                <c:pt idx="64">
                  <c:v>1579162</c:v>
                </c:pt>
                <c:pt idx="65">
                  <c:v>1590590</c:v>
                </c:pt>
                <c:pt idx="66">
                  <c:v>1601821</c:v>
                </c:pt>
                <c:pt idx="67">
                  <c:v>1612854</c:v>
                </c:pt>
                <c:pt idx="68">
                  <c:v>1623690</c:v>
                </c:pt>
                <c:pt idx="69">
                  <c:v>1634329</c:v>
                </c:pt>
                <c:pt idx="70">
                  <c:v>1644774</c:v>
                </c:pt>
                <c:pt idx="71">
                  <c:v>1655028</c:v>
                </c:pt>
                <c:pt idx="72">
                  <c:v>1665098</c:v>
                </c:pt>
                <c:pt idx="73">
                  <c:v>1674989</c:v>
                </c:pt>
                <c:pt idx="74">
                  <c:v>1684703</c:v>
                </c:pt>
                <c:pt idx="75">
                  <c:v>1694244</c:v>
                </c:pt>
                <c:pt idx="76">
                  <c:v>1703616</c:v>
                </c:pt>
                <c:pt idx="77">
                  <c:v>1712828</c:v>
                </c:pt>
                <c:pt idx="78">
                  <c:v>1721888</c:v>
                </c:pt>
                <c:pt idx="79">
                  <c:v>1730809</c:v>
                </c:pt>
                <c:pt idx="80">
                  <c:v>1739604</c:v>
                </c:pt>
                <c:pt idx="81">
                  <c:v>1748287</c:v>
                </c:pt>
                <c:pt idx="82">
                  <c:v>1756869</c:v>
                </c:pt>
                <c:pt idx="83">
                  <c:v>1765365</c:v>
                </c:pt>
                <c:pt idx="84">
                  <c:v>1773792</c:v>
                </c:pt>
                <c:pt idx="85">
                  <c:v>1782160</c:v>
                </c:pt>
                <c:pt idx="86">
                  <c:v>1790478</c:v>
                </c:pt>
                <c:pt idx="87">
                  <c:v>1798758</c:v>
                </c:pt>
                <c:pt idx="88">
                  <c:v>1807008</c:v>
                </c:pt>
                <c:pt idx="89">
                  <c:v>1815241</c:v>
                </c:pt>
                <c:pt idx="90">
                  <c:v>1823468</c:v>
                </c:pt>
                <c:pt idx="91">
                  <c:v>1831705</c:v>
                </c:pt>
                <c:pt idx="92">
                  <c:v>1839969</c:v>
                </c:pt>
                <c:pt idx="93">
                  <c:v>1848279</c:v>
                </c:pt>
                <c:pt idx="94">
                  <c:v>1856650</c:v>
                </c:pt>
                <c:pt idx="95">
                  <c:v>1865104</c:v>
                </c:pt>
                <c:pt idx="96">
                  <c:v>1873660</c:v>
                </c:pt>
                <c:pt idx="97">
                  <c:v>1882334</c:v>
                </c:pt>
                <c:pt idx="98">
                  <c:v>1891137</c:v>
                </c:pt>
                <c:pt idx="99">
                  <c:v>1900079</c:v>
                </c:pt>
                <c:pt idx="100">
                  <c:v>1909174</c:v>
                </c:pt>
                <c:pt idx="101">
                  <c:v>1918435</c:v>
                </c:pt>
                <c:pt idx="102">
                  <c:v>1927876</c:v>
                </c:pt>
                <c:pt idx="103">
                  <c:v>1937513</c:v>
                </c:pt>
                <c:pt idx="104">
                  <c:v>1947363</c:v>
                </c:pt>
                <c:pt idx="105">
                  <c:v>1957439</c:v>
                </c:pt>
                <c:pt idx="106">
                  <c:v>1967753</c:v>
                </c:pt>
                <c:pt idx="107">
                  <c:v>1978316</c:v>
                </c:pt>
                <c:pt idx="108">
                  <c:v>1989142</c:v>
                </c:pt>
                <c:pt idx="109">
                  <c:v>2000228</c:v>
                </c:pt>
                <c:pt idx="110">
                  <c:v>2011571</c:v>
                </c:pt>
                <c:pt idx="111">
                  <c:v>2023166</c:v>
                </c:pt>
                <c:pt idx="112">
                  <c:v>2035006</c:v>
                </c:pt>
                <c:pt idx="113">
                  <c:v>2047082</c:v>
                </c:pt>
                <c:pt idx="114">
                  <c:v>2059385</c:v>
                </c:pt>
                <c:pt idx="115">
                  <c:v>2071906</c:v>
                </c:pt>
                <c:pt idx="116">
                  <c:v>2084634</c:v>
                </c:pt>
                <c:pt idx="117">
                  <c:v>2097552</c:v>
                </c:pt>
                <c:pt idx="118">
                  <c:v>2110639</c:v>
                </c:pt>
                <c:pt idx="119">
                  <c:v>2123874</c:v>
                </c:pt>
                <c:pt idx="120">
                  <c:v>2137230</c:v>
                </c:pt>
                <c:pt idx="121">
                  <c:v>2150673</c:v>
                </c:pt>
                <c:pt idx="122">
                  <c:v>2164163</c:v>
                </c:pt>
                <c:pt idx="123">
                  <c:v>2177654</c:v>
                </c:pt>
                <c:pt idx="124">
                  <c:v>2191097</c:v>
                </c:pt>
                <c:pt idx="125">
                  <c:v>2204442</c:v>
                </c:pt>
                <c:pt idx="126">
                  <c:v>2217634</c:v>
                </c:pt>
                <c:pt idx="127">
                  <c:v>2230622</c:v>
                </c:pt>
                <c:pt idx="128">
                  <c:v>2243357</c:v>
                </c:pt>
                <c:pt idx="129">
                  <c:v>2255784</c:v>
                </c:pt>
                <c:pt idx="130">
                  <c:v>2267850</c:v>
                </c:pt>
                <c:pt idx="131">
                  <c:v>2279503</c:v>
                </c:pt>
                <c:pt idx="132">
                  <c:v>2290696</c:v>
                </c:pt>
                <c:pt idx="133">
                  <c:v>2301373</c:v>
                </c:pt>
                <c:pt idx="134">
                  <c:v>2311480</c:v>
                </c:pt>
                <c:pt idx="135">
                  <c:v>2320962</c:v>
                </c:pt>
                <c:pt idx="136">
                  <c:v>2329767</c:v>
                </c:pt>
                <c:pt idx="137">
                  <c:v>2337848</c:v>
                </c:pt>
                <c:pt idx="138">
                  <c:v>2345159</c:v>
                </c:pt>
                <c:pt idx="139">
                  <c:v>2351660</c:v>
                </c:pt>
                <c:pt idx="140">
                  <c:v>2357315</c:v>
                </c:pt>
                <c:pt idx="141">
                  <c:v>2362089</c:v>
                </c:pt>
                <c:pt idx="142">
                  <c:v>2365949</c:v>
                </c:pt>
                <c:pt idx="143">
                  <c:v>2368869</c:v>
                </c:pt>
                <c:pt idx="144">
                  <c:v>2370828</c:v>
                </c:pt>
                <c:pt idx="145">
                  <c:v>2371804</c:v>
                </c:pt>
                <c:pt idx="146">
                  <c:v>2371781</c:v>
                </c:pt>
                <c:pt idx="147">
                  <c:v>2370745</c:v>
                </c:pt>
                <c:pt idx="148">
                  <c:v>2368693</c:v>
                </c:pt>
                <c:pt idx="149">
                  <c:v>2365627</c:v>
                </c:pt>
                <c:pt idx="150">
                  <c:v>2361558</c:v>
                </c:pt>
                <c:pt idx="151">
                  <c:v>2356508</c:v>
                </c:pt>
                <c:pt idx="152">
                  <c:v>2350506</c:v>
                </c:pt>
                <c:pt idx="153">
                  <c:v>2343583</c:v>
                </c:pt>
                <c:pt idx="154">
                  <c:v>2335780</c:v>
                </c:pt>
                <c:pt idx="155">
                  <c:v>2327146</c:v>
                </c:pt>
                <c:pt idx="156">
                  <c:v>2317737</c:v>
                </c:pt>
                <c:pt idx="157">
                  <c:v>2307612</c:v>
                </c:pt>
                <c:pt idx="158">
                  <c:v>2296837</c:v>
                </c:pt>
                <c:pt idx="159">
                  <c:v>2285481</c:v>
                </c:pt>
                <c:pt idx="160">
                  <c:v>2273619</c:v>
                </c:pt>
                <c:pt idx="161">
                  <c:v>2261328</c:v>
                </c:pt>
                <c:pt idx="162">
                  <c:v>2248688</c:v>
                </c:pt>
                <c:pt idx="163">
                  <c:v>2235779</c:v>
                </c:pt>
                <c:pt idx="164">
                  <c:v>2222676</c:v>
                </c:pt>
                <c:pt idx="165">
                  <c:v>2209445</c:v>
                </c:pt>
                <c:pt idx="166">
                  <c:v>2196144</c:v>
                </c:pt>
                <c:pt idx="167">
                  <c:v>2182815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3-4956-ABDD-EC4C092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645728"/>
        <c:axId val="1"/>
      </c:lineChart>
      <c:catAx>
        <c:axId val="320645728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064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SERIE</a:t>
            </a:r>
            <a:r>
              <a:rPr lang="es-ES" baseline="0"/>
              <a:t> MENSUAL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'Afiliaciones Construcción '!$B$9:$B$296</c:f>
              <c:numCache>
                <c:formatCode>mmm\-yy</c:formatCode>
                <c:ptCount val="288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</c:numCache>
            </c:numRef>
          </c:cat>
          <c:val>
            <c:numRef>
              <c:f>'Afiliaciones Construcción '!$G$9:$G$296</c:f>
              <c:numCache>
                <c:formatCode>General</c:formatCode>
                <c:ptCount val="288"/>
                <c:pt idx="0">
                  <c:v>1161251.1235720466</c:v>
                </c:pt>
                <c:pt idx="1">
                  <c:v>1163502.0277721626</c:v>
                </c:pt>
                <c:pt idx="2">
                  <c:v>1169007.09633016</c:v>
                </c:pt>
                <c:pt idx="3">
                  <c:v>1163605.9981090249</c:v>
                </c:pt>
                <c:pt idx="4">
                  <c:v>1164641.4140410782</c:v>
                </c:pt>
                <c:pt idx="5">
                  <c:v>1159411.813282809</c:v>
                </c:pt>
                <c:pt idx="6">
                  <c:v>1153979.6311465295</c:v>
                </c:pt>
                <c:pt idx="7">
                  <c:v>1161500.8667523451</c:v>
                </c:pt>
                <c:pt idx="8">
                  <c:v>1152515.4715573112</c:v>
                </c:pt>
                <c:pt idx="9">
                  <c:v>1153542.3126162214</c:v>
                </c:pt>
                <c:pt idx="10">
                  <c:v>1155646.3721137582</c:v>
                </c:pt>
                <c:pt idx="11">
                  <c:v>1177498.3644603114</c:v>
                </c:pt>
                <c:pt idx="12">
                  <c:v>1158555.397827622</c:v>
                </c:pt>
                <c:pt idx="13">
                  <c:v>1154294.7577345457</c:v>
                </c:pt>
                <c:pt idx="14">
                  <c:v>1148437.0475185299</c:v>
                </c:pt>
                <c:pt idx="15">
                  <c:v>1151634.4033418375</c:v>
                </c:pt>
                <c:pt idx="16">
                  <c:v>1155961.4987017745</c:v>
                </c:pt>
                <c:pt idx="17">
                  <c:v>1161190.0276009005</c:v>
                </c:pt>
                <c:pt idx="18">
                  <c:v>1170986.8201671189</c:v>
                </c:pt>
                <c:pt idx="19">
                  <c:v>1177044.9680428593</c:v>
                </c:pt>
                <c:pt idx="20">
                  <c:v>1176711.6198494136</c:v>
                </c:pt>
                <c:pt idx="21">
                  <c:v>1179518.818944701</c:v>
                </c:pt>
                <c:pt idx="22">
                  <c:v>1181171.6257430718</c:v>
                </c:pt>
                <c:pt idx="23">
                  <c:v>1181175.9131796435</c:v>
                </c:pt>
                <c:pt idx="24">
                  <c:v>1182288.5029699863</c:v>
                </c:pt>
                <c:pt idx="25">
                  <c:v>1188282.3392971519</c:v>
                </c:pt>
                <c:pt idx="26">
                  <c:v>1195170.1061495065</c:v>
                </c:pt>
                <c:pt idx="27">
                  <c:v>1212898.6563732759</c:v>
                </c:pt>
                <c:pt idx="28">
                  <c:v>1215672.6278351329</c:v>
                </c:pt>
                <c:pt idx="29">
                  <c:v>1223608.6729292558</c:v>
                </c:pt>
                <c:pt idx="30">
                  <c:v>1231656.1913742414</c:v>
                </c:pt>
                <c:pt idx="31">
                  <c:v>1243210.8329348359</c:v>
                </c:pt>
                <c:pt idx="32">
                  <c:v>1254980.9181831561</c:v>
                </c:pt>
                <c:pt idx="33">
                  <c:v>1267253.7053695016</c:v>
                </c:pt>
                <c:pt idx="34">
                  <c:v>1270346.0189968038</c:v>
                </c:pt>
                <c:pt idx="35">
                  <c:v>1254292.7846134061</c:v>
                </c:pt>
                <c:pt idx="36">
                  <c:v>1291554.8958576096</c:v>
                </c:pt>
                <c:pt idx="37">
                  <c:v>1307260.8478787036</c:v>
                </c:pt>
                <c:pt idx="38">
                  <c:v>1326936.9661651445</c:v>
                </c:pt>
                <c:pt idx="39">
                  <c:v>1329891.0099630109</c:v>
                </c:pt>
                <c:pt idx="40">
                  <c:v>1342668.6428056685</c:v>
                </c:pt>
                <c:pt idx="41">
                  <c:v>1362436.9409784002</c:v>
                </c:pt>
                <c:pt idx="42">
                  <c:v>1372693.561116928</c:v>
                </c:pt>
                <c:pt idx="43">
                  <c:v>1389065.1376657705</c:v>
                </c:pt>
                <c:pt idx="44">
                  <c:v>1408440.0635330535</c:v>
                </c:pt>
                <c:pt idx="45">
                  <c:v>1426396.919754263</c:v>
                </c:pt>
                <c:pt idx="46">
                  <c:v>1450739.9127489445</c:v>
                </c:pt>
                <c:pt idx="47">
                  <c:v>1464063.1218953445</c:v>
                </c:pt>
                <c:pt idx="48">
                  <c:v>1481111.0415633647</c:v>
                </c:pt>
                <c:pt idx="49">
                  <c:v>1498448.3631999709</c:v>
                </c:pt>
                <c:pt idx="50">
                  <c:v>1494528.5743143407</c:v>
                </c:pt>
                <c:pt idx="51">
                  <c:v>1552429.3333553206</c:v>
                </c:pt>
                <c:pt idx="52">
                  <c:v>1558783.3143545047</c:v>
                </c:pt>
                <c:pt idx="53">
                  <c:v>1567283.1573577991</c:v>
                </c:pt>
                <c:pt idx="54">
                  <c:v>1585259.3070435813</c:v>
                </c:pt>
                <c:pt idx="55">
                  <c:v>1596217.9949207169</c:v>
                </c:pt>
                <c:pt idx="56">
                  <c:v>1606151.985457228</c:v>
                </c:pt>
                <c:pt idx="57">
                  <c:v>1623256.7136598227</c:v>
                </c:pt>
                <c:pt idx="58">
                  <c:v>1637894.0221154331</c:v>
                </c:pt>
                <c:pt idx="59">
                  <c:v>1675600.9549039449</c:v>
                </c:pt>
                <c:pt idx="60">
                  <c:v>1672466.8387700694</c:v>
                </c:pt>
                <c:pt idx="61">
                  <c:v>1682713.8121763109</c:v>
                </c:pt>
                <c:pt idx="62">
                  <c:v>1690468.7130752816</c:v>
                </c:pt>
                <c:pt idx="63">
                  <c:v>1694152.6929494711</c:v>
                </c:pt>
                <c:pt idx="64">
                  <c:v>1702589.2962633339</c:v>
                </c:pt>
                <c:pt idx="65">
                  <c:v>1711993.7883832464</c:v>
                </c:pt>
                <c:pt idx="66">
                  <c:v>1728183.1488777939</c:v>
                </c:pt>
                <c:pt idx="67">
                  <c:v>1744720.8635937877</c:v>
                </c:pt>
                <c:pt idx="68">
                  <c:v>1761611.2199677997</c:v>
                </c:pt>
                <c:pt idx="69">
                  <c:v>1770238.6142091011</c:v>
                </c:pt>
                <c:pt idx="70">
                  <c:v>1781247.6794659533</c:v>
                </c:pt>
                <c:pt idx="71">
                  <c:v>1808057.0203484758</c:v>
                </c:pt>
                <c:pt idx="72">
                  <c:v>1802969.976856214</c:v>
                </c:pt>
                <c:pt idx="73">
                  <c:v>1814010.1260282106</c:v>
                </c:pt>
                <c:pt idx="74">
                  <c:v>1824536.8546707525</c:v>
                </c:pt>
                <c:pt idx="75">
                  <c:v>1827304.3949777521</c:v>
                </c:pt>
                <c:pt idx="76">
                  <c:v>1838428.149162896</c:v>
                </c:pt>
                <c:pt idx="77">
                  <c:v>1847626.8443273692</c:v>
                </c:pt>
                <c:pt idx="78">
                  <c:v>1848796.2426522865</c:v>
                </c:pt>
                <c:pt idx="79">
                  <c:v>1854665.7433188744</c:v>
                </c:pt>
                <c:pt idx="80">
                  <c:v>1867769.2213409774</c:v>
                </c:pt>
                <c:pt idx="81">
                  <c:v>1878392.417306381</c:v>
                </c:pt>
                <c:pt idx="82">
                  <c:v>1889981.358359549</c:v>
                </c:pt>
                <c:pt idx="83">
                  <c:v>1900940.0462366843</c:v>
                </c:pt>
                <c:pt idx="84">
                  <c:v>1916581.6867092035</c:v>
                </c:pt>
                <c:pt idx="85">
                  <c:v>1918903.3336127517</c:v>
                </c:pt>
                <c:pt idx="86">
                  <c:v>1897229.2698839218</c:v>
                </c:pt>
                <c:pt idx="87">
                  <c:v>1936597.5843439479</c:v>
                </c:pt>
                <c:pt idx="88">
                  <c:v>1938940.6684303542</c:v>
                </c:pt>
                <c:pt idx="89">
                  <c:v>1953927.402966554</c:v>
                </c:pt>
                <c:pt idx="90">
                  <c:v>1966427.4242911972</c:v>
                </c:pt>
                <c:pt idx="91">
                  <c:v>1978406.5220723851</c:v>
                </c:pt>
                <c:pt idx="92">
                  <c:v>1978567.3009438219</c:v>
                </c:pt>
                <c:pt idx="93">
                  <c:v>1992141.3251296633</c:v>
                </c:pt>
                <c:pt idx="94">
                  <c:v>1999451.4044843253</c:v>
                </c:pt>
                <c:pt idx="95">
                  <c:v>1967447.8341952499</c:v>
                </c:pt>
                <c:pt idx="96">
                  <c:v>2009324.2990496906</c:v>
                </c:pt>
                <c:pt idx="97">
                  <c:v>2015291.3388982834</c:v>
                </c:pt>
                <c:pt idx="98">
                  <c:v>2031381.0164925398</c:v>
                </c:pt>
                <c:pt idx="99">
                  <c:v>2034108.8980112518</c:v>
                </c:pt>
                <c:pt idx="100">
                  <c:v>2041489.7200693458</c:v>
                </c:pt>
                <c:pt idx="101">
                  <c:v>2042774.8791816977</c:v>
                </c:pt>
                <c:pt idx="102">
                  <c:v>2051277.9377624211</c:v>
                </c:pt>
                <c:pt idx="103">
                  <c:v>2054650.0066260232</c:v>
                </c:pt>
                <c:pt idx="104">
                  <c:v>2067465.1545386827</c:v>
                </c:pt>
                <c:pt idx="105">
                  <c:v>2071377.4404103127</c:v>
                </c:pt>
                <c:pt idx="106">
                  <c:v>2089153.1524363703</c:v>
                </c:pt>
                <c:pt idx="107">
                  <c:v>2019841.380959946</c:v>
                </c:pt>
                <c:pt idx="108">
                  <c:v>2112591.4963144334</c:v>
                </c:pt>
                <c:pt idx="109">
                  <c:v>2120332.4630445461</c:v>
                </c:pt>
                <c:pt idx="110">
                  <c:v>2126310.221484568</c:v>
                </c:pt>
                <c:pt idx="111">
                  <c:v>2132330.8542903066</c:v>
                </c:pt>
                <c:pt idx="112">
                  <c:v>2139557.3286318216</c:v>
                </c:pt>
                <c:pt idx="113">
                  <c:v>2150633.9210146768</c:v>
                </c:pt>
                <c:pt idx="114">
                  <c:v>2157331.9687987361</c:v>
                </c:pt>
                <c:pt idx="115">
                  <c:v>2166323.7951486274</c:v>
                </c:pt>
                <c:pt idx="116">
                  <c:v>2177758.3884852156</c:v>
                </c:pt>
                <c:pt idx="117">
                  <c:v>2189361.2637072415</c:v>
                </c:pt>
                <c:pt idx="118">
                  <c:v>2205863.6070715194</c:v>
                </c:pt>
                <c:pt idx="119">
                  <c:v>2222559.956940664</c:v>
                </c:pt>
                <c:pt idx="120">
                  <c:v>2230812.2004819461</c:v>
                </c:pt>
                <c:pt idx="121">
                  <c:v>2239573.5771161113</c:v>
                </c:pt>
                <c:pt idx="122">
                  <c:v>2243202.8921740125</c:v>
                </c:pt>
                <c:pt idx="123">
                  <c:v>2279109.1016024314</c:v>
                </c:pt>
                <c:pt idx="124">
                  <c:v>2308378.359217938</c:v>
                </c:pt>
                <c:pt idx="125">
                  <c:v>2338437.5770217702</c:v>
                </c:pt>
                <c:pt idx="126">
                  <c:v>2363573.7457822068</c:v>
                </c:pt>
                <c:pt idx="127">
                  <c:v>2389409.8385629649</c:v>
                </c:pt>
                <c:pt idx="128">
                  <c:v>2404174.698256582</c:v>
                </c:pt>
                <c:pt idx="129">
                  <c:v>2423237.7131132772</c:v>
                </c:pt>
                <c:pt idx="130">
                  <c:v>2443114.2690594429</c:v>
                </c:pt>
                <c:pt idx="131">
                  <c:v>2471680.3870771988</c:v>
                </c:pt>
                <c:pt idx="132">
                  <c:v>2466951.34453867</c:v>
                </c:pt>
                <c:pt idx="133">
                  <c:v>2481914.4981737258</c:v>
                </c:pt>
                <c:pt idx="134">
                  <c:v>2499696.6413546405</c:v>
                </c:pt>
                <c:pt idx="135">
                  <c:v>2519962.2821696838</c:v>
                </c:pt>
                <c:pt idx="136">
                  <c:v>2528060.1779943863</c:v>
                </c:pt>
                <c:pt idx="137">
                  <c:v>2535415.27543305</c:v>
                </c:pt>
                <c:pt idx="138">
                  <c:v>2553289.598500256</c:v>
                </c:pt>
                <c:pt idx="139">
                  <c:v>2567784.349689859</c:v>
                </c:pt>
                <c:pt idx="140">
                  <c:v>2583134.444475506</c:v>
                </c:pt>
                <c:pt idx="141">
                  <c:v>2591991.2165733906</c:v>
                </c:pt>
                <c:pt idx="142">
                  <c:v>2601334.612722157</c:v>
                </c:pt>
                <c:pt idx="143">
                  <c:v>2639937.6197541435</c:v>
                </c:pt>
                <c:pt idx="144">
                  <c:v>2621877.8650552141</c:v>
                </c:pt>
                <c:pt idx="145">
                  <c:v>2627286.4662903496</c:v>
                </c:pt>
                <c:pt idx="146">
                  <c:v>2646470.6012301939</c:v>
                </c:pt>
                <c:pt idx="147">
                  <c:v>2633826.9507804005</c:v>
                </c:pt>
                <c:pt idx="148">
                  <c:v>2636678.0961005474</c:v>
                </c:pt>
                <c:pt idx="149">
                  <c:v>2644703.1055035316</c:v>
                </c:pt>
                <c:pt idx="150">
                  <c:v>2635668.4047879241</c:v>
                </c:pt>
                <c:pt idx="151">
                  <c:v>2624171.6436210466</c:v>
                </c:pt>
                <c:pt idx="152">
                  <c:v>2630699.2658013823</c:v>
                </c:pt>
                <c:pt idx="153">
                  <c:v>2628086.0732109621</c:v>
                </c:pt>
                <c:pt idx="154">
                  <c:v>2614826.1037539938</c:v>
                </c:pt>
                <c:pt idx="155">
                  <c:v>2624278.8295353376</c:v>
                </c:pt>
                <c:pt idx="156">
                  <c:v>2585989.4</c:v>
                </c:pt>
                <c:pt idx="157">
                  <c:v>2566821.75</c:v>
                </c:pt>
                <c:pt idx="158">
                  <c:v>2532558.48</c:v>
                </c:pt>
                <c:pt idx="159">
                  <c:v>2489135.4</c:v>
                </c:pt>
                <c:pt idx="160">
                  <c:v>2434965.9700000002</c:v>
                </c:pt>
                <c:pt idx="161">
                  <c:v>2373037.9300000002</c:v>
                </c:pt>
                <c:pt idx="162">
                  <c:v>2319469.69</c:v>
                </c:pt>
                <c:pt idx="163">
                  <c:v>2268891.3200000003</c:v>
                </c:pt>
                <c:pt idx="164">
                  <c:v>2216365.5300000003</c:v>
                </c:pt>
                <c:pt idx="165">
                  <c:v>2152924.5099999998</c:v>
                </c:pt>
                <c:pt idx="166">
                  <c:v>2088459.8900000001</c:v>
                </c:pt>
                <c:pt idx="167">
                  <c:v>2030806.75</c:v>
                </c:pt>
                <c:pt idx="168">
                  <c:v>1974191.8</c:v>
                </c:pt>
                <c:pt idx="169">
                  <c:v>1923714.6600000001</c:v>
                </c:pt>
                <c:pt idx="170">
                  <c:v>1879895.9500000002</c:v>
                </c:pt>
                <c:pt idx="171">
                  <c:v>1842526.36</c:v>
                </c:pt>
                <c:pt idx="172">
                  <c:v>1819197.85</c:v>
                </c:pt>
                <c:pt idx="173">
                  <c:v>1800750.18</c:v>
                </c:pt>
                <c:pt idx="174">
                  <c:v>1782815.95</c:v>
                </c:pt>
                <c:pt idx="175">
                  <c:v>1764651.8900000001</c:v>
                </c:pt>
                <c:pt idx="176">
                  <c:v>1739781.28</c:v>
                </c:pt>
                <c:pt idx="177">
                  <c:v>1716112.85</c:v>
                </c:pt>
                <c:pt idx="178">
                  <c:v>1694465.52</c:v>
                </c:pt>
                <c:pt idx="179">
                  <c:v>1670826.78</c:v>
                </c:pt>
                <c:pt idx="180">
                  <c:v>1626854.47</c:v>
                </c:pt>
                <c:pt idx="181">
                  <c:v>1613176.3900000001</c:v>
                </c:pt>
                <c:pt idx="182">
                  <c:v>1596500.0999999999</c:v>
                </c:pt>
                <c:pt idx="183">
                  <c:v>1590798.74</c:v>
                </c:pt>
                <c:pt idx="184">
                  <c:v>1583271.25</c:v>
                </c:pt>
                <c:pt idx="185">
                  <c:v>1571279.97</c:v>
                </c:pt>
                <c:pt idx="186">
                  <c:v>1557840.64</c:v>
                </c:pt>
                <c:pt idx="187">
                  <c:v>1543028.28</c:v>
                </c:pt>
                <c:pt idx="188">
                  <c:v>1526863.95</c:v>
                </c:pt>
                <c:pt idx="189">
                  <c:v>1513936.4700000002</c:v>
                </c:pt>
                <c:pt idx="190">
                  <c:v>1503528.4200000002</c:v>
                </c:pt>
                <c:pt idx="191">
                  <c:v>1484447.12</c:v>
                </c:pt>
                <c:pt idx="192">
                  <c:v>1468804.82</c:v>
                </c:pt>
                <c:pt idx="193">
                  <c:v>1456997.27</c:v>
                </c:pt>
                <c:pt idx="194">
                  <c:v>1443175.87</c:v>
                </c:pt>
                <c:pt idx="195">
                  <c:v>1424695.11</c:v>
                </c:pt>
                <c:pt idx="196">
                  <c:v>1401024.7</c:v>
                </c:pt>
                <c:pt idx="197">
                  <c:v>1380236.52</c:v>
                </c:pt>
                <c:pt idx="198">
                  <c:v>1360589.51</c:v>
                </c:pt>
                <c:pt idx="199">
                  <c:v>1343672.92</c:v>
                </c:pt>
                <c:pt idx="200">
                  <c:v>1323475.17</c:v>
                </c:pt>
                <c:pt idx="201">
                  <c:v>1301328.26</c:v>
                </c:pt>
                <c:pt idx="202">
                  <c:v>1276208.83</c:v>
                </c:pt>
                <c:pt idx="203">
                  <c:v>1255257.27</c:v>
                </c:pt>
                <c:pt idx="204">
                  <c:v>1238204.33</c:v>
                </c:pt>
                <c:pt idx="205">
                  <c:v>1215676.01</c:v>
                </c:pt>
                <c:pt idx="206">
                  <c:v>1197699.42</c:v>
                </c:pt>
                <c:pt idx="207">
                  <c:v>1178210.5799999998</c:v>
                </c:pt>
                <c:pt idx="208">
                  <c:v>1158627.73</c:v>
                </c:pt>
                <c:pt idx="209">
                  <c:v>1140472.1199999999</c:v>
                </c:pt>
                <c:pt idx="210">
                  <c:v>1120987.81</c:v>
                </c:pt>
                <c:pt idx="211">
                  <c:v>1105475.26</c:v>
                </c:pt>
                <c:pt idx="212">
                  <c:v>1091523.1499999999</c:v>
                </c:pt>
                <c:pt idx="213">
                  <c:v>1075366.04</c:v>
                </c:pt>
                <c:pt idx="214">
                  <c:v>1059564.3800000001</c:v>
                </c:pt>
                <c:pt idx="215">
                  <c:v>1052012.2899999998</c:v>
                </c:pt>
                <c:pt idx="216">
                  <c:v>1040358.2899999999</c:v>
                </c:pt>
                <c:pt idx="217">
                  <c:v>1026239.7599999999</c:v>
                </c:pt>
                <c:pt idx="218">
                  <c:v>1012401.09</c:v>
                </c:pt>
                <c:pt idx="219">
                  <c:v>1001897.02</c:v>
                </c:pt>
                <c:pt idx="220">
                  <c:v>997409.04</c:v>
                </c:pt>
                <c:pt idx="221">
                  <c:v>993441.6179999999</c:v>
                </c:pt>
                <c:pt idx="222">
                  <c:v>990564.37800000003</c:v>
                </c:pt>
                <c:pt idx="223">
                  <c:v>986929.02500000002</c:v>
                </c:pt>
                <c:pt idx="224">
                  <c:v>983516.73100000003</c:v>
                </c:pt>
                <c:pt idx="225">
                  <c:v>980861.62899999996</c:v>
                </c:pt>
                <c:pt idx="226">
                  <c:v>978743.53699999989</c:v>
                </c:pt>
                <c:pt idx="227">
                  <c:v>975673.00699999998</c:v>
                </c:pt>
                <c:pt idx="228">
                  <c:v>970838.43900000001</c:v>
                </c:pt>
                <c:pt idx="229">
                  <c:v>967894.60799999989</c:v>
                </c:pt>
                <c:pt idx="230">
                  <c:v>970443.255</c:v>
                </c:pt>
                <c:pt idx="231">
                  <c:v>972919.51500000001</c:v>
                </c:pt>
                <c:pt idx="232">
                  <c:v>973721.39500000002</c:v>
                </c:pt>
                <c:pt idx="233">
                  <c:v>976905.66200000001</c:v>
                </c:pt>
                <c:pt idx="234">
                  <c:v>980609.81200000003</c:v>
                </c:pt>
                <c:pt idx="235">
                  <c:v>984762.397</c:v>
                </c:pt>
                <c:pt idx="236">
                  <c:v>985475.31700000004</c:v>
                </c:pt>
                <c:pt idx="237">
                  <c:v>988880.76399999997</c:v>
                </c:pt>
                <c:pt idx="238">
                  <c:v>995413.07500000007</c:v>
                </c:pt>
                <c:pt idx="239">
                  <c:v>1001186.8899999999</c:v>
                </c:pt>
                <c:pt idx="240">
                  <c:v>1005262.3200000001</c:v>
                </c:pt>
                <c:pt idx="241">
                  <c:v>1014730.14</c:v>
                </c:pt>
                <c:pt idx="242">
                  <c:v>1021098.21</c:v>
                </c:pt>
                <c:pt idx="243">
                  <c:v>1025004.2100000001</c:v>
                </c:pt>
                <c:pt idx="244">
                  <c:v>1029189.03</c:v>
                </c:pt>
                <c:pt idx="245">
                  <c:v>1027826.4500000001</c:v>
                </c:pt>
                <c:pt idx="246">
                  <c:v>1028214.2300000001</c:v>
                </c:pt>
                <c:pt idx="247">
                  <c:v>1030472.37</c:v>
                </c:pt>
                <c:pt idx="248">
                  <c:v>1031873.3500000001</c:v>
                </c:pt>
                <c:pt idx="249">
                  <c:v>1033487.1599999999</c:v>
                </c:pt>
                <c:pt idx="250">
                  <c:v>1037178.2000000001</c:v>
                </c:pt>
                <c:pt idx="251">
                  <c:v>1039681.95</c:v>
                </c:pt>
                <c:pt idx="252">
                  <c:v>1037865.9700000001</c:v>
                </c:pt>
                <c:pt idx="253">
                  <c:v>1040053.76</c:v>
                </c:pt>
                <c:pt idx="254">
                  <c:v>1041363.32</c:v>
                </c:pt>
                <c:pt idx="255">
                  <c:v>1043179.0900000001</c:v>
                </c:pt>
                <c:pt idx="256">
                  <c:v>1045885.01</c:v>
                </c:pt>
                <c:pt idx="257">
                  <c:v>1051535.28</c:v>
                </c:pt>
                <c:pt idx="258">
                  <c:v>1055116.9099999999</c:v>
                </c:pt>
                <c:pt idx="259">
                  <c:v>1059772.03</c:v>
                </c:pt>
                <c:pt idx="260">
                  <c:v>1062745.3800000001</c:v>
                </c:pt>
                <c:pt idx="261">
                  <c:v>1067389.23</c:v>
                </c:pt>
                <c:pt idx="262">
                  <c:v>1071969.71</c:v>
                </c:pt>
                <c:pt idx="263">
                  <c:v>1074934.74</c:v>
                </c:pt>
                <c:pt idx="264">
                  <c:v>1083245.51</c:v>
                </c:pt>
                <c:pt idx="265">
                  <c:v>1091024.3599999999</c:v>
                </c:pt>
                <c:pt idx="266">
                  <c:v>1101352.48</c:v>
                </c:pt>
                <c:pt idx="267">
                  <c:v>1107666.24</c:v>
                </c:pt>
                <c:pt idx="268">
                  <c:v>1110809.46</c:v>
                </c:pt>
                <c:pt idx="269">
                  <c:v>1114773.98</c:v>
                </c:pt>
                <c:pt idx="270">
                  <c:v>1120048.2</c:v>
                </c:pt>
                <c:pt idx="271">
                  <c:v>1124095.29</c:v>
                </c:pt>
                <c:pt idx="272">
                  <c:v>1130950.8599999999</c:v>
                </c:pt>
                <c:pt idx="273">
                  <c:v>1139719.26</c:v>
                </c:pt>
                <c:pt idx="274">
                  <c:v>1148892.07</c:v>
                </c:pt>
                <c:pt idx="275">
                  <c:v>1154899.99</c:v>
                </c:pt>
                <c:pt idx="276">
                  <c:v>1163820.68</c:v>
                </c:pt>
                <c:pt idx="277">
                  <c:v>1168176.6700000002</c:v>
                </c:pt>
                <c:pt idx="278">
                  <c:v>1169340.5900000001</c:v>
                </c:pt>
                <c:pt idx="279">
                  <c:v>1175288.3099999998</c:v>
                </c:pt>
                <c:pt idx="280">
                  <c:v>1183733.99</c:v>
                </c:pt>
                <c:pt idx="281">
                  <c:v>1191173.27</c:v>
                </c:pt>
                <c:pt idx="282">
                  <c:v>1197692.53</c:v>
                </c:pt>
                <c:pt idx="283">
                  <c:v>1202273.9099999999</c:v>
                </c:pt>
                <c:pt idx="284">
                  <c:v>1210794.1800000002</c:v>
                </c:pt>
                <c:pt idx="285">
                  <c:v>1217283.6099999999</c:v>
                </c:pt>
                <c:pt idx="286">
                  <c:v>1220965.1599999999</c:v>
                </c:pt>
                <c:pt idx="287">
                  <c:v>1229395.75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8-4C10-BFCB-B2012F228FD4}"/>
            </c:ext>
          </c:extLst>
        </c:ser>
        <c:ser>
          <c:idx val="1"/>
          <c:order val="1"/>
          <c:tx>
            <c:v>Ajuste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Construcción '!$E$9:$E$176</c:f>
              <c:numCache>
                <c:formatCode>General</c:formatCode>
                <c:ptCount val="168"/>
                <c:pt idx="0">
                  <c:v>1083399</c:v>
                </c:pt>
                <c:pt idx="1">
                  <c:v>1085499</c:v>
                </c:pt>
                <c:pt idx="2">
                  <c:v>1090635</c:v>
                </c:pt>
                <c:pt idx="3">
                  <c:v>1085596</c:v>
                </c:pt>
                <c:pt idx="4">
                  <c:v>1086562</c:v>
                </c:pt>
                <c:pt idx="5">
                  <c:v>1081683</c:v>
                </c:pt>
                <c:pt idx="6">
                  <c:v>1076615</c:v>
                </c:pt>
                <c:pt idx="7">
                  <c:v>1083632</c:v>
                </c:pt>
                <c:pt idx="8">
                  <c:v>1075249</c:v>
                </c:pt>
                <c:pt idx="9">
                  <c:v>1076207</c:v>
                </c:pt>
                <c:pt idx="10">
                  <c:v>1078170</c:v>
                </c:pt>
                <c:pt idx="11">
                  <c:v>1098557</c:v>
                </c:pt>
                <c:pt idx="12">
                  <c:v>1080884</c:v>
                </c:pt>
                <c:pt idx="13">
                  <c:v>1076909</c:v>
                </c:pt>
                <c:pt idx="14">
                  <c:v>1071444</c:v>
                </c:pt>
                <c:pt idx="15">
                  <c:v>1074427</c:v>
                </c:pt>
                <c:pt idx="16">
                  <c:v>1078464</c:v>
                </c:pt>
                <c:pt idx="17">
                  <c:v>1083342</c:v>
                </c:pt>
                <c:pt idx="18">
                  <c:v>1092482</c:v>
                </c:pt>
                <c:pt idx="19">
                  <c:v>1098134</c:v>
                </c:pt>
                <c:pt idx="20">
                  <c:v>1097823</c:v>
                </c:pt>
                <c:pt idx="21">
                  <c:v>1100442</c:v>
                </c:pt>
                <c:pt idx="22">
                  <c:v>1101984</c:v>
                </c:pt>
                <c:pt idx="23">
                  <c:v>1101988</c:v>
                </c:pt>
                <c:pt idx="24">
                  <c:v>1103026</c:v>
                </c:pt>
                <c:pt idx="25">
                  <c:v>1108618</c:v>
                </c:pt>
                <c:pt idx="26">
                  <c:v>1115044</c:v>
                </c:pt>
                <c:pt idx="27">
                  <c:v>1131584</c:v>
                </c:pt>
                <c:pt idx="28">
                  <c:v>1134172</c:v>
                </c:pt>
                <c:pt idx="29">
                  <c:v>1141576</c:v>
                </c:pt>
                <c:pt idx="30">
                  <c:v>1149084</c:v>
                </c:pt>
                <c:pt idx="31">
                  <c:v>1159864</c:v>
                </c:pt>
                <c:pt idx="32">
                  <c:v>1170845</c:v>
                </c:pt>
                <c:pt idx="33">
                  <c:v>1182295</c:v>
                </c:pt>
                <c:pt idx="34">
                  <c:v>1185180</c:v>
                </c:pt>
                <c:pt idx="35">
                  <c:v>1170203</c:v>
                </c:pt>
                <c:pt idx="36">
                  <c:v>1204967</c:v>
                </c:pt>
                <c:pt idx="37">
                  <c:v>1219620</c:v>
                </c:pt>
                <c:pt idx="38">
                  <c:v>1237977</c:v>
                </c:pt>
                <c:pt idx="39">
                  <c:v>1240733</c:v>
                </c:pt>
                <c:pt idx="40">
                  <c:v>1252654</c:v>
                </c:pt>
                <c:pt idx="41">
                  <c:v>1271097</c:v>
                </c:pt>
                <c:pt idx="42">
                  <c:v>1280666</c:v>
                </c:pt>
                <c:pt idx="43">
                  <c:v>1295940</c:v>
                </c:pt>
                <c:pt idx="44">
                  <c:v>1314016</c:v>
                </c:pt>
                <c:pt idx="45">
                  <c:v>1330769</c:v>
                </c:pt>
                <c:pt idx="46">
                  <c:v>1353480</c:v>
                </c:pt>
                <c:pt idx="47">
                  <c:v>1365910</c:v>
                </c:pt>
                <c:pt idx="48">
                  <c:v>1381815</c:v>
                </c:pt>
                <c:pt idx="49">
                  <c:v>1397990</c:v>
                </c:pt>
                <c:pt idx="50">
                  <c:v>1394333</c:v>
                </c:pt>
                <c:pt idx="51">
                  <c:v>1448352</c:v>
                </c:pt>
                <c:pt idx="52">
                  <c:v>1454280</c:v>
                </c:pt>
                <c:pt idx="53">
                  <c:v>1462210</c:v>
                </c:pt>
                <c:pt idx="54">
                  <c:v>1478981</c:v>
                </c:pt>
                <c:pt idx="55">
                  <c:v>1489205</c:v>
                </c:pt>
                <c:pt idx="56">
                  <c:v>1498473</c:v>
                </c:pt>
                <c:pt idx="57">
                  <c:v>1514431</c:v>
                </c:pt>
                <c:pt idx="58">
                  <c:v>1528087</c:v>
                </c:pt>
                <c:pt idx="59">
                  <c:v>1563266</c:v>
                </c:pt>
                <c:pt idx="60">
                  <c:v>1560342</c:v>
                </c:pt>
                <c:pt idx="61">
                  <c:v>1569902</c:v>
                </c:pt>
                <c:pt idx="62">
                  <c:v>1577137</c:v>
                </c:pt>
                <c:pt idx="63">
                  <c:v>1580574</c:v>
                </c:pt>
                <c:pt idx="64">
                  <c:v>1588445</c:v>
                </c:pt>
                <c:pt idx="65">
                  <c:v>1597219</c:v>
                </c:pt>
                <c:pt idx="66">
                  <c:v>1612323</c:v>
                </c:pt>
                <c:pt idx="67">
                  <c:v>1627752</c:v>
                </c:pt>
                <c:pt idx="68">
                  <c:v>1643510</c:v>
                </c:pt>
                <c:pt idx="69">
                  <c:v>1651559</c:v>
                </c:pt>
                <c:pt idx="70">
                  <c:v>1661830</c:v>
                </c:pt>
                <c:pt idx="71">
                  <c:v>1686842</c:v>
                </c:pt>
                <c:pt idx="72">
                  <c:v>1682096</c:v>
                </c:pt>
                <c:pt idx="73">
                  <c:v>1692396</c:v>
                </c:pt>
                <c:pt idx="74">
                  <c:v>1702217</c:v>
                </c:pt>
                <c:pt idx="75">
                  <c:v>1704799</c:v>
                </c:pt>
                <c:pt idx="76">
                  <c:v>1715177</c:v>
                </c:pt>
                <c:pt idx="77">
                  <c:v>1723759</c:v>
                </c:pt>
                <c:pt idx="78">
                  <c:v>1724850</c:v>
                </c:pt>
                <c:pt idx="79">
                  <c:v>1730326</c:v>
                </c:pt>
                <c:pt idx="80">
                  <c:v>1742551</c:v>
                </c:pt>
                <c:pt idx="81">
                  <c:v>1752462</c:v>
                </c:pt>
                <c:pt idx="82">
                  <c:v>1763274</c:v>
                </c:pt>
                <c:pt idx="83">
                  <c:v>1773498</c:v>
                </c:pt>
                <c:pt idx="84">
                  <c:v>1788091</c:v>
                </c:pt>
                <c:pt idx="85">
                  <c:v>1790257</c:v>
                </c:pt>
                <c:pt idx="86">
                  <c:v>1770036</c:v>
                </c:pt>
                <c:pt idx="87">
                  <c:v>1806765</c:v>
                </c:pt>
                <c:pt idx="88">
                  <c:v>1808951</c:v>
                </c:pt>
                <c:pt idx="89">
                  <c:v>1822933</c:v>
                </c:pt>
                <c:pt idx="90">
                  <c:v>1834595</c:v>
                </c:pt>
                <c:pt idx="91">
                  <c:v>1845771</c:v>
                </c:pt>
                <c:pt idx="92">
                  <c:v>1845921</c:v>
                </c:pt>
                <c:pt idx="93">
                  <c:v>1858585</c:v>
                </c:pt>
                <c:pt idx="94">
                  <c:v>1865405</c:v>
                </c:pt>
                <c:pt idx="95">
                  <c:v>1835547</c:v>
                </c:pt>
                <c:pt idx="96">
                  <c:v>1874616</c:v>
                </c:pt>
                <c:pt idx="97">
                  <c:v>1880183</c:v>
                </c:pt>
                <c:pt idx="98">
                  <c:v>1895194</c:v>
                </c:pt>
                <c:pt idx="99">
                  <c:v>1897739</c:v>
                </c:pt>
                <c:pt idx="100">
                  <c:v>1904625</c:v>
                </c:pt>
                <c:pt idx="101">
                  <c:v>1905824</c:v>
                </c:pt>
                <c:pt idx="102">
                  <c:v>1913757</c:v>
                </c:pt>
                <c:pt idx="103">
                  <c:v>1916903</c:v>
                </c:pt>
                <c:pt idx="104">
                  <c:v>1928859</c:v>
                </c:pt>
                <c:pt idx="105">
                  <c:v>1932509</c:v>
                </c:pt>
                <c:pt idx="106">
                  <c:v>1949093</c:v>
                </c:pt>
                <c:pt idx="107">
                  <c:v>1884428</c:v>
                </c:pt>
                <c:pt idx="108">
                  <c:v>1970960</c:v>
                </c:pt>
                <c:pt idx="109">
                  <c:v>1978182</c:v>
                </c:pt>
                <c:pt idx="110">
                  <c:v>1983759</c:v>
                </c:pt>
                <c:pt idx="111">
                  <c:v>1989376</c:v>
                </c:pt>
                <c:pt idx="112">
                  <c:v>1996118</c:v>
                </c:pt>
                <c:pt idx="113">
                  <c:v>2006452</c:v>
                </c:pt>
                <c:pt idx="114">
                  <c:v>2012701</c:v>
                </c:pt>
                <c:pt idx="115">
                  <c:v>2021090</c:v>
                </c:pt>
                <c:pt idx="116">
                  <c:v>2031758</c:v>
                </c:pt>
                <c:pt idx="117">
                  <c:v>2042583</c:v>
                </c:pt>
                <c:pt idx="118">
                  <c:v>2057979</c:v>
                </c:pt>
                <c:pt idx="119">
                  <c:v>2073556</c:v>
                </c:pt>
                <c:pt idx="120">
                  <c:v>2081255</c:v>
                </c:pt>
                <c:pt idx="121">
                  <c:v>2089429</c:v>
                </c:pt>
                <c:pt idx="122">
                  <c:v>2092815</c:v>
                </c:pt>
                <c:pt idx="123">
                  <c:v>2126314</c:v>
                </c:pt>
                <c:pt idx="124">
                  <c:v>2153621</c:v>
                </c:pt>
                <c:pt idx="125">
                  <c:v>2181665</c:v>
                </c:pt>
                <c:pt idx="126">
                  <c:v>2205116</c:v>
                </c:pt>
                <c:pt idx="127">
                  <c:v>2229220</c:v>
                </c:pt>
                <c:pt idx="128">
                  <c:v>2242995</c:v>
                </c:pt>
                <c:pt idx="129">
                  <c:v>2260780</c:v>
                </c:pt>
                <c:pt idx="130">
                  <c:v>2279324</c:v>
                </c:pt>
                <c:pt idx="131">
                  <c:v>2305975</c:v>
                </c:pt>
                <c:pt idx="132">
                  <c:v>2301563</c:v>
                </c:pt>
                <c:pt idx="133">
                  <c:v>2315523</c:v>
                </c:pt>
                <c:pt idx="134">
                  <c:v>2332113</c:v>
                </c:pt>
                <c:pt idx="135">
                  <c:v>2351020</c:v>
                </c:pt>
                <c:pt idx="136">
                  <c:v>2358575</c:v>
                </c:pt>
                <c:pt idx="137">
                  <c:v>2365437</c:v>
                </c:pt>
                <c:pt idx="138">
                  <c:v>2382113</c:v>
                </c:pt>
                <c:pt idx="139">
                  <c:v>2395636</c:v>
                </c:pt>
                <c:pt idx="140">
                  <c:v>2409957</c:v>
                </c:pt>
                <c:pt idx="141">
                  <c:v>2418220</c:v>
                </c:pt>
                <c:pt idx="142">
                  <c:v>2426937</c:v>
                </c:pt>
                <c:pt idx="143">
                  <c:v>2462952</c:v>
                </c:pt>
                <c:pt idx="144">
                  <c:v>2446103</c:v>
                </c:pt>
                <c:pt idx="145">
                  <c:v>2451149</c:v>
                </c:pt>
                <c:pt idx="146">
                  <c:v>2469047</c:v>
                </c:pt>
                <c:pt idx="147">
                  <c:v>2457251</c:v>
                </c:pt>
                <c:pt idx="148">
                  <c:v>2459911</c:v>
                </c:pt>
                <c:pt idx="149">
                  <c:v>2467398</c:v>
                </c:pt>
                <c:pt idx="150">
                  <c:v>2458969</c:v>
                </c:pt>
                <c:pt idx="151">
                  <c:v>2448243</c:v>
                </c:pt>
                <c:pt idx="152">
                  <c:v>2454333</c:v>
                </c:pt>
                <c:pt idx="153">
                  <c:v>2451895</c:v>
                </c:pt>
                <c:pt idx="154">
                  <c:v>2439524</c:v>
                </c:pt>
                <c:pt idx="155">
                  <c:v>2448343</c:v>
                </c:pt>
                <c:pt idx="156">
                  <c:v>2416826</c:v>
                </c:pt>
                <c:pt idx="157">
                  <c:v>2388175</c:v>
                </c:pt>
                <c:pt idx="158">
                  <c:v>2346697</c:v>
                </c:pt>
                <c:pt idx="159">
                  <c:v>2313408</c:v>
                </c:pt>
                <c:pt idx="160">
                  <c:v>2274982</c:v>
                </c:pt>
                <c:pt idx="161">
                  <c:v>2218307</c:v>
                </c:pt>
                <c:pt idx="162">
                  <c:v>2181294</c:v>
                </c:pt>
                <c:pt idx="163">
                  <c:v>2150923</c:v>
                </c:pt>
                <c:pt idx="164">
                  <c:v>2072426</c:v>
                </c:pt>
                <c:pt idx="165">
                  <c:v>2006029</c:v>
                </c:pt>
                <c:pt idx="166">
                  <c:v>1944346</c:v>
                </c:pt>
                <c:pt idx="167">
                  <c:v>1864865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8-4C10-BFCB-B2012F22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98944"/>
        <c:axId val="1"/>
      </c:lineChart>
      <c:dateAx>
        <c:axId val="3588989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89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 estacional construcción'!$D$1</c:f>
              <c:strCache>
                <c:ptCount val="1"/>
                <c:pt idx="0">
                  <c:v>Tramo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construcción'!$A$2:$A$169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construcción'!$D$2:$D$169</c:f>
              <c:numCache>
                <c:formatCode>General</c:formatCode>
                <c:ptCount val="168"/>
                <c:pt idx="0">
                  <c:v>1080694.8999999999</c:v>
                </c:pt>
                <c:pt idx="1">
                  <c:v>1081363.3</c:v>
                </c:pt>
                <c:pt idx="2">
                  <c:v>1086924.3999999999</c:v>
                </c:pt>
                <c:pt idx="3">
                  <c:v>1084140.1000000001</c:v>
                </c:pt>
                <c:pt idx="4">
                  <c:v>1085702.2</c:v>
                </c:pt>
                <c:pt idx="5">
                  <c:v>1081867.8</c:v>
                </c:pt>
                <c:pt idx="6">
                  <c:v>1079127.3</c:v>
                </c:pt>
                <c:pt idx="7">
                  <c:v>1083038.8999999999</c:v>
                </c:pt>
                <c:pt idx="8">
                  <c:v>1077817</c:v>
                </c:pt>
                <c:pt idx="9">
                  <c:v>1077792</c:v>
                </c:pt>
                <c:pt idx="10">
                  <c:v>1078633.2</c:v>
                </c:pt>
                <c:pt idx="11">
                  <c:v>1099251.8</c:v>
                </c:pt>
                <c:pt idx="12">
                  <c:v>1077963.2</c:v>
                </c:pt>
                <c:pt idx="13">
                  <c:v>1073631.6000000001</c:v>
                </c:pt>
                <c:pt idx="14">
                  <c:v>1069497.2</c:v>
                </c:pt>
                <c:pt idx="15">
                  <c:v>1074568.8</c:v>
                </c:pt>
                <c:pt idx="16">
                  <c:v>1078746.6000000001</c:v>
                </c:pt>
                <c:pt idx="17">
                  <c:v>1084474.8</c:v>
                </c:pt>
                <c:pt idx="18">
                  <c:v>1094488.5</c:v>
                </c:pt>
                <c:pt idx="19">
                  <c:v>1097629.1000000001</c:v>
                </c:pt>
                <c:pt idx="20">
                  <c:v>1098962.3</c:v>
                </c:pt>
                <c:pt idx="21">
                  <c:v>1100445</c:v>
                </c:pt>
                <c:pt idx="22">
                  <c:v>1101721</c:v>
                </c:pt>
                <c:pt idx="23">
                  <c:v>1101023.5</c:v>
                </c:pt>
                <c:pt idx="24">
                  <c:v>1099788.3999999999</c:v>
                </c:pt>
                <c:pt idx="25">
                  <c:v>1105765.2</c:v>
                </c:pt>
                <c:pt idx="26">
                  <c:v>1113741.3999999999</c:v>
                </c:pt>
                <c:pt idx="27">
                  <c:v>1132952</c:v>
                </c:pt>
                <c:pt idx="28">
                  <c:v>1136125.2</c:v>
                </c:pt>
                <c:pt idx="29">
                  <c:v>1144011.1000000001</c:v>
                </c:pt>
                <c:pt idx="30">
                  <c:v>1151541.5</c:v>
                </c:pt>
                <c:pt idx="31">
                  <c:v>1160161.5</c:v>
                </c:pt>
                <c:pt idx="32">
                  <c:v>1171039</c:v>
                </c:pt>
                <c:pt idx="33">
                  <c:v>1181059.8999999999</c:v>
                </c:pt>
                <c:pt idx="34">
                  <c:v>1183938.2</c:v>
                </c:pt>
                <c:pt idx="35">
                  <c:v>1166676.8999999999</c:v>
                </c:pt>
                <c:pt idx="36">
                  <c:v>1201026.3</c:v>
                </c:pt>
                <c:pt idx="37">
                  <c:v>1216465.7</c:v>
                </c:pt>
                <c:pt idx="38">
                  <c:v>1237357.1000000001</c:v>
                </c:pt>
                <c:pt idx="39">
                  <c:v>1242714.7</c:v>
                </c:pt>
                <c:pt idx="40">
                  <c:v>1256829.3</c:v>
                </c:pt>
                <c:pt idx="41">
                  <c:v>1275366.3999999999</c:v>
                </c:pt>
                <c:pt idx="42">
                  <c:v>1284171.7</c:v>
                </c:pt>
                <c:pt idx="43">
                  <c:v>1297125.3999999999</c:v>
                </c:pt>
                <c:pt idx="44">
                  <c:v>1314080</c:v>
                </c:pt>
                <c:pt idx="45">
                  <c:v>1328708</c:v>
                </c:pt>
                <c:pt idx="46">
                  <c:v>1351384.5</c:v>
                </c:pt>
                <c:pt idx="47">
                  <c:v>1358134.3</c:v>
                </c:pt>
                <c:pt idx="48">
                  <c:v>1376842.3</c:v>
                </c:pt>
                <c:pt idx="49">
                  <c:v>1394178</c:v>
                </c:pt>
                <c:pt idx="50">
                  <c:v>1394341.5</c:v>
                </c:pt>
                <c:pt idx="51">
                  <c:v>1450493.9</c:v>
                </c:pt>
                <c:pt idx="52">
                  <c:v>1460937.9</c:v>
                </c:pt>
                <c:pt idx="53">
                  <c:v>1467650.7</c:v>
                </c:pt>
                <c:pt idx="54">
                  <c:v>1482862.8</c:v>
                </c:pt>
                <c:pt idx="55">
                  <c:v>1490066.6</c:v>
                </c:pt>
                <c:pt idx="56">
                  <c:v>1498590.4</c:v>
                </c:pt>
                <c:pt idx="57">
                  <c:v>1512602.6</c:v>
                </c:pt>
                <c:pt idx="58">
                  <c:v>1525657.3</c:v>
                </c:pt>
                <c:pt idx="59">
                  <c:v>1552626.2</c:v>
                </c:pt>
                <c:pt idx="60">
                  <c:v>1557515.9</c:v>
                </c:pt>
                <c:pt idx="61">
                  <c:v>1567936.4</c:v>
                </c:pt>
                <c:pt idx="62">
                  <c:v>1577863.5</c:v>
                </c:pt>
                <c:pt idx="63">
                  <c:v>1581931.6</c:v>
                </c:pt>
                <c:pt idx="64">
                  <c:v>1593955.4</c:v>
                </c:pt>
                <c:pt idx="65">
                  <c:v>1601942.5</c:v>
                </c:pt>
                <c:pt idx="66">
                  <c:v>1615543.6</c:v>
                </c:pt>
                <c:pt idx="67">
                  <c:v>1628195.3</c:v>
                </c:pt>
                <c:pt idx="68">
                  <c:v>1643210.3</c:v>
                </c:pt>
                <c:pt idx="69">
                  <c:v>1650124.6</c:v>
                </c:pt>
                <c:pt idx="70">
                  <c:v>1659851.7</c:v>
                </c:pt>
                <c:pt idx="71">
                  <c:v>1675599.5</c:v>
                </c:pt>
                <c:pt idx="72">
                  <c:v>1681532.6</c:v>
                </c:pt>
                <c:pt idx="73">
                  <c:v>1692305.9</c:v>
                </c:pt>
                <c:pt idx="74">
                  <c:v>1702770.1</c:v>
                </c:pt>
                <c:pt idx="75">
                  <c:v>1705855.6</c:v>
                </c:pt>
                <c:pt idx="76">
                  <c:v>1718627.6</c:v>
                </c:pt>
                <c:pt idx="77">
                  <c:v>1726924.1</c:v>
                </c:pt>
                <c:pt idx="78">
                  <c:v>1727286.1</c:v>
                </c:pt>
                <c:pt idx="79">
                  <c:v>1730487.7</c:v>
                </c:pt>
                <c:pt idx="80">
                  <c:v>1742788.6</c:v>
                </c:pt>
                <c:pt idx="81">
                  <c:v>1752644</c:v>
                </c:pt>
                <c:pt idx="82">
                  <c:v>1761092.4</c:v>
                </c:pt>
                <c:pt idx="83">
                  <c:v>1762234</c:v>
                </c:pt>
                <c:pt idx="84">
                  <c:v>1788596.4</c:v>
                </c:pt>
                <c:pt idx="85">
                  <c:v>1792003.3</c:v>
                </c:pt>
                <c:pt idx="86">
                  <c:v>1770679.1</c:v>
                </c:pt>
                <c:pt idx="87">
                  <c:v>1808173.2</c:v>
                </c:pt>
                <c:pt idx="88">
                  <c:v>1810198.4</c:v>
                </c:pt>
                <c:pt idx="89">
                  <c:v>1825428.6</c:v>
                </c:pt>
                <c:pt idx="90">
                  <c:v>1836430.5</c:v>
                </c:pt>
                <c:pt idx="91">
                  <c:v>1846059</c:v>
                </c:pt>
                <c:pt idx="92">
                  <c:v>1846525.1</c:v>
                </c:pt>
                <c:pt idx="93">
                  <c:v>1859977.6</c:v>
                </c:pt>
                <c:pt idx="94">
                  <c:v>1863093.5</c:v>
                </c:pt>
                <c:pt idx="95">
                  <c:v>1823174.2</c:v>
                </c:pt>
                <c:pt idx="96">
                  <c:v>1874082</c:v>
                </c:pt>
                <c:pt idx="97">
                  <c:v>1882329.4</c:v>
                </c:pt>
                <c:pt idx="98">
                  <c:v>1896197.7</c:v>
                </c:pt>
                <c:pt idx="99">
                  <c:v>1899077.3</c:v>
                </c:pt>
                <c:pt idx="100">
                  <c:v>1905783.5</c:v>
                </c:pt>
                <c:pt idx="101">
                  <c:v>1908546.6</c:v>
                </c:pt>
                <c:pt idx="102">
                  <c:v>1915941.2</c:v>
                </c:pt>
                <c:pt idx="103">
                  <c:v>1917640.1</c:v>
                </c:pt>
                <c:pt idx="104">
                  <c:v>1930221.1</c:v>
                </c:pt>
                <c:pt idx="105">
                  <c:v>1934597.6</c:v>
                </c:pt>
                <c:pt idx="106">
                  <c:v>1946347.1</c:v>
                </c:pt>
                <c:pt idx="107">
                  <c:v>1871679.9</c:v>
                </c:pt>
                <c:pt idx="108">
                  <c:v>1969265.4</c:v>
                </c:pt>
                <c:pt idx="109">
                  <c:v>1980817</c:v>
                </c:pt>
                <c:pt idx="110">
                  <c:v>1985398.2</c:v>
                </c:pt>
                <c:pt idx="111">
                  <c:v>1991620.8</c:v>
                </c:pt>
                <c:pt idx="112">
                  <c:v>1997231.1</c:v>
                </c:pt>
                <c:pt idx="113">
                  <c:v>2008291.8</c:v>
                </c:pt>
                <c:pt idx="114">
                  <c:v>2013836.2</c:v>
                </c:pt>
                <c:pt idx="115">
                  <c:v>2021274.4</c:v>
                </c:pt>
                <c:pt idx="116">
                  <c:v>2032302.8</c:v>
                </c:pt>
                <c:pt idx="117">
                  <c:v>2043133.3</c:v>
                </c:pt>
                <c:pt idx="118">
                  <c:v>2055385.3</c:v>
                </c:pt>
                <c:pt idx="119">
                  <c:v>2061612.3</c:v>
                </c:pt>
                <c:pt idx="120">
                  <c:v>2080520.5</c:v>
                </c:pt>
                <c:pt idx="121">
                  <c:v>2092614.4</c:v>
                </c:pt>
                <c:pt idx="122">
                  <c:v>2097123.8</c:v>
                </c:pt>
                <c:pt idx="123">
                  <c:v>2130112.4</c:v>
                </c:pt>
                <c:pt idx="124">
                  <c:v>2156315.2999999998</c:v>
                </c:pt>
                <c:pt idx="125">
                  <c:v>2184148.1</c:v>
                </c:pt>
                <c:pt idx="126">
                  <c:v>2204859.6</c:v>
                </c:pt>
                <c:pt idx="127">
                  <c:v>2226924.2999999998</c:v>
                </c:pt>
                <c:pt idx="128">
                  <c:v>2241868.4</c:v>
                </c:pt>
                <c:pt idx="129">
                  <c:v>2258912.7000000002</c:v>
                </c:pt>
                <c:pt idx="130">
                  <c:v>2275497.9</c:v>
                </c:pt>
                <c:pt idx="131">
                  <c:v>2293064.2000000002</c:v>
                </c:pt>
                <c:pt idx="132">
                  <c:v>2302510.7000000002</c:v>
                </c:pt>
                <c:pt idx="133">
                  <c:v>2318824.7000000002</c:v>
                </c:pt>
                <c:pt idx="134">
                  <c:v>2336164.4</c:v>
                </c:pt>
                <c:pt idx="135">
                  <c:v>2356365.2000000002</c:v>
                </c:pt>
                <c:pt idx="136">
                  <c:v>2362924</c:v>
                </c:pt>
                <c:pt idx="137">
                  <c:v>2368765.9</c:v>
                </c:pt>
                <c:pt idx="138">
                  <c:v>2382112.2000000002</c:v>
                </c:pt>
                <c:pt idx="139">
                  <c:v>2392901.1</c:v>
                </c:pt>
                <c:pt idx="140">
                  <c:v>2408381.7999999998</c:v>
                </c:pt>
                <c:pt idx="141">
                  <c:v>2415552.1</c:v>
                </c:pt>
                <c:pt idx="142">
                  <c:v>2423424.5</c:v>
                </c:pt>
                <c:pt idx="143">
                  <c:v>2448452</c:v>
                </c:pt>
                <c:pt idx="144">
                  <c:v>2448808.6</c:v>
                </c:pt>
                <c:pt idx="145">
                  <c:v>2453922.1</c:v>
                </c:pt>
                <c:pt idx="146">
                  <c:v>2473332</c:v>
                </c:pt>
                <c:pt idx="147">
                  <c:v>2463304.6</c:v>
                </c:pt>
                <c:pt idx="148">
                  <c:v>2465580.7999999998</c:v>
                </c:pt>
                <c:pt idx="149">
                  <c:v>2471857.7999999998</c:v>
                </c:pt>
                <c:pt idx="150">
                  <c:v>2458797.2999999998</c:v>
                </c:pt>
                <c:pt idx="151">
                  <c:v>2442866.2000000002</c:v>
                </c:pt>
                <c:pt idx="152">
                  <c:v>2452056.6</c:v>
                </c:pt>
                <c:pt idx="153">
                  <c:v>2448651.5</c:v>
                </c:pt>
                <c:pt idx="154">
                  <c:v>2434834.6</c:v>
                </c:pt>
                <c:pt idx="155">
                  <c:v>2434078.7999999998</c:v>
                </c:pt>
                <c:pt idx="156">
                  <c:v>2421129.9</c:v>
                </c:pt>
                <c:pt idx="157">
                  <c:v>2392213.4</c:v>
                </c:pt>
                <c:pt idx="158">
                  <c:v>2352720.7999999998</c:v>
                </c:pt>
                <c:pt idx="159">
                  <c:v>2320158.6</c:v>
                </c:pt>
                <c:pt idx="160">
                  <c:v>2280959</c:v>
                </c:pt>
                <c:pt idx="161">
                  <c:v>2222758.7999999998</c:v>
                </c:pt>
                <c:pt idx="162">
                  <c:v>2179770.7000000002</c:v>
                </c:pt>
                <c:pt idx="163">
                  <c:v>2141629.2000000002</c:v>
                </c:pt>
                <c:pt idx="164">
                  <c:v>2068522.9</c:v>
                </c:pt>
                <c:pt idx="165">
                  <c:v>2001870.4</c:v>
                </c:pt>
                <c:pt idx="166">
                  <c:v>1939104.1</c:v>
                </c:pt>
                <c:pt idx="167">
                  <c:v>1854444.9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9-4138-8173-01E0FC46D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61984"/>
        <c:axId val="1"/>
      </c:lineChart>
      <c:catAx>
        <c:axId val="362461984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46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 estacional construcción'!$E$1</c:f>
              <c:strCache>
                <c:ptCount val="1"/>
                <c:pt idx="0">
                  <c:v>XII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 estacional construcción'!$A$2:$A$169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 estacional construcción'!$E$2:$E$170</c:f>
              <c:numCache>
                <c:formatCode>General</c:formatCode>
                <c:ptCount val="169"/>
                <c:pt idx="0">
                  <c:v>1083399</c:v>
                </c:pt>
                <c:pt idx="1">
                  <c:v>1085499</c:v>
                </c:pt>
                <c:pt idx="2">
                  <c:v>1090635</c:v>
                </c:pt>
                <c:pt idx="3">
                  <c:v>1085596</c:v>
                </c:pt>
                <c:pt idx="4">
                  <c:v>1086562</c:v>
                </c:pt>
                <c:pt idx="5">
                  <c:v>1081683</c:v>
                </c:pt>
                <c:pt idx="6">
                  <c:v>1076615</c:v>
                </c:pt>
                <c:pt idx="7">
                  <c:v>1083632</c:v>
                </c:pt>
                <c:pt idx="8">
                  <c:v>1075249</c:v>
                </c:pt>
                <c:pt idx="9">
                  <c:v>1076207</c:v>
                </c:pt>
                <c:pt idx="10">
                  <c:v>1078170</c:v>
                </c:pt>
                <c:pt idx="11">
                  <c:v>1098557</c:v>
                </c:pt>
                <c:pt idx="12">
                  <c:v>1080884</c:v>
                </c:pt>
                <c:pt idx="13">
                  <c:v>1076909</c:v>
                </c:pt>
                <c:pt idx="14">
                  <c:v>1071444</c:v>
                </c:pt>
                <c:pt idx="15">
                  <c:v>1074427</c:v>
                </c:pt>
                <c:pt idx="16">
                  <c:v>1078464</c:v>
                </c:pt>
                <c:pt idx="17">
                  <c:v>1083342</c:v>
                </c:pt>
                <c:pt idx="18">
                  <c:v>1092482</c:v>
                </c:pt>
                <c:pt idx="19">
                  <c:v>1098134</c:v>
                </c:pt>
                <c:pt idx="20">
                  <c:v>1097823</c:v>
                </c:pt>
                <c:pt idx="21">
                  <c:v>1100442</c:v>
                </c:pt>
                <c:pt idx="22">
                  <c:v>1101984</c:v>
                </c:pt>
                <c:pt idx="23">
                  <c:v>1101988</c:v>
                </c:pt>
                <c:pt idx="24">
                  <c:v>1103026</c:v>
                </c:pt>
                <c:pt idx="25">
                  <c:v>1108618</c:v>
                </c:pt>
                <c:pt idx="26">
                  <c:v>1115044</c:v>
                </c:pt>
                <c:pt idx="27">
                  <c:v>1131584</c:v>
                </c:pt>
                <c:pt idx="28">
                  <c:v>1134172</c:v>
                </c:pt>
                <c:pt idx="29">
                  <c:v>1141576</c:v>
                </c:pt>
                <c:pt idx="30">
                  <c:v>1149084</c:v>
                </c:pt>
                <c:pt idx="31">
                  <c:v>1159864</c:v>
                </c:pt>
                <c:pt idx="32">
                  <c:v>1170845</c:v>
                </c:pt>
                <c:pt idx="33">
                  <c:v>1182295</c:v>
                </c:pt>
                <c:pt idx="34">
                  <c:v>1185180</c:v>
                </c:pt>
                <c:pt idx="35">
                  <c:v>1170203</c:v>
                </c:pt>
                <c:pt idx="36">
                  <c:v>1204967</c:v>
                </c:pt>
                <c:pt idx="37">
                  <c:v>1219620</c:v>
                </c:pt>
                <c:pt idx="38">
                  <c:v>1237977</c:v>
                </c:pt>
                <c:pt idx="39">
                  <c:v>1240733</c:v>
                </c:pt>
                <c:pt idx="40">
                  <c:v>1252654</c:v>
                </c:pt>
                <c:pt idx="41">
                  <c:v>1271097</c:v>
                </c:pt>
                <c:pt idx="42">
                  <c:v>1280666</c:v>
                </c:pt>
                <c:pt idx="43">
                  <c:v>1295940</c:v>
                </c:pt>
                <c:pt idx="44">
                  <c:v>1314016</c:v>
                </c:pt>
                <c:pt idx="45">
                  <c:v>1330769</c:v>
                </c:pt>
                <c:pt idx="46">
                  <c:v>1353480</c:v>
                </c:pt>
                <c:pt idx="47">
                  <c:v>1365910</c:v>
                </c:pt>
                <c:pt idx="48">
                  <c:v>1381815</c:v>
                </c:pt>
                <c:pt idx="49">
                  <c:v>1397990</c:v>
                </c:pt>
                <c:pt idx="50">
                  <c:v>1394333</c:v>
                </c:pt>
                <c:pt idx="51">
                  <c:v>1448352</c:v>
                </c:pt>
                <c:pt idx="52">
                  <c:v>1454280</c:v>
                </c:pt>
                <c:pt idx="53">
                  <c:v>1462210</c:v>
                </c:pt>
                <c:pt idx="54">
                  <c:v>1478981</c:v>
                </c:pt>
                <c:pt idx="55">
                  <c:v>1489205</c:v>
                </c:pt>
                <c:pt idx="56">
                  <c:v>1498473</c:v>
                </c:pt>
                <c:pt idx="57">
                  <c:v>1514431</c:v>
                </c:pt>
                <c:pt idx="58">
                  <c:v>1528087</c:v>
                </c:pt>
                <c:pt idx="59">
                  <c:v>1563266</c:v>
                </c:pt>
                <c:pt idx="60">
                  <c:v>1560342</c:v>
                </c:pt>
                <c:pt idx="61">
                  <c:v>1569902</c:v>
                </c:pt>
                <c:pt idx="62">
                  <c:v>1577137</c:v>
                </c:pt>
                <c:pt idx="63">
                  <c:v>1580574</c:v>
                </c:pt>
                <c:pt idx="64">
                  <c:v>1588445</c:v>
                </c:pt>
                <c:pt idx="65">
                  <c:v>1597219</c:v>
                </c:pt>
                <c:pt idx="66">
                  <c:v>1612323</c:v>
                </c:pt>
                <c:pt idx="67">
                  <c:v>1627752</c:v>
                </c:pt>
                <c:pt idx="68">
                  <c:v>1643510</c:v>
                </c:pt>
                <c:pt idx="69">
                  <c:v>1651559</c:v>
                </c:pt>
                <c:pt idx="70">
                  <c:v>1661830</c:v>
                </c:pt>
                <c:pt idx="71">
                  <c:v>1686842</c:v>
                </c:pt>
                <c:pt idx="72">
                  <c:v>1682096</c:v>
                </c:pt>
                <c:pt idx="73">
                  <c:v>1692396</c:v>
                </c:pt>
                <c:pt idx="74">
                  <c:v>1702217</c:v>
                </c:pt>
                <c:pt idx="75">
                  <c:v>1704799</c:v>
                </c:pt>
                <c:pt idx="76">
                  <c:v>1715177</c:v>
                </c:pt>
                <c:pt idx="77">
                  <c:v>1723759</c:v>
                </c:pt>
                <c:pt idx="78">
                  <c:v>1724850</c:v>
                </c:pt>
                <c:pt idx="79">
                  <c:v>1730326</c:v>
                </c:pt>
                <c:pt idx="80">
                  <c:v>1742551</c:v>
                </c:pt>
                <c:pt idx="81">
                  <c:v>1752462</c:v>
                </c:pt>
                <c:pt idx="82">
                  <c:v>1763274</c:v>
                </c:pt>
                <c:pt idx="83">
                  <c:v>1773498</c:v>
                </c:pt>
                <c:pt idx="84">
                  <c:v>1788091</c:v>
                </c:pt>
                <c:pt idx="85">
                  <c:v>1790257</c:v>
                </c:pt>
                <c:pt idx="86">
                  <c:v>1770036</c:v>
                </c:pt>
                <c:pt idx="87">
                  <c:v>1806765</c:v>
                </c:pt>
                <c:pt idx="88">
                  <c:v>1808951</c:v>
                </c:pt>
                <c:pt idx="89">
                  <c:v>1822933</c:v>
                </c:pt>
                <c:pt idx="90">
                  <c:v>1834595</c:v>
                </c:pt>
                <c:pt idx="91">
                  <c:v>1845771</c:v>
                </c:pt>
                <c:pt idx="92">
                  <c:v>1845921</c:v>
                </c:pt>
                <c:pt idx="93">
                  <c:v>1858585</c:v>
                </c:pt>
                <c:pt idx="94">
                  <c:v>1865405</c:v>
                </c:pt>
                <c:pt idx="95">
                  <c:v>1835547</c:v>
                </c:pt>
                <c:pt idx="96">
                  <c:v>1874616</c:v>
                </c:pt>
                <c:pt idx="97">
                  <c:v>1880183</c:v>
                </c:pt>
                <c:pt idx="98">
                  <c:v>1895194</c:v>
                </c:pt>
                <c:pt idx="99">
                  <c:v>1897739</c:v>
                </c:pt>
                <c:pt idx="100">
                  <c:v>1904625</c:v>
                </c:pt>
                <c:pt idx="101">
                  <c:v>1905824</c:v>
                </c:pt>
                <c:pt idx="102">
                  <c:v>1913757</c:v>
                </c:pt>
                <c:pt idx="103">
                  <c:v>1916903</c:v>
                </c:pt>
                <c:pt idx="104">
                  <c:v>1928859</c:v>
                </c:pt>
                <c:pt idx="105">
                  <c:v>1932509</c:v>
                </c:pt>
                <c:pt idx="106">
                  <c:v>1949093</c:v>
                </c:pt>
                <c:pt idx="107">
                  <c:v>1884428</c:v>
                </c:pt>
                <c:pt idx="108">
                  <c:v>1970960</c:v>
                </c:pt>
                <c:pt idx="109">
                  <c:v>1978182</c:v>
                </c:pt>
                <c:pt idx="110">
                  <c:v>1983759</c:v>
                </c:pt>
                <c:pt idx="111">
                  <c:v>1989376</c:v>
                </c:pt>
                <c:pt idx="112">
                  <c:v>1996118</c:v>
                </c:pt>
                <c:pt idx="113">
                  <c:v>2006452</c:v>
                </c:pt>
                <c:pt idx="114">
                  <c:v>2012701</c:v>
                </c:pt>
                <c:pt idx="115">
                  <c:v>2021090</c:v>
                </c:pt>
                <c:pt idx="116">
                  <c:v>2031758</c:v>
                </c:pt>
                <c:pt idx="117">
                  <c:v>2042583</c:v>
                </c:pt>
                <c:pt idx="118">
                  <c:v>2057979</c:v>
                </c:pt>
                <c:pt idx="119">
                  <c:v>2073556</c:v>
                </c:pt>
                <c:pt idx="120">
                  <c:v>2081255</c:v>
                </c:pt>
                <c:pt idx="121">
                  <c:v>2089429</c:v>
                </c:pt>
                <c:pt idx="122">
                  <c:v>2092815</c:v>
                </c:pt>
                <c:pt idx="123">
                  <c:v>2126314</c:v>
                </c:pt>
                <c:pt idx="124">
                  <c:v>2153621</c:v>
                </c:pt>
                <c:pt idx="125">
                  <c:v>2181665</c:v>
                </c:pt>
                <c:pt idx="126">
                  <c:v>2205116</c:v>
                </c:pt>
                <c:pt idx="127">
                  <c:v>2229220</c:v>
                </c:pt>
                <c:pt idx="128">
                  <c:v>2242995</c:v>
                </c:pt>
                <c:pt idx="129">
                  <c:v>2260780</c:v>
                </c:pt>
                <c:pt idx="130">
                  <c:v>2279324</c:v>
                </c:pt>
                <c:pt idx="131">
                  <c:v>2305975</c:v>
                </c:pt>
                <c:pt idx="132">
                  <c:v>2301563</c:v>
                </c:pt>
                <c:pt idx="133">
                  <c:v>2315523</c:v>
                </c:pt>
                <c:pt idx="134">
                  <c:v>2332113</c:v>
                </c:pt>
                <c:pt idx="135">
                  <c:v>2351020</c:v>
                </c:pt>
                <c:pt idx="136">
                  <c:v>2358575</c:v>
                </c:pt>
                <c:pt idx="137">
                  <c:v>2365437</c:v>
                </c:pt>
                <c:pt idx="138">
                  <c:v>2382113</c:v>
                </c:pt>
                <c:pt idx="139">
                  <c:v>2395636</c:v>
                </c:pt>
                <c:pt idx="140">
                  <c:v>2409957</c:v>
                </c:pt>
                <c:pt idx="141">
                  <c:v>2418220</c:v>
                </c:pt>
                <c:pt idx="142">
                  <c:v>2426937</c:v>
                </c:pt>
                <c:pt idx="143">
                  <c:v>2462952</c:v>
                </c:pt>
                <c:pt idx="144">
                  <c:v>2446103</c:v>
                </c:pt>
                <c:pt idx="145">
                  <c:v>2451149</c:v>
                </c:pt>
                <c:pt idx="146">
                  <c:v>2469047</c:v>
                </c:pt>
                <c:pt idx="147">
                  <c:v>2457251</c:v>
                </c:pt>
                <c:pt idx="148">
                  <c:v>2459911</c:v>
                </c:pt>
                <c:pt idx="149">
                  <c:v>2467398</c:v>
                </c:pt>
                <c:pt idx="150">
                  <c:v>2458969</c:v>
                </c:pt>
                <c:pt idx="151">
                  <c:v>2448243</c:v>
                </c:pt>
                <c:pt idx="152">
                  <c:v>2454333</c:v>
                </c:pt>
                <c:pt idx="153">
                  <c:v>2451895</c:v>
                </c:pt>
                <c:pt idx="154">
                  <c:v>2439524</c:v>
                </c:pt>
                <c:pt idx="155">
                  <c:v>2448343</c:v>
                </c:pt>
                <c:pt idx="156">
                  <c:v>2416826</c:v>
                </c:pt>
                <c:pt idx="157">
                  <c:v>2388175</c:v>
                </c:pt>
                <c:pt idx="158">
                  <c:v>2346697</c:v>
                </c:pt>
                <c:pt idx="159">
                  <c:v>2313408</c:v>
                </c:pt>
                <c:pt idx="160">
                  <c:v>2274982</c:v>
                </c:pt>
                <c:pt idx="161">
                  <c:v>2218307</c:v>
                </c:pt>
                <c:pt idx="162">
                  <c:v>2181294</c:v>
                </c:pt>
                <c:pt idx="163">
                  <c:v>2150923</c:v>
                </c:pt>
                <c:pt idx="164">
                  <c:v>2072426</c:v>
                </c:pt>
                <c:pt idx="165">
                  <c:v>2006029</c:v>
                </c:pt>
                <c:pt idx="166">
                  <c:v>1944346</c:v>
                </c:pt>
                <c:pt idx="167">
                  <c:v>1864865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1-4439-8ACD-AF2F912A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59688"/>
        <c:axId val="1"/>
      </c:lineChart>
      <c:catAx>
        <c:axId val="362459688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459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'Ajustes industria'!$B$1</c:f>
              <c:strCache>
                <c:ptCount val="1"/>
                <c:pt idx="0">
                  <c:v>Industria Sin ajuste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'Ajustes industria'!$A$2:$A$169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'Ajustes industria'!$B$2:$B$169</c:f>
              <c:numCache>
                <c:formatCode>#,##0</c:formatCode>
                <c:ptCount val="168"/>
                <c:pt idx="0">
                  <c:v>2388007</c:v>
                </c:pt>
                <c:pt idx="1">
                  <c:v>2395471</c:v>
                </c:pt>
                <c:pt idx="2">
                  <c:v>2404528</c:v>
                </c:pt>
                <c:pt idx="3">
                  <c:v>2407489</c:v>
                </c:pt>
                <c:pt idx="4">
                  <c:v>2421499</c:v>
                </c:pt>
                <c:pt idx="5">
                  <c:v>2427035</c:v>
                </c:pt>
                <c:pt idx="6">
                  <c:v>2417936</c:v>
                </c:pt>
                <c:pt idx="7">
                  <c:v>2392211</c:v>
                </c:pt>
                <c:pt idx="8">
                  <c:v>2412582</c:v>
                </c:pt>
                <c:pt idx="9">
                  <c:v>2420507</c:v>
                </c:pt>
                <c:pt idx="10">
                  <c:v>2420282</c:v>
                </c:pt>
                <c:pt idx="11">
                  <c:v>2378154</c:v>
                </c:pt>
                <c:pt idx="12">
                  <c:v>2378761</c:v>
                </c:pt>
                <c:pt idx="13">
                  <c:v>2381966</c:v>
                </c:pt>
                <c:pt idx="14">
                  <c:v>2379888</c:v>
                </c:pt>
                <c:pt idx="15">
                  <c:v>2380609</c:v>
                </c:pt>
                <c:pt idx="16">
                  <c:v>2388202</c:v>
                </c:pt>
                <c:pt idx="17">
                  <c:v>2407275</c:v>
                </c:pt>
                <c:pt idx="18">
                  <c:v>2397825</c:v>
                </c:pt>
                <c:pt idx="19">
                  <c:v>2365129</c:v>
                </c:pt>
                <c:pt idx="20">
                  <c:v>2394171</c:v>
                </c:pt>
                <c:pt idx="21">
                  <c:v>2401356</c:v>
                </c:pt>
                <c:pt idx="22">
                  <c:v>2407308</c:v>
                </c:pt>
                <c:pt idx="23">
                  <c:v>2370078</c:v>
                </c:pt>
                <c:pt idx="24">
                  <c:v>2378397</c:v>
                </c:pt>
                <c:pt idx="25">
                  <c:v>2386151</c:v>
                </c:pt>
                <c:pt idx="26">
                  <c:v>2391857</c:v>
                </c:pt>
                <c:pt idx="27">
                  <c:v>2407694</c:v>
                </c:pt>
                <c:pt idx="28">
                  <c:v>2417533</c:v>
                </c:pt>
                <c:pt idx="29">
                  <c:v>2436566</c:v>
                </c:pt>
                <c:pt idx="30">
                  <c:v>2427711</c:v>
                </c:pt>
                <c:pt idx="31">
                  <c:v>2397980</c:v>
                </c:pt>
                <c:pt idx="32">
                  <c:v>2437517</c:v>
                </c:pt>
                <c:pt idx="33">
                  <c:v>2451940</c:v>
                </c:pt>
                <c:pt idx="34">
                  <c:v>2460893</c:v>
                </c:pt>
                <c:pt idx="35">
                  <c:v>2418777</c:v>
                </c:pt>
                <c:pt idx="36">
                  <c:v>2435241</c:v>
                </c:pt>
                <c:pt idx="37">
                  <c:v>2455607</c:v>
                </c:pt>
                <c:pt idx="38">
                  <c:v>2470714</c:v>
                </c:pt>
                <c:pt idx="39">
                  <c:v>2475864</c:v>
                </c:pt>
                <c:pt idx="40">
                  <c:v>2497745</c:v>
                </c:pt>
                <c:pt idx="41">
                  <c:v>2525231</c:v>
                </c:pt>
                <c:pt idx="42">
                  <c:v>2507389</c:v>
                </c:pt>
                <c:pt idx="43">
                  <c:v>2479929</c:v>
                </c:pt>
                <c:pt idx="44">
                  <c:v>2523472</c:v>
                </c:pt>
                <c:pt idx="45">
                  <c:v>2534104</c:v>
                </c:pt>
                <c:pt idx="46">
                  <c:v>2550869</c:v>
                </c:pt>
                <c:pt idx="47">
                  <c:v>2499942</c:v>
                </c:pt>
                <c:pt idx="48">
                  <c:v>2519132</c:v>
                </c:pt>
                <c:pt idx="49">
                  <c:v>2537552</c:v>
                </c:pt>
                <c:pt idx="50">
                  <c:v>2533738</c:v>
                </c:pt>
                <c:pt idx="51">
                  <c:v>2541751</c:v>
                </c:pt>
                <c:pt idx="52">
                  <c:v>2553794</c:v>
                </c:pt>
                <c:pt idx="53">
                  <c:v>2574774</c:v>
                </c:pt>
                <c:pt idx="54">
                  <c:v>2575087</c:v>
                </c:pt>
                <c:pt idx="55">
                  <c:v>2532682</c:v>
                </c:pt>
                <c:pt idx="56">
                  <c:v>2581668</c:v>
                </c:pt>
                <c:pt idx="57">
                  <c:v>2604572</c:v>
                </c:pt>
                <c:pt idx="58">
                  <c:v>2621161</c:v>
                </c:pt>
                <c:pt idx="59">
                  <c:v>2572003</c:v>
                </c:pt>
                <c:pt idx="60">
                  <c:v>2598306</c:v>
                </c:pt>
                <c:pt idx="61">
                  <c:v>2616237</c:v>
                </c:pt>
                <c:pt idx="62">
                  <c:v>2628992</c:v>
                </c:pt>
                <c:pt idx="63">
                  <c:v>2635454</c:v>
                </c:pt>
                <c:pt idx="64">
                  <c:v>2652428</c:v>
                </c:pt>
                <c:pt idx="65">
                  <c:v>2673251</c:v>
                </c:pt>
                <c:pt idx="66">
                  <c:v>2657140</c:v>
                </c:pt>
                <c:pt idx="67">
                  <c:v>2626840</c:v>
                </c:pt>
                <c:pt idx="68">
                  <c:v>2678346</c:v>
                </c:pt>
                <c:pt idx="69">
                  <c:v>2684145</c:v>
                </c:pt>
                <c:pt idx="70">
                  <c:v>2700219</c:v>
                </c:pt>
                <c:pt idx="71">
                  <c:v>2642042</c:v>
                </c:pt>
                <c:pt idx="72">
                  <c:v>2667004</c:v>
                </c:pt>
                <c:pt idx="73">
                  <c:v>2685247</c:v>
                </c:pt>
                <c:pt idx="74">
                  <c:v>2700193</c:v>
                </c:pt>
                <c:pt idx="75">
                  <c:v>2690667</c:v>
                </c:pt>
                <c:pt idx="76">
                  <c:v>2702158</c:v>
                </c:pt>
                <c:pt idx="77">
                  <c:v>2722120</c:v>
                </c:pt>
                <c:pt idx="78">
                  <c:v>2697744</c:v>
                </c:pt>
                <c:pt idx="79">
                  <c:v>2658609</c:v>
                </c:pt>
                <c:pt idx="80">
                  <c:v>2690717</c:v>
                </c:pt>
                <c:pt idx="81">
                  <c:v>2693388</c:v>
                </c:pt>
                <c:pt idx="82">
                  <c:v>2696055</c:v>
                </c:pt>
                <c:pt idx="83">
                  <c:v>2640357</c:v>
                </c:pt>
                <c:pt idx="84">
                  <c:v>2665361</c:v>
                </c:pt>
                <c:pt idx="85">
                  <c:v>2676894</c:v>
                </c:pt>
                <c:pt idx="86">
                  <c:v>2670574</c:v>
                </c:pt>
                <c:pt idx="87">
                  <c:v>2681659</c:v>
                </c:pt>
                <c:pt idx="88">
                  <c:v>2690226</c:v>
                </c:pt>
                <c:pt idx="89">
                  <c:v>2713052</c:v>
                </c:pt>
                <c:pt idx="90">
                  <c:v>2695236</c:v>
                </c:pt>
                <c:pt idx="91">
                  <c:v>2662926</c:v>
                </c:pt>
                <c:pt idx="92">
                  <c:v>2681787</c:v>
                </c:pt>
                <c:pt idx="93">
                  <c:v>2687988</c:v>
                </c:pt>
                <c:pt idx="94">
                  <c:v>2696532</c:v>
                </c:pt>
                <c:pt idx="95">
                  <c:v>2638944</c:v>
                </c:pt>
                <c:pt idx="96">
                  <c:v>2661171</c:v>
                </c:pt>
                <c:pt idx="97">
                  <c:v>2669323</c:v>
                </c:pt>
                <c:pt idx="98">
                  <c:v>2671226</c:v>
                </c:pt>
                <c:pt idx="99">
                  <c:v>2665593</c:v>
                </c:pt>
                <c:pt idx="100">
                  <c:v>2678515</c:v>
                </c:pt>
                <c:pt idx="101">
                  <c:v>2694152</c:v>
                </c:pt>
                <c:pt idx="102">
                  <c:v>2682212</c:v>
                </c:pt>
                <c:pt idx="103">
                  <c:v>2646086</c:v>
                </c:pt>
                <c:pt idx="104">
                  <c:v>2669832</c:v>
                </c:pt>
                <c:pt idx="105">
                  <c:v>2671191</c:v>
                </c:pt>
                <c:pt idx="106">
                  <c:v>2681317</c:v>
                </c:pt>
                <c:pt idx="107">
                  <c:v>2617360</c:v>
                </c:pt>
                <c:pt idx="108">
                  <c:v>2651764</c:v>
                </c:pt>
                <c:pt idx="109">
                  <c:v>2661643</c:v>
                </c:pt>
                <c:pt idx="110">
                  <c:v>2655010</c:v>
                </c:pt>
                <c:pt idx="111">
                  <c:v>2655689</c:v>
                </c:pt>
                <c:pt idx="112">
                  <c:v>2666783</c:v>
                </c:pt>
                <c:pt idx="113">
                  <c:v>2680646</c:v>
                </c:pt>
                <c:pt idx="114">
                  <c:v>2666696</c:v>
                </c:pt>
                <c:pt idx="115">
                  <c:v>2634621</c:v>
                </c:pt>
                <c:pt idx="116">
                  <c:v>2654929</c:v>
                </c:pt>
                <c:pt idx="117">
                  <c:v>2657533</c:v>
                </c:pt>
                <c:pt idx="118">
                  <c:v>2663065</c:v>
                </c:pt>
                <c:pt idx="119">
                  <c:v>2614630</c:v>
                </c:pt>
                <c:pt idx="120">
                  <c:v>2636698</c:v>
                </c:pt>
                <c:pt idx="121">
                  <c:v>2638846</c:v>
                </c:pt>
                <c:pt idx="122">
                  <c:v>2630712</c:v>
                </c:pt>
                <c:pt idx="123">
                  <c:v>2637539</c:v>
                </c:pt>
                <c:pt idx="124">
                  <c:v>2646132</c:v>
                </c:pt>
                <c:pt idx="125">
                  <c:v>2666545</c:v>
                </c:pt>
                <c:pt idx="126">
                  <c:v>2657243</c:v>
                </c:pt>
                <c:pt idx="127">
                  <c:v>2629440</c:v>
                </c:pt>
                <c:pt idx="128">
                  <c:v>2647886</c:v>
                </c:pt>
                <c:pt idx="129">
                  <c:v>2645377</c:v>
                </c:pt>
                <c:pt idx="130">
                  <c:v>2651339</c:v>
                </c:pt>
                <c:pt idx="131">
                  <c:v>2610629</c:v>
                </c:pt>
                <c:pt idx="132">
                  <c:v>2622714</c:v>
                </c:pt>
                <c:pt idx="133">
                  <c:v>2626463</c:v>
                </c:pt>
                <c:pt idx="134">
                  <c:v>2633426</c:v>
                </c:pt>
                <c:pt idx="135">
                  <c:v>2641570</c:v>
                </c:pt>
                <c:pt idx="136">
                  <c:v>2647224</c:v>
                </c:pt>
                <c:pt idx="137">
                  <c:v>2657564</c:v>
                </c:pt>
                <c:pt idx="138">
                  <c:v>2652424</c:v>
                </c:pt>
                <c:pt idx="139">
                  <c:v>2627850</c:v>
                </c:pt>
                <c:pt idx="140">
                  <c:v>2652244</c:v>
                </c:pt>
                <c:pt idx="141">
                  <c:v>2645434</c:v>
                </c:pt>
                <c:pt idx="142">
                  <c:v>2656523</c:v>
                </c:pt>
                <c:pt idx="143">
                  <c:v>2624842</c:v>
                </c:pt>
                <c:pt idx="144">
                  <c:v>2657314</c:v>
                </c:pt>
                <c:pt idx="145">
                  <c:v>2694037</c:v>
                </c:pt>
                <c:pt idx="146">
                  <c:v>2706279</c:v>
                </c:pt>
                <c:pt idx="147">
                  <c:v>2703820</c:v>
                </c:pt>
                <c:pt idx="148">
                  <c:v>2717321</c:v>
                </c:pt>
                <c:pt idx="149">
                  <c:v>2737812</c:v>
                </c:pt>
                <c:pt idx="150">
                  <c:v>2720731</c:v>
                </c:pt>
                <c:pt idx="151">
                  <c:v>2689556</c:v>
                </c:pt>
                <c:pt idx="152">
                  <c:v>2719709</c:v>
                </c:pt>
                <c:pt idx="153">
                  <c:v>2713497</c:v>
                </c:pt>
                <c:pt idx="154">
                  <c:v>2720861</c:v>
                </c:pt>
                <c:pt idx="155">
                  <c:v>2685251</c:v>
                </c:pt>
                <c:pt idx="156">
                  <c:v>2697089</c:v>
                </c:pt>
                <c:pt idx="157">
                  <c:v>2697257</c:v>
                </c:pt>
                <c:pt idx="158">
                  <c:v>2689145</c:v>
                </c:pt>
                <c:pt idx="159">
                  <c:v>2682620</c:v>
                </c:pt>
                <c:pt idx="160">
                  <c:v>2687721</c:v>
                </c:pt>
                <c:pt idx="161">
                  <c:v>2676390</c:v>
                </c:pt>
                <c:pt idx="162">
                  <c:v>2656731</c:v>
                </c:pt>
                <c:pt idx="163">
                  <c:v>2630442</c:v>
                </c:pt>
                <c:pt idx="164">
                  <c:v>2612774</c:v>
                </c:pt>
                <c:pt idx="165">
                  <c:v>2585145</c:v>
                </c:pt>
                <c:pt idx="166">
                  <c:v>2560151</c:v>
                </c:pt>
                <c:pt idx="167">
                  <c:v>2488667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E-42A5-932B-ECD0A1941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79816"/>
        <c:axId val="1"/>
      </c:lineChart>
      <c:catAx>
        <c:axId val="362579816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579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'Ajustes industria'!$C$1</c:f>
              <c:strCache>
                <c:ptCount val="1"/>
                <c:pt idx="0">
                  <c:v>Hodric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'Ajustes industria'!$A$2:$A$169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'Ajustes industria'!$C$2:$C$169</c:f>
              <c:numCache>
                <c:formatCode>General</c:formatCode>
                <c:ptCount val="168"/>
                <c:pt idx="0">
                  <c:v>2385960</c:v>
                </c:pt>
                <c:pt idx="1">
                  <c:v>2386485</c:v>
                </c:pt>
                <c:pt idx="2">
                  <c:v>2387010</c:v>
                </c:pt>
                <c:pt idx="3">
                  <c:v>2387537</c:v>
                </c:pt>
                <c:pt idx="4">
                  <c:v>2388066</c:v>
                </c:pt>
                <c:pt idx="5">
                  <c:v>2388601</c:v>
                </c:pt>
                <c:pt idx="6">
                  <c:v>2389148</c:v>
                </c:pt>
                <c:pt idx="7">
                  <c:v>2389716</c:v>
                </c:pt>
                <c:pt idx="8">
                  <c:v>2390314</c:v>
                </c:pt>
                <c:pt idx="9">
                  <c:v>2390954</c:v>
                </c:pt>
                <c:pt idx="10">
                  <c:v>2391647</c:v>
                </c:pt>
                <c:pt idx="11">
                  <c:v>2392407</c:v>
                </c:pt>
                <c:pt idx="12">
                  <c:v>2393251</c:v>
                </c:pt>
                <c:pt idx="13">
                  <c:v>2394193</c:v>
                </c:pt>
                <c:pt idx="14">
                  <c:v>2395248</c:v>
                </c:pt>
                <c:pt idx="15">
                  <c:v>2396430</c:v>
                </c:pt>
                <c:pt idx="16">
                  <c:v>2397749</c:v>
                </c:pt>
                <c:pt idx="17">
                  <c:v>2399218</c:v>
                </c:pt>
                <c:pt idx="18">
                  <c:v>2400846</c:v>
                </c:pt>
                <c:pt idx="19">
                  <c:v>2402646</c:v>
                </c:pt>
                <c:pt idx="20">
                  <c:v>2404627</c:v>
                </c:pt>
                <c:pt idx="21">
                  <c:v>2406798</c:v>
                </c:pt>
                <c:pt idx="22">
                  <c:v>2409166</c:v>
                </c:pt>
                <c:pt idx="23">
                  <c:v>2411738</c:v>
                </c:pt>
                <c:pt idx="24">
                  <c:v>2414522</c:v>
                </c:pt>
                <c:pt idx="25">
                  <c:v>2417521</c:v>
                </c:pt>
                <c:pt idx="26">
                  <c:v>2420737</c:v>
                </c:pt>
                <c:pt idx="27">
                  <c:v>2424170</c:v>
                </c:pt>
                <c:pt idx="28">
                  <c:v>2427816</c:v>
                </c:pt>
                <c:pt idx="29">
                  <c:v>2431672</c:v>
                </c:pt>
                <c:pt idx="30">
                  <c:v>2435733</c:v>
                </c:pt>
                <c:pt idx="31">
                  <c:v>2439996</c:v>
                </c:pt>
                <c:pt idx="32">
                  <c:v>2444455</c:v>
                </c:pt>
                <c:pt idx="33">
                  <c:v>2449103</c:v>
                </c:pt>
                <c:pt idx="34">
                  <c:v>2453932</c:v>
                </c:pt>
                <c:pt idx="35">
                  <c:v>2458934</c:v>
                </c:pt>
                <c:pt idx="36">
                  <c:v>2464101</c:v>
                </c:pt>
                <c:pt idx="37">
                  <c:v>2469424</c:v>
                </c:pt>
                <c:pt idx="38">
                  <c:v>2474890</c:v>
                </c:pt>
                <c:pt idx="39">
                  <c:v>2480485</c:v>
                </c:pt>
                <c:pt idx="40">
                  <c:v>2486197</c:v>
                </c:pt>
                <c:pt idx="41">
                  <c:v>2492012</c:v>
                </c:pt>
                <c:pt idx="42">
                  <c:v>2497916</c:v>
                </c:pt>
                <c:pt idx="43">
                  <c:v>2503899</c:v>
                </c:pt>
                <c:pt idx="44">
                  <c:v>2509952</c:v>
                </c:pt>
                <c:pt idx="45">
                  <c:v>2516061</c:v>
                </c:pt>
                <c:pt idx="46">
                  <c:v>2522217</c:v>
                </c:pt>
                <c:pt idx="47">
                  <c:v>2528410</c:v>
                </c:pt>
                <c:pt idx="48">
                  <c:v>2534633</c:v>
                </c:pt>
                <c:pt idx="49">
                  <c:v>2540875</c:v>
                </c:pt>
                <c:pt idx="50">
                  <c:v>2547128</c:v>
                </c:pt>
                <c:pt idx="51">
                  <c:v>2553378</c:v>
                </c:pt>
                <c:pt idx="52">
                  <c:v>2559616</c:v>
                </c:pt>
                <c:pt idx="53">
                  <c:v>2565828</c:v>
                </c:pt>
                <c:pt idx="54">
                  <c:v>2572002</c:v>
                </c:pt>
                <c:pt idx="55">
                  <c:v>2578125</c:v>
                </c:pt>
                <c:pt idx="56">
                  <c:v>2584185</c:v>
                </c:pt>
                <c:pt idx="57">
                  <c:v>2590167</c:v>
                </c:pt>
                <c:pt idx="58">
                  <c:v>2596056</c:v>
                </c:pt>
                <c:pt idx="59">
                  <c:v>2601836</c:v>
                </c:pt>
                <c:pt idx="60">
                  <c:v>2607496</c:v>
                </c:pt>
                <c:pt idx="61">
                  <c:v>2613021</c:v>
                </c:pt>
                <c:pt idx="62">
                  <c:v>2618394</c:v>
                </c:pt>
                <c:pt idx="63">
                  <c:v>2623602</c:v>
                </c:pt>
                <c:pt idx="64">
                  <c:v>2628629</c:v>
                </c:pt>
                <c:pt idx="65">
                  <c:v>2633463</c:v>
                </c:pt>
                <c:pt idx="66">
                  <c:v>2638090</c:v>
                </c:pt>
                <c:pt idx="67">
                  <c:v>2642502</c:v>
                </c:pt>
                <c:pt idx="68">
                  <c:v>2646691</c:v>
                </c:pt>
                <c:pt idx="69">
                  <c:v>2650649</c:v>
                </c:pt>
                <c:pt idx="70">
                  <c:v>2654367</c:v>
                </c:pt>
                <c:pt idx="71">
                  <c:v>2657842</c:v>
                </c:pt>
                <c:pt idx="72">
                  <c:v>2661073</c:v>
                </c:pt>
                <c:pt idx="73">
                  <c:v>2664057</c:v>
                </c:pt>
                <c:pt idx="74">
                  <c:v>2666793</c:v>
                </c:pt>
                <c:pt idx="75">
                  <c:v>2669279</c:v>
                </c:pt>
                <c:pt idx="76">
                  <c:v>2671518</c:v>
                </c:pt>
                <c:pt idx="77">
                  <c:v>2673513</c:v>
                </c:pt>
                <c:pt idx="78">
                  <c:v>2675269</c:v>
                </c:pt>
                <c:pt idx="79">
                  <c:v>2676796</c:v>
                </c:pt>
                <c:pt idx="80">
                  <c:v>2678104</c:v>
                </c:pt>
                <c:pt idx="81">
                  <c:v>2679201</c:v>
                </c:pt>
                <c:pt idx="82">
                  <c:v>2680099</c:v>
                </c:pt>
                <c:pt idx="83">
                  <c:v>2680807</c:v>
                </c:pt>
                <c:pt idx="84">
                  <c:v>2681338</c:v>
                </c:pt>
                <c:pt idx="85">
                  <c:v>2681702</c:v>
                </c:pt>
                <c:pt idx="86">
                  <c:v>2681906</c:v>
                </c:pt>
                <c:pt idx="87">
                  <c:v>2681959</c:v>
                </c:pt>
                <c:pt idx="88">
                  <c:v>2681867</c:v>
                </c:pt>
                <c:pt idx="89">
                  <c:v>2681637</c:v>
                </c:pt>
                <c:pt idx="90">
                  <c:v>2681278</c:v>
                </c:pt>
                <c:pt idx="91">
                  <c:v>2680799</c:v>
                </c:pt>
                <c:pt idx="92">
                  <c:v>2680210</c:v>
                </c:pt>
                <c:pt idx="93">
                  <c:v>2679522</c:v>
                </c:pt>
                <c:pt idx="94">
                  <c:v>2678744</c:v>
                </c:pt>
                <c:pt idx="95">
                  <c:v>2677886</c:v>
                </c:pt>
                <c:pt idx="96">
                  <c:v>2676959</c:v>
                </c:pt>
                <c:pt idx="97">
                  <c:v>2675973</c:v>
                </c:pt>
                <c:pt idx="98">
                  <c:v>2674935</c:v>
                </c:pt>
                <c:pt idx="99">
                  <c:v>2673852</c:v>
                </c:pt>
                <c:pt idx="100">
                  <c:v>2672732</c:v>
                </c:pt>
                <c:pt idx="101">
                  <c:v>2671580</c:v>
                </c:pt>
                <c:pt idx="102">
                  <c:v>2670404</c:v>
                </c:pt>
                <c:pt idx="103">
                  <c:v>2669211</c:v>
                </c:pt>
                <c:pt idx="104">
                  <c:v>2668012</c:v>
                </c:pt>
                <c:pt idx="105">
                  <c:v>2666813</c:v>
                </c:pt>
                <c:pt idx="106">
                  <c:v>2665622</c:v>
                </c:pt>
                <c:pt idx="107">
                  <c:v>2664447</c:v>
                </c:pt>
                <c:pt idx="108">
                  <c:v>2663298</c:v>
                </c:pt>
                <c:pt idx="109">
                  <c:v>2662180</c:v>
                </c:pt>
                <c:pt idx="110">
                  <c:v>2661098</c:v>
                </c:pt>
                <c:pt idx="111">
                  <c:v>2660057</c:v>
                </c:pt>
                <c:pt idx="112">
                  <c:v>2659061</c:v>
                </c:pt>
                <c:pt idx="113">
                  <c:v>2658116</c:v>
                </c:pt>
                <c:pt idx="114">
                  <c:v>2657225</c:v>
                </c:pt>
                <c:pt idx="115">
                  <c:v>2656395</c:v>
                </c:pt>
                <c:pt idx="116">
                  <c:v>2655633</c:v>
                </c:pt>
                <c:pt idx="117">
                  <c:v>2654945</c:v>
                </c:pt>
                <c:pt idx="118">
                  <c:v>2654336</c:v>
                </c:pt>
                <c:pt idx="119">
                  <c:v>2653811</c:v>
                </c:pt>
                <c:pt idx="120">
                  <c:v>2653378</c:v>
                </c:pt>
                <c:pt idx="121">
                  <c:v>2653038</c:v>
                </c:pt>
                <c:pt idx="122">
                  <c:v>2652796</c:v>
                </c:pt>
                <c:pt idx="123">
                  <c:v>2652651</c:v>
                </c:pt>
                <c:pt idx="124">
                  <c:v>2652605</c:v>
                </c:pt>
                <c:pt idx="125">
                  <c:v>2652655</c:v>
                </c:pt>
                <c:pt idx="126">
                  <c:v>2652800</c:v>
                </c:pt>
                <c:pt idx="127">
                  <c:v>2653039</c:v>
                </c:pt>
                <c:pt idx="128">
                  <c:v>2653373</c:v>
                </c:pt>
                <c:pt idx="129">
                  <c:v>2653798</c:v>
                </c:pt>
                <c:pt idx="130">
                  <c:v>2654313</c:v>
                </c:pt>
                <c:pt idx="131">
                  <c:v>2654914</c:v>
                </c:pt>
                <c:pt idx="132">
                  <c:v>2655599</c:v>
                </c:pt>
                <c:pt idx="133">
                  <c:v>2656361</c:v>
                </c:pt>
                <c:pt idx="134">
                  <c:v>2657191</c:v>
                </c:pt>
                <c:pt idx="135">
                  <c:v>2658079</c:v>
                </c:pt>
                <c:pt idx="136">
                  <c:v>2659013</c:v>
                </c:pt>
                <c:pt idx="137">
                  <c:v>2659978</c:v>
                </c:pt>
                <c:pt idx="138">
                  <c:v>2660962</c:v>
                </c:pt>
                <c:pt idx="139">
                  <c:v>2661949</c:v>
                </c:pt>
                <c:pt idx="140">
                  <c:v>2662925</c:v>
                </c:pt>
                <c:pt idx="141">
                  <c:v>2663871</c:v>
                </c:pt>
                <c:pt idx="142">
                  <c:v>2664771</c:v>
                </c:pt>
                <c:pt idx="143">
                  <c:v>2665604</c:v>
                </c:pt>
                <c:pt idx="144">
                  <c:v>2666351</c:v>
                </c:pt>
                <c:pt idx="145">
                  <c:v>2666988</c:v>
                </c:pt>
                <c:pt idx="146">
                  <c:v>2667493</c:v>
                </c:pt>
                <c:pt idx="147">
                  <c:v>2667843</c:v>
                </c:pt>
                <c:pt idx="148">
                  <c:v>2668021</c:v>
                </c:pt>
                <c:pt idx="149">
                  <c:v>2668009</c:v>
                </c:pt>
                <c:pt idx="150">
                  <c:v>2667794</c:v>
                </c:pt>
                <c:pt idx="151">
                  <c:v>2667369</c:v>
                </c:pt>
                <c:pt idx="152">
                  <c:v>2666729</c:v>
                </c:pt>
                <c:pt idx="153">
                  <c:v>2665872</c:v>
                </c:pt>
                <c:pt idx="154">
                  <c:v>2664797</c:v>
                </c:pt>
                <c:pt idx="155">
                  <c:v>2663509</c:v>
                </c:pt>
                <c:pt idx="156">
                  <c:v>2662017</c:v>
                </c:pt>
                <c:pt idx="157">
                  <c:v>2660329</c:v>
                </c:pt>
                <c:pt idx="158">
                  <c:v>2658458</c:v>
                </c:pt>
                <c:pt idx="159">
                  <c:v>2656418</c:v>
                </c:pt>
                <c:pt idx="160">
                  <c:v>2654226</c:v>
                </c:pt>
                <c:pt idx="161">
                  <c:v>2651900</c:v>
                </c:pt>
                <c:pt idx="162">
                  <c:v>2649461</c:v>
                </c:pt>
                <c:pt idx="163">
                  <c:v>2646932</c:v>
                </c:pt>
                <c:pt idx="164">
                  <c:v>2644335</c:v>
                </c:pt>
                <c:pt idx="165">
                  <c:v>2641692</c:v>
                </c:pt>
                <c:pt idx="166">
                  <c:v>2639023</c:v>
                </c:pt>
                <c:pt idx="167">
                  <c:v>2636344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2-452C-BB79-A14BD7D91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5064"/>
        <c:axId val="1"/>
      </c:lineChart>
      <c:catAx>
        <c:axId val="362585064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585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'Ajustes industria'!$E$1</c:f>
              <c:strCache>
                <c:ptCount val="1"/>
                <c:pt idx="0">
                  <c:v>XII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'Ajustes industria'!$A$2:$A$169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'Ajustes industria'!$E$2:$E$169</c:f>
              <c:numCache>
                <c:formatCode>General</c:formatCode>
                <c:ptCount val="168"/>
                <c:pt idx="0">
                  <c:v>2405052</c:v>
                </c:pt>
                <c:pt idx="1">
                  <c:v>2406225</c:v>
                </c:pt>
                <c:pt idx="2">
                  <c:v>2411081</c:v>
                </c:pt>
                <c:pt idx="3">
                  <c:v>2410742</c:v>
                </c:pt>
                <c:pt idx="4">
                  <c:v>2414132</c:v>
                </c:pt>
                <c:pt idx="5">
                  <c:v>2404004</c:v>
                </c:pt>
                <c:pt idx="6">
                  <c:v>2407082</c:v>
                </c:pt>
                <c:pt idx="7">
                  <c:v>2415905</c:v>
                </c:pt>
                <c:pt idx="8">
                  <c:v>2404184</c:v>
                </c:pt>
                <c:pt idx="9">
                  <c:v>2404803</c:v>
                </c:pt>
                <c:pt idx="10">
                  <c:v>2400569</c:v>
                </c:pt>
                <c:pt idx="11">
                  <c:v>2402425</c:v>
                </c:pt>
                <c:pt idx="12">
                  <c:v>2395707</c:v>
                </c:pt>
                <c:pt idx="13">
                  <c:v>2392222</c:v>
                </c:pt>
                <c:pt idx="14">
                  <c:v>2386062</c:v>
                </c:pt>
                <c:pt idx="15">
                  <c:v>2383766</c:v>
                </c:pt>
                <c:pt idx="16">
                  <c:v>2381007</c:v>
                </c:pt>
                <c:pt idx="17">
                  <c:v>2384407</c:v>
                </c:pt>
                <c:pt idx="18">
                  <c:v>2387041</c:v>
                </c:pt>
                <c:pt idx="19">
                  <c:v>2388956</c:v>
                </c:pt>
                <c:pt idx="20">
                  <c:v>2386241</c:v>
                </c:pt>
                <c:pt idx="21">
                  <c:v>2385990</c:v>
                </c:pt>
                <c:pt idx="22">
                  <c:v>2387413</c:v>
                </c:pt>
                <c:pt idx="23">
                  <c:v>2395071</c:v>
                </c:pt>
                <c:pt idx="24">
                  <c:v>2395152</c:v>
                </c:pt>
                <c:pt idx="25">
                  <c:v>2395519</c:v>
                </c:pt>
                <c:pt idx="26">
                  <c:v>2397443</c:v>
                </c:pt>
                <c:pt idx="27">
                  <c:v>2410640</c:v>
                </c:pt>
                <c:pt idx="28">
                  <c:v>2410360</c:v>
                </c:pt>
                <c:pt idx="29">
                  <c:v>2413196</c:v>
                </c:pt>
                <c:pt idx="30">
                  <c:v>2416889</c:v>
                </c:pt>
                <c:pt idx="31">
                  <c:v>2422918</c:v>
                </c:pt>
                <c:pt idx="32">
                  <c:v>2429798</c:v>
                </c:pt>
                <c:pt idx="33">
                  <c:v>2436835</c:v>
                </c:pt>
                <c:pt idx="34">
                  <c:v>2440042</c:v>
                </c:pt>
                <c:pt idx="35">
                  <c:v>2445977</c:v>
                </c:pt>
                <c:pt idx="36">
                  <c:v>2451940</c:v>
                </c:pt>
                <c:pt idx="37">
                  <c:v>2463971</c:v>
                </c:pt>
                <c:pt idx="38">
                  <c:v>2475764</c:v>
                </c:pt>
                <c:pt idx="39">
                  <c:v>2478315</c:v>
                </c:pt>
                <c:pt idx="40">
                  <c:v>2490167</c:v>
                </c:pt>
                <c:pt idx="41">
                  <c:v>2500659</c:v>
                </c:pt>
                <c:pt idx="42">
                  <c:v>2496446</c:v>
                </c:pt>
                <c:pt idx="43">
                  <c:v>2506504</c:v>
                </c:pt>
                <c:pt idx="44">
                  <c:v>2515964</c:v>
                </c:pt>
                <c:pt idx="45">
                  <c:v>2519155</c:v>
                </c:pt>
                <c:pt idx="46">
                  <c:v>2529156</c:v>
                </c:pt>
                <c:pt idx="47">
                  <c:v>2530355</c:v>
                </c:pt>
                <c:pt idx="48">
                  <c:v>2535824</c:v>
                </c:pt>
                <c:pt idx="49">
                  <c:v>2544508</c:v>
                </c:pt>
                <c:pt idx="50">
                  <c:v>2538052</c:v>
                </c:pt>
                <c:pt idx="51">
                  <c:v>2543865</c:v>
                </c:pt>
                <c:pt idx="52">
                  <c:v>2545751</c:v>
                </c:pt>
                <c:pt idx="53">
                  <c:v>2548863</c:v>
                </c:pt>
                <c:pt idx="54">
                  <c:v>2564246</c:v>
                </c:pt>
                <c:pt idx="55">
                  <c:v>2560008</c:v>
                </c:pt>
                <c:pt idx="56">
                  <c:v>2574464</c:v>
                </c:pt>
                <c:pt idx="57">
                  <c:v>2590552</c:v>
                </c:pt>
                <c:pt idx="58">
                  <c:v>2599145</c:v>
                </c:pt>
                <c:pt idx="59">
                  <c:v>2605597</c:v>
                </c:pt>
                <c:pt idx="60">
                  <c:v>2614567</c:v>
                </c:pt>
                <c:pt idx="61">
                  <c:v>2621901</c:v>
                </c:pt>
                <c:pt idx="62">
                  <c:v>2632820</c:v>
                </c:pt>
                <c:pt idx="63">
                  <c:v>2637342</c:v>
                </c:pt>
                <c:pt idx="64">
                  <c:v>2643644</c:v>
                </c:pt>
                <c:pt idx="65">
                  <c:v>2645889</c:v>
                </c:pt>
                <c:pt idx="66">
                  <c:v>2645837</c:v>
                </c:pt>
                <c:pt idx="67">
                  <c:v>2654245</c:v>
                </c:pt>
                <c:pt idx="68">
                  <c:v>2671739</c:v>
                </c:pt>
                <c:pt idx="69">
                  <c:v>2671138</c:v>
                </c:pt>
                <c:pt idx="70">
                  <c:v>2678599</c:v>
                </c:pt>
                <c:pt idx="71">
                  <c:v>2678240</c:v>
                </c:pt>
                <c:pt idx="72">
                  <c:v>2682592</c:v>
                </c:pt>
                <c:pt idx="73">
                  <c:v>2689713</c:v>
                </c:pt>
                <c:pt idx="74">
                  <c:v>2703909</c:v>
                </c:pt>
                <c:pt idx="75">
                  <c:v>2692715</c:v>
                </c:pt>
                <c:pt idx="76">
                  <c:v>2692906</c:v>
                </c:pt>
                <c:pt idx="77">
                  <c:v>2693953</c:v>
                </c:pt>
                <c:pt idx="78">
                  <c:v>2685872</c:v>
                </c:pt>
                <c:pt idx="79">
                  <c:v>2684303</c:v>
                </c:pt>
                <c:pt idx="80">
                  <c:v>2684728</c:v>
                </c:pt>
                <c:pt idx="81">
                  <c:v>2682199</c:v>
                </c:pt>
                <c:pt idx="82">
                  <c:v>2676078</c:v>
                </c:pt>
                <c:pt idx="83">
                  <c:v>2677271</c:v>
                </c:pt>
                <c:pt idx="84">
                  <c:v>2679710</c:v>
                </c:pt>
                <c:pt idx="85">
                  <c:v>2680544</c:v>
                </c:pt>
                <c:pt idx="86">
                  <c:v>2674644</c:v>
                </c:pt>
                <c:pt idx="87">
                  <c:v>2683761</c:v>
                </c:pt>
                <c:pt idx="88">
                  <c:v>2680926</c:v>
                </c:pt>
                <c:pt idx="89">
                  <c:v>2684989</c:v>
                </c:pt>
                <c:pt idx="90">
                  <c:v>2682658</c:v>
                </c:pt>
                <c:pt idx="91">
                  <c:v>2685856</c:v>
                </c:pt>
                <c:pt idx="92">
                  <c:v>2676362</c:v>
                </c:pt>
                <c:pt idx="93">
                  <c:v>2678601</c:v>
                </c:pt>
                <c:pt idx="94">
                  <c:v>2678781</c:v>
                </c:pt>
                <c:pt idx="95">
                  <c:v>2675944</c:v>
                </c:pt>
                <c:pt idx="96">
                  <c:v>2674538</c:v>
                </c:pt>
                <c:pt idx="97">
                  <c:v>2672604</c:v>
                </c:pt>
                <c:pt idx="98">
                  <c:v>2675710</c:v>
                </c:pt>
                <c:pt idx="99">
                  <c:v>2667311</c:v>
                </c:pt>
                <c:pt idx="100">
                  <c:v>2669083</c:v>
                </c:pt>
                <c:pt idx="101">
                  <c:v>2666688</c:v>
                </c:pt>
                <c:pt idx="102">
                  <c:v>2669026</c:v>
                </c:pt>
                <c:pt idx="103">
                  <c:v>2665892</c:v>
                </c:pt>
                <c:pt idx="104">
                  <c:v>2664629</c:v>
                </c:pt>
                <c:pt idx="105">
                  <c:v>2664115</c:v>
                </c:pt>
                <c:pt idx="106">
                  <c:v>2666159</c:v>
                </c:pt>
                <c:pt idx="107">
                  <c:v>2653733</c:v>
                </c:pt>
                <c:pt idx="108">
                  <c:v>2664496</c:v>
                </c:pt>
                <c:pt idx="109">
                  <c:v>2664717</c:v>
                </c:pt>
                <c:pt idx="110">
                  <c:v>2659332</c:v>
                </c:pt>
                <c:pt idx="111">
                  <c:v>2656480</c:v>
                </c:pt>
                <c:pt idx="112">
                  <c:v>2657064</c:v>
                </c:pt>
                <c:pt idx="113">
                  <c:v>2653904</c:v>
                </c:pt>
                <c:pt idx="114">
                  <c:v>2652971</c:v>
                </c:pt>
                <c:pt idx="115">
                  <c:v>2652184</c:v>
                </c:pt>
                <c:pt idx="116">
                  <c:v>2649910</c:v>
                </c:pt>
                <c:pt idx="117">
                  <c:v>2652827</c:v>
                </c:pt>
                <c:pt idx="118">
                  <c:v>2650745</c:v>
                </c:pt>
                <c:pt idx="119">
                  <c:v>2650381</c:v>
                </c:pt>
                <c:pt idx="120">
                  <c:v>2649075</c:v>
                </c:pt>
                <c:pt idx="121">
                  <c:v>2641706</c:v>
                </c:pt>
                <c:pt idx="122">
                  <c:v>2634348</c:v>
                </c:pt>
                <c:pt idx="123">
                  <c:v>2636822</c:v>
                </c:pt>
                <c:pt idx="124">
                  <c:v>2635405</c:v>
                </c:pt>
                <c:pt idx="125">
                  <c:v>2640753</c:v>
                </c:pt>
                <c:pt idx="126">
                  <c:v>2643439</c:v>
                </c:pt>
                <c:pt idx="127">
                  <c:v>2645727</c:v>
                </c:pt>
                <c:pt idx="128">
                  <c:v>2642733</c:v>
                </c:pt>
                <c:pt idx="129">
                  <c:v>2642861</c:v>
                </c:pt>
                <c:pt idx="130">
                  <c:v>2642132</c:v>
                </c:pt>
                <c:pt idx="131">
                  <c:v>2645732</c:v>
                </c:pt>
                <c:pt idx="132">
                  <c:v>2634945</c:v>
                </c:pt>
                <c:pt idx="133">
                  <c:v>2628986</c:v>
                </c:pt>
                <c:pt idx="134">
                  <c:v>2636117</c:v>
                </c:pt>
                <c:pt idx="135">
                  <c:v>2639278</c:v>
                </c:pt>
                <c:pt idx="136">
                  <c:v>2635310</c:v>
                </c:pt>
                <c:pt idx="137">
                  <c:v>2632096</c:v>
                </c:pt>
                <c:pt idx="138">
                  <c:v>2638912</c:v>
                </c:pt>
                <c:pt idx="139">
                  <c:v>2643722</c:v>
                </c:pt>
                <c:pt idx="140">
                  <c:v>2646889</c:v>
                </c:pt>
                <c:pt idx="141">
                  <c:v>2644631</c:v>
                </c:pt>
                <c:pt idx="142">
                  <c:v>2650112</c:v>
                </c:pt>
                <c:pt idx="143">
                  <c:v>2659643</c:v>
                </c:pt>
                <c:pt idx="144">
                  <c:v>2669676</c:v>
                </c:pt>
                <c:pt idx="145">
                  <c:v>2696400</c:v>
                </c:pt>
                <c:pt idx="146">
                  <c:v>2708162</c:v>
                </c:pt>
                <c:pt idx="147">
                  <c:v>2699852</c:v>
                </c:pt>
                <c:pt idx="148">
                  <c:v>2703845</c:v>
                </c:pt>
                <c:pt idx="149">
                  <c:v>2711909</c:v>
                </c:pt>
                <c:pt idx="150">
                  <c:v>2707200</c:v>
                </c:pt>
                <c:pt idx="151">
                  <c:v>2705537</c:v>
                </c:pt>
                <c:pt idx="152">
                  <c:v>2714112</c:v>
                </c:pt>
                <c:pt idx="153">
                  <c:v>2713880</c:v>
                </c:pt>
                <c:pt idx="154">
                  <c:v>2716496</c:v>
                </c:pt>
                <c:pt idx="155">
                  <c:v>2720536</c:v>
                </c:pt>
                <c:pt idx="156">
                  <c:v>2709694</c:v>
                </c:pt>
                <c:pt idx="157">
                  <c:v>2699487</c:v>
                </c:pt>
                <c:pt idx="158">
                  <c:v>2690203</c:v>
                </c:pt>
                <c:pt idx="159">
                  <c:v>2677732</c:v>
                </c:pt>
                <c:pt idx="160">
                  <c:v>2673755</c:v>
                </c:pt>
                <c:pt idx="161">
                  <c:v>2651167</c:v>
                </c:pt>
                <c:pt idx="162">
                  <c:v>2643686</c:v>
                </c:pt>
                <c:pt idx="163">
                  <c:v>2646135</c:v>
                </c:pt>
                <c:pt idx="164">
                  <c:v>2607273</c:v>
                </c:pt>
                <c:pt idx="165">
                  <c:v>2586178</c:v>
                </c:pt>
                <c:pt idx="166">
                  <c:v>2556887</c:v>
                </c:pt>
                <c:pt idx="167">
                  <c:v>2521182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1-4735-98DE-31E3A901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94352"/>
        <c:axId val="1"/>
      </c:lineChart>
      <c:catAx>
        <c:axId val="358894352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89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'Ajustes industria'!$D$1</c:f>
              <c:strCache>
                <c:ptCount val="1"/>
                <c:pt idx="0">
                  <c:v>Tramo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'Ajustes industria'!$A$2:$A$169</c:f>
              <c:numCache>
                <c:formatCode>[h]:mm:ss</c:formatCode>
                <c:ptCount val="168"/>
                <c:pt idx="0">
                  <c:v>83.125694444444449</c:v>
                </c:pt>
                <c:pt idx="1">
                  <c:v>83.126388888888883</c:v>
                </c:pt>
                <c:pt idx="2">
                  <c:v>83.127083333333331</c:v>
                </c:pt>
                <c:pt idx="3">
                  <c:v>83.12777777777778</c:v>
                </c:pt>
                <c:pt idx="4">
                  <c:v>83.128472222222214</c:v>
                </c:pt>
                <c:pt idx="5">
                  <c:v>83.129166666666663</c:v>
                </c:pt>
                <c:pt idx="6">
                  <c:v>83.129861111111111</c:v>
                </c:pt>
                <c:pt idx="7">
                  <c:v>83.13055555555556</c:v>
                </c:pt>
                <c:pt idx="8">
                  <c:v>83.131250000000009</c:v>
                </c:pt>
                <c:pt idx="9">
                  <c:v>83.131944444444443</c:v>
                </c:pt>
                <c:pt idx="10">
                  <c:v>83.132638888888891</c:v>
                </c:pt>
                <c:pt idx="11">
                  <c:v>83.13333333333334</c:v>
                </c:pt>
                <c:pt idx="12">
                  <c:v>83.167361111111106</c:v>
                </c:pt>
                <c:pt idx="13">
                  <c:v>83.168055555555554</c:v>
                </c:pt>
                <c:pt idx="14">
                  <c:v>83.168750000000003</c:v>
                </c:pt>
                <c:pt idx="15">
                  <c:v>83.169444444444437</c:v>
                </c:pt>
                <c:pt idx="16">
                  <c:v>83.170138888888886</c:v>
                </c:pt>
                <c:pt idx="17">
                  <c:v>83.170833333333334</c:v>
                </c:pt>
                <c:pt idx="18">
                  <c:v>83.171527777777769</c:v>
                </c:pt>
                <c:pt idx="19">
                  <c:v>83.172222222222231</c:v>
                </c:pt>
                <c:pt idx="20">
                  <c:v>83.172916666666666</c:v>
                </c:pt>
                <c:pt idx="21">
                  <c:v>83.173611111111114</c:v>
                </c:pt>
                <c:pt idx="22">
                  <c:v>83.174305555555563</c:v>
                </c:pt>
                <c:pt idx="23">
                  <c:v>83.174999999999997</c:v>
                </c:pt>
                <c:pt idx="24">
                  <c:v>83.209027777777777</c:v>
                </c:pt>
                <c:pt idx="25">
                  <c:v>83.209722222222226</c:v>
                </c:pt>
                <c:pt idx="26">
                  <c:v>83.21041666666666</c:v>
                </c:pt>
                <c:pt idx="27">
                  <c:v>83.211111111111109</c:v>
                </c:pt>
                <c:pt idx="28">
                  <c:v>83.211805555555557</c:v>
                </c:pt>
                <c:pt idx="29">
                  <c:v>83.212499999999991</c:v>
                </c:pt>
                <c:pt idx="30">
                  <c:v>83.21319444444444</c:v>
                </c:pt>
                <c:pt idx="31">
                  <c:v>83.213888888888889</c:v>
                </c:pt>
                <c:pt idx="32">
                  <c:v>83.214583333333337</c:v>
                </c:pt>
                <c:pt idx="33">
                  <c:v>83.215277777777786</c:v>
                </c:pt>
                <c:pt idx="34">
                  <c:v>83.21597222222222</c:v>
                </c:pt>
                <c:pt idx="35">
                  <c:v>83.216666666666669</c:v>
                </c:pt>
                <c:pt idx="36">
                  <c:v>83.250694444444449</c:v>
                </c:pt>
                <c:pt idx="37">
                  <c:v>83.251388888888883</c:v>
                </c:pt>
                <c:pt idx="38">
                  <c:v>83.252083333333331</c:v>
                </c:pt>
                <c:pt idx="39">
                  <c:v>83.25277777777778</c:v>
                </c:pt>
                <c:pt idx="40">
                  <c:v>83.253472222222214</c:v>
                </c:pt>
                <c:pt idx="41">
                  <c:v>83.254166666666663</c:v>
                </c:pt>
                <c:pt idx="42">
                  <c:v>83.254861111111111</c:v>
                </c:pt>
                <c:pt idx="43">
                  <c:v>83.25555555555556</c:v>
                </c:pt>
                <c:pt idx="44">
                  <c:v>83.256250000000009</c:v>
                </c:pt>
                <c:pt idx="45">
                  <c:v>83.256944444444443</c:v>
                </c:pt>
                <c:pt idx="46">
                  <c:v>83.257638888888891</c:v>
                </c:pt>
                <c:pt idx="47">
                  <c:v>83.25833333333334</c:v>
                </c:pt>
                <c:pt idx="48">
                  <c:v>83.292361111111106</c:v>
                </c:pt>
                <c:pt idx="49">
                  <c:v>83.293055555555554</c:v>
                </c:pt>
                <c:pt idx="50">
                  <c:v>83.293750000000003</c:v>
                </c:pt>
                <c:pt idx="51">
                  <c:v>83.294444444444437</c:v>
                </c:pt>
                <c:pt idx="52">
                  <c:v>83.295138888888886</c:v>
                </c:pt>
                <c:pt idx="53">
                  <c:v>83.295833333333334</c:v>
                </c:pt>
                <c:pt idx="54">
                  <c:v>83.296527777777769</c:v>
                </c:pt>
                <c:pt idx="55">
                  <c:v>83.297222222222231</c:v>
                </c:pt>
                <c:pt idx="56">
                  <c:v>83.297916666666666</c:v>
                </c:pt>
                <c:pt idx="57">
                  <c:v>83.298611111111114</c:v>
                </c:pt>
                <c:pt idx="58">
                  <c:v>83.299305555555563</c:v>
                </c:pt>
                <c:pt idx="59">
                  <c:v>83.3</c:v>
                </c:pt>
                <c:pt idx="60">
                  <c:v>83.334027777777777</c:v>
                </c:pt>
                <c:pt idx="61">
                  <c:v>83.334722222222226</c:v>
                </c:pt>
                <c:pt idx="62">
                  <c:v>83.33541666666666</c:v>
                </c:pt>
                <c:pt idx="63">
                  <c:v>83.336111111111109</c:v>
                </c:pt>
                <c:pt idx="64">
                  <c:v>83.336805555555557</c:v>
                </c:pt>
                <c:pt idx="65">
                  <c:v>83.337499999999991</c:v>
                </c:pt>
                <c:pt idx="66">
                  <c:v>83.33819444444444</c:v>
                </c:pt>
                <c:pt idx="67">
                  <c:v>83.338888888888889</c:v>
                </c:pt>
                <c:pt idx="68">
                  <c:v>83.339583333333337</c:v>
                </c:pt>
                <c:pt idx="69">
                  <c:v>83.340277777777786</c:v>
                </c:pt>
                <c:pt idx="70">
                  <c:v>83.34097222222222</c:v>
                </c:pt>
                <c:pt idx="71">
                  <c:v>83.341666666666669</c:v>
                </c:pt>
                <c:pt idx="72">
                  <c:v>83.375694444444449</c:v>
                </c:pt>
                <c:pt idx="73">
                  <c:v>83.376388888888883</c:v>
                </c:pt>
                <c:pt idx="74">
                  <c:v>83.377083333333331</c:v>
                </c:pt>
                <c:pt idx="75">
                  <c:v>83.37777777777778</c:v>
                </c:pt>
                <c:pt idx="76">
                  <c:v>83.378472222222214</c:v>
                </c:pt>
                <c:pt idx="77">
                  <c:v>83.379166666666663</c:v>
                </c:pt>
                <c:pt idx="78">
                  <c:v>83.379861111111111</c:v>
                </c:pt>
                <c:pt idx="79">
                  <c:v>83.38055555555556</c:v>
                </c:pt>
                <c:pt idx="80">
                  <c:v>83.381250000000009</c:v>
                </c:pt>
                <c:pt idx="81">
                  <c:v>83.381944444444443</c:v>
                </c:pt>
                <c:pt idx="82">
                  <c:v>83.382638888888891</c:v>
                </c:pt>
                <c:pt idx="83">
                  <c:v>83.38333333333334</c:v>
                </c:pt>
                <c:pt idx="84">
                  <c:v>83.417361111111106</c:v>
                </c:pt>
                <c:pt idx="85">
                  <c:v>83.418055555555554</c:v>
                </c:pt>
                <c:pt idx="86">
                  <c:v>83.418750000000003</c:v>
                </c:pt>
                <c:pt idx="87">
                  <c:v>83.419444444444437</c:v>
                </c:pt>
                <c:pt idx="88">
                  <c:v>83.420138888888886</c:v>
                </c:pt>
                <c:pt idx="89">
                  <c:v>83.420833333333334</c:v>
                </c:pt>
                <c:pt idx="90">
                  <c:v>83.421527777777769</c:v>
                </c:pt>
                <c:pt idx="91">
                  <c:v>83.422222222222231</c:v>
                </c:pt>
                <c:pt idx="92">
                  <c:v>83.422916666666666</c:v>
                </c:pt>
                <c:pt idx="93">
                  <c:v>83.423611111111114</c:v>
                </c:pt>
                <c:pt idx="94">
                  <c:v>83.424305555555563</c:v>
                </c:pt>
                <c:pt idx="95">
                  <c:v>83.424999999999997</c:v>
                </c:pt>
                <c:pt idx="96">
                  <c:v>83.459027777777777</c:v>
                </c:pt>
                <c:pt idx="97">
                  <c:v>83.459722222222226</c:v>
                </c:pt>
                <c:pt idx="98">
                  <c:v>83.46041666666666</c:v>
                </c:pt>
                <c:pt idx="99">
                  <c:v>83.461111111111109</c:v>
                </c:pt>
                <c:pt idx="100">
                  <c:v>83.461805555555557</c:v>
                </c:pt>
                <c:pt idx="101">
                  <c:v>83.462499999999991</c:v>
                </c:pt>
                <c:pt idx="102">
                  <c:v>83.46319444444444</c:v>
                </c:pt>
                <c:pt idx="103">
                  <c:v>83.463888888888889</c:v>
                </c:pt>
                <c:pt idx="104">
                  <c:v>83.464583333333337</c:v>
                </c:pt>
                <c:pt idx="105">
                  <c:v>83.465277777777786</c:v>
                </c:pt>
                <c:pt idx="106">
                  <c:v>83.46597222222222</c:v>
                </c:pt>
                <c:pt idx="107">
                  <c:v>83.466666666666669</c:v>
                </c:pt>
                <c:pt idx="108">
                  <c:v>83.500694444444449</c:v>
                </c:pt>
                <c:pt idx="109">
                  <c:v>83.501388888888883</c:v>
                </c:pt>
                <c:pt idx="110">
                  <c:v>83.502083333333331</c:v>
                </c:pt>
                <c:pt idx="111">
                  <c:v>83.50277777777778</c:v>
                </c:pt>
                <c:pt idx="112">
                  <c:v>83.503472222222214</c:v>
                </c:pt>
                <c:pt idx="113">
                  <c:v>83.504166666666663</c:v>
                </c:pt>
                <c:pt idx="114">
                  <c:v>83.504861111111111</c:v>
                </c:pt>
                <c:pt idx="115">
                  <c:v>83.50555555555556</c:v>
                </c:pt>
                <c:pt idx="116">
                  <c:v>83.506250000000009</c:v>
                </c:pt>
                <c:pt idx="117">
                  <c:v>83.506944444444443</c:v>
                </c:pt>
                <c:pt idx="118">
                  <c:v>83.507638888888891</c:v>
                </c:pt>
                <c:pt idx="119">
                  <c:v>83.50833333333334</c:v>
                </c:pt>
                <c:pt idx="120">
                  <c:v>83.542361111111106</c:v>
                </c:pt>
                <c:pt idx="121">
                  <c:v>83.543055555555554</c:v>
                </c:pt>
                <c:pt idx="122">
                  <c:v>83.543750000000003</c:v>
                </c:pt>
                <c:pt idx="123">
                  <c:v>83.544444444444437</c:v>
                </c:pt>
                <c:pt idx="124">
                  <c:v>83.545138888888886</c:v>
                </c:pt>
                <c:pt idx="125">
                  <c:v>83.545833333333334</c:v>
                </c:pt>
                <c:pt idx="126">
                  <c:v>83.546527777777769</c:v>
                </c:pt>
                <c:pt idx="127">
                  <c:v>83.547222222222231</c:v>
                </c:pt>
                <c:pt idx="128">
                  <c:v>83.547916666666666</c:v>
                </c:pt>
                <c:pt idx="129">
                  <c:v>83.548611111111114</c:v>
                </c:pt>
                <c:pt idx="130">
                  <c:v>83.549305555555563</c:v>
                </c:pt>
                <c:pt idx="131">
                  <c:v>83.55</c:v>
                </c:pt>
                <c:pt idx="132">
                  <c:v>83.584027777777777</c:v>
                </c:pt>
                <c:pt idx="133">
                  <c:v>83.584722222222226</c:v>
                </c:pt>
                <c:pt idx="134">
                  <c:v>83.58541666666666</c:v>
                </c:pt>
                <c:pt idx="135">
                  <c:v>83.586111111111109</c:v>
                </c:pt>
                <c:pt idx="136">
                  <c:v>83.586805555555557</c:v>
                </c:pt>
                <c:pt idx="137">
                  <c:v>83.587499999999991</c:v>
                </c:pt>
                <c:pt idx="138">
                  <c:v>83.58819444444444</c:v>
                </c:pt>
                <c:pt idx="139">
                  <c:v>83.588888888888889</c:v>
                </c:pt>
                <c:pt idx="140">
                  <c:v>83.589583333333337</c:v>
                </c:pt>
                <c:pt idx="141">
                  <c:v>83.590277777777786</c:v>
                </c:pt>
                <c:pt idx="142">
                  <c:v>83.59097222222222</c:v>
                </c:pt>
                <c:pt idx="143">
                  <c:v>83.591666666666669</c:v>
                </c:pt>
                <c:pt idx="144">
                  <c:v>83.625694444444449</c:v>
                </c:pt>
                <c:pt idx="145">
                  <c:v>83.626388888888883</c:v>
                </c:pt>
                <c:pt idx="146">
                  <c:v>83.627083333333331</c:v>
                </c:pt>
                <c:pt idx="147">
                  <c:v>83.62777777777778</c:v>
                </c:pt>
                <c:pt idx="148">
                  <c:v>83.628472222222214</c:v>
                </c:pt>
                <c:pt idx="149">
                  <c:v>83.629166666666663</c:v>
                </c:pt>
                <c:pt idx="150">
                  <c:v>83.629861111111111</c:v>
                </c:pt>
                <c:pt idx="151">
                  <c:v>83.63055555555556</c:v>
                </c:pt>
                <c:pt idx="152">
                  <c:v>83.631250000000009</c:v>
                </c:pt>
                <c:pt idx="153">
                  <c:v>83.631944444444443</c:v>
                </c:pt>
                <c:pt idx="154">
                  <c:v>83.632638888888891</c:v>
                </c:pt>
                <c:pt idx="155">
                  <c:v>83.63333333333334</c:v>
                </c:pt>
                <c:pt idx="156">
                  <c:v>83.667361111111106</c:v>
                </c:pt>
                <c:pt idx="157">
                  <c:v>83.668055555555554</c:v>
                </c:pt>
                <c:pt idx="158">
                  <c:v>83.668750000000003</c:v>
                </c:pt>
                <c:pt idx="159">
                  <c:v>83.669444444444437</c:v>
                </c:pt>
                <c:pt idx="160">
                  <c:v>83.670138888888886</c:v>
                </c:pt>
                <c:pt idx="161">
                  <c:v>83.670833333333334</c:v>
                </c:pt>
                <c:pt idx="162">
                  <c:v>83.671527777777769</c:v>
                </c:pt>
                <c:pt idx="163">
                  <c:v>83.672222222222231</c:v>
                </c:pt>
                <c:pt idx="164">
                  <c:v>83.672916666666666</c:v>
                </c:pt>
                <c:pt idx="165">
                  <c:v>83.673611111111114</c:v>
                </c:pt>
                <c:pt idx="166">
                  <c:v>83.674305555555563</c:v>
                </c:pt>
                <c:pt idx="167">
                  <c:v>83.674999999999997</c:v>
                </c:pt>
              </c:numCache>
            </c:numRef>
          </c:cat>
          <c:val>
            <c:numRef>
              <c:f>'Ajustes industria'!$D$2:$D$169</c:f>
              <c:numCache>
                <c:formatCode>General</c:formatCode>
                <c:ptCount val="168"/>
                <c:pt idx="0">
                  <c:v>2406848.9</c:v>
                </c:pt>
                <c:pt idx="1">
                  <c:v>2406516.7000000002</c:v>
                </c:pt>
                <c:pt idx="2">
                  <c:v>2410688.2000000002</c:v>
                </c:pt>
                <c:pt idx="3">
                  <c:v>2409758.7000000002</c:v>
                </c:pt>
                <c:pt idx="4">
                  <c:v>2412652.5</c:v>
                </c:pt>
                <c:pt idx="5">
                  <c:v>2405213.2999999998</c:v>
                </c:pt>
                <c:pt idx="6">
                  <c:v>2407051.5</c:v>
                </c:pt>
                <c:pt idx="7">
                  <c:v>2411779.7000000002</c:v>
                </c:pt>
                <c:pt idx="8">
                  <c:v>2404535</c:v>
                </c:pt>
                <c:pt idx="9">
                  <c:v>2404884.2999999998</c:v>
                </c:pt>
                <c:pt idx="10">
                  <c:v>2401100.4</c:v>
                </c:pt>
                <c:pt idx="11">
                  <c:v>2402555.7000000002</c:v>
                </c:pt>
                <c:pt idx="12">
                  <c:v>2396480.7000000002</c:v>
                </c:pt>
                <c:pt idx="13">
                  <c:v>2392123.2999999998</c:v>
                </c:pt>
                <c:pt idx="14">
                  <c:v>2386422.2999999998</c:v>
                </c:pt>
                <c:pt idx="15">
                  <c:v>2383308.6</c:v>
                </c:pt>
                <c:pt idx="16">
                  <c:v>2380721.7999999998</c:v>
                </c:pt>
                <c:pt idx="17">
                  <c:v>2385337.1</c:v>
                </c:pt>
                <c:pt idx="18">
                  <c:v>2387585.6</c:v>
                </c:pt>
                <c:pt idx="19">
                  <c:v>2386474.2999999998</c:v>
                </c:pt>
                <c:pt idx="20">
                  <c:v>2386413.2000000002</c:v>
                </c:pt>
                <c:pt idx="21">
                  <c:v>2386277.1</c:v>
                </c:pt>
                <c:pt idx="22">
                  <c:v>2387912.6</c:v>
                </c:pt>
                <c:pt idx="23">
                  <c:v>2395172.1</c:v>
                </c:pt>
                <c:pt idx="24">
                  <c:v>2395371.6</c:v>
                </c:pt>
                <c:pt idx="25">
                  <c:v>2394881.4</c:v>
                </c:pt>
                <c:pt idx="26">
                  <c:v>2397517.2000000002</c:v>
                </c:pt>
                <c:pt idx="27">
                  <c:v>2409582</c:v>
                </c:pt>
                <c:pt idx="28">
                  <c:v>2409718.2000000002</c:v>
                </c:pt>
                <c:pt idx="29">
                  <c:v>2413358.9</c:v>
                </c:pt>
                <c:pt idx="30">
                  <c:v>2418184.5</c:v>
                </c:pt>
                <c:pt idx="31">
                  <c:v>2422072.1</c:v>
                </c:pt>
                <c:pt idx="32">
                  <c:v>2429767.1</c:v>
                </c:pt>
                <c:pt idx="33">
                  <c:v>2436943.5</c:v>
                </c:pt>
                <c:pt idx="34">
                  <c:v>2440480.4</c:v>
                </c:pt>
                <c:pt idx="35">
                  <c:v>2446380.7999999998</c:v>
                </c:pt>
                <c:pt idx="36">
                  <c:v>2452185.1</c:v>
                </c:pt>
                <c:pt idx="37">
                  <c:v>2462632.7000000002</c:v>
                </c:pt>
                <c:pt idx="38">
                  <c:v>2475223.2999999998</c:v>
                </c:pt>
                <c:pt idx="39">
                  <c:v>2477829.5</c:v>
                </c:pt>
                <c:pt idx="40">
                  <c:v>2489681.9</c:v>
                </c:pt>
                <c:pt idx="41">
                  <c:v>2500683.2999999998</c:v>
                </c:pt>
                <c:pt idx="42">
                  <c:v>2498225.2999999998</c:v>
                </c:pt>
                <c:pt idx="43">
                  <c:v>2506918.7000000002</c:v>
                </c:pt>
                <c:pt idx="44">
                  <c:v>2515663.2000000002</c:v>
                </c:pt>
                <c:pt idx="45">
                  <c:v>2518897.1</c:v>
                </c:pt>
                <c:pt idx="46">
                  <c:v>2528542.4</c:v>
                </c:pt>
                <c:pt idx="47">
                  <c:v>2529678.7000000002</c:v>
                </c:pt>
                <c:pt idx="48">
                  <c:v>2534940.4</c:v>
                </c:pt>
                <c:pt idx="49">
                  <c:v>2542446</c:v>
                </c:pt>
                <c:pt idx="50">
                  <c:v>2536988.6</c:v>
                </c:pt>
                <c:pt idx="51">
                  <c:v>2543898.2000000002</c:v>
                </c:pt>
                <c:pt idx="52">
                  <c:v>2546185.2999999998</c:v>
                </c:pt>
                <c:pt idx="53">
                  <c:v>2550540.6</c:v>
                </c:pt>
                <c:pt idx="54">
                  <c:v>2566588.4</c:v>
                </c:pt>
                <c:pt idx="55">
                  <c:v>2561947</c:v>
                </c:pt>
                <c:pt idx="56">
                  <c:v>2574713.9</c:v>
                </c:pt>
                <c:pt idx="57">
                  <c:v>2590266.7000000002</c:v>
                </c:pt>
                <c:pt idx="58">
                  <c:v>2598642.2999999998</c:v>
                </c:pt>
                <c:pt idx="59">
                  <c:v>2604470.1</c:v>
                </c:pt>
                <c:pt idx="60">
                  <c:v>2613475.7999999998</c:v>
                </c:pt>
                <c:pt idx="61">
                  <c:v>2619829.9</c:v>
                </c:pt>
                <c:pt idx="62">
                  <c:v>2630155.5</c:v>
                </c:pt>
                <c:pt idx="63">
                  <c:v>2636481.4</c:v>
                </c:pt>
                <c:pt idx="64">
                  <c:v>2643456.4</c:v>
                </c:pt>
                <c:pt idx="65">
                  <c:v>2647186.7000000002</c:v>
                </c:pt>
                <c:pt idx="66">
                  <c:v>2648473.7999999998</c:v>
                </c:pt>
                <c:pt idx="67">
                  <c:v>2656177.9</c:v>
                </c:pt>
                <c:pt idx="68">
                  <c:v>2671580.7999999998</c:v>
                </c:pt>
                <c:pt idx="69">
                  <c:v>2671496.6</c:v>
                </c:pt>
                <c:pt idx="70">
                  <c:v>2679235.2000000002</c:v>
                </c:pt>
                <c:pt idx="71">
                  <c:v>2677931.9</c:v>
                </c:pt>
                <c:pt idx="72">
                  <c:v>2682294</c:v>
                </c:pt>
                <c:pt idx="73">
                  <c:v>2688451.7</c:v>
                </c:pt>
                <c:pt idx="74">
                  <c:v>2700568.8</c:v>
                </c:pt>
                <c:pt idx="75">
                  <c:v>2691080.6</c:v>
                </c:pt>
                <c:pt idx="76">
                  <c:v>2692148.2</c:v>
                </c:pt>
                <c:pt idx="77">
                  <c:v>2693901.5</c:v>
                </c:pt>
                <c:pt idx="78">
                  <c:v>2687398.1</c:v>
                </c:pt>
                <c:pt idx="79">
                  <c:v>2685033.8</c:v>
                </c:pt>
                <c:pt idx="80">
                  <c:v>2684767.5</c:v>
                </c:pt>
                <c:pt idx="81">
                  <c:v>2682833.4</c:v>
                </c:pt>
                <c:pt idx="82">
                  <c:v>2677531.7000000002</c:v>
                </c:pt>
                <c:pt idx="83">
                  <c:v>2677908</c:v>
                </c:pt>
                <c:pt idx="84">
                  <c:v>2680078.5</c:v>
                </c:pt>
                <c:pt idx="85">
                  <c:v>2680480.5</c:v>
                </c:pt>
                <c:pt idx="86">
                  <c:v>2672802</c:v>
                </c:pt>
                <c:pt idx="87">
                  <c:v>2682724.2000000002</c:v>
                </c:pt>
                <c:pt idx="88">
                  <c:v>2680332</c:v>
                </c:pt>
                <c:pt idx="89">
                  <c:v>2684668.2</c:v>
                </c:pt>
                <c:pt idx="90">
                  <c:v>2682887.9</c:v>
                </c:pt>
                <c:pt idx="91">
                  <c:v>2685538.8</c:v>
                </c:pt>
                <c:pt idx="92">
                  <c:v>2676262.7000000002</c:v>
                </c:pt>
                <c:pt idx="93">
                  <c:v>2678663.5</c:v>
                </c:pt>
                <c:pt idx="94">
                  <c:v>2678961.1</c:v>
                </c:pt>
                <c:pt idx="95">
                  <c:v>2676484.7000000002</c:v>
                </c:pt>
                <c:pt idx="96">
                  <c:v>2674469.1</c:v>
                </c:pt>
                <c:pt idx="97">
                  <c:v>2672698.9</c:v>
                </c:pt>
                <c:pt idx="98">
                  <c:v>2674484.7000000002</c:v>
                </c:pt>
                <c:pt idx="99">
                  <c:v>2667336.5</c:v>
                </c:pt>
                <c:pt idx="100">
                  <c:v>2669149.5</c:v>
                </c:pt>
                <c:pt idx="101">
                  <c:v>2667177.7000000002</c:v>
                </c:pt>
                <c:pt idx="102">
                  <c:v>2669126.7000000002</c:v>
                </c:pt>
                <c:pt idx="103">
                  <c:v>2666181.2000000002</c:v>
                </c:pt>
                <c:pt idx="104">
                  <c:v>2664424</c:v>
                </c:pt>
                <c:pt idx="105">
                  <c:v>2663252.2999999998</c:v>
                </c:pt>
                <c:pt idx="106">
                  <c:v>2665224.7000000002</c:v>
                </c:pt>
                <c:pt idx="107">
                  <c:v>2653933.6</c:v>
                </c:pt>
                <c:pt idx="108">
                  <c:v>2663650.2000000002</c:v>
                </c:pt>
                <c:pt idx="109">
                  <c:v>2664946</c:v>
                </c:pt>
                <c:pt idx="110">
                  <c:v>2658956.2999999998</c:v>
                </c:pt>
                <c:pt idx="111">
                  <c:v>2657412.7000000002</c:v>
                </c:pt>
                <c:pt idx="112">
                  <c:v>2657581.7999999998</c:v>
                </c:pt>
                <c:pt idx="113">
                  <c:v>2654894.6</c:v>
                </c:pt>
                <c:pt idx="114">
                  <c:v>2653238.4</c:v>
                </c:pt>
                <c:pt idx="115">
                  <c:v>2652683.9</c:v>
                </c:pt>
                <c:pt idx="116">
                  <c:v>2649037.7999999998</c:v>
                </c:pt>
                <c:pt idx="117">
                  <c:v>2650954</c:v>
                </c:pt>
                <c:pt idx="118">
                  <c:v>2648838.1</c:v>
                </c:pt>
                <c:pt idx="119">
                  <c:v>2648939.6</c:v>
                </c:pt>
                <c:pt idx="120">
                  <c:v>2647828.2000000002</c:v>
                </c:pt>
                <c:pt idx="121">
                  <c:v>2643197.2999999998</c:v>
                </c:pt>
                <c:pt idx="122">
                  <c:v>2635213.5</c:v>
                </c:pt>
                <c:pt idx="123">
                  <c:v>2638904.6</c:v>
                </c:pt>
                <c:pt idx="124">
                  <c:v>2637179.2999999998</c:v>
                </c:pt>
                <c:pt idx="125">
                  <c:v>2642035.9</c:v>
                </c:pt>
                <c:pt idx="126">
                  <c:v>2643624.7999999998</c:v>
                </c:pt>
                <c:pt idx="127">
                  <c:v>2645951.5</c:v>
                </c:pt>
                <c:pt idx="128">
                  <c:v>2641164.7000000002</c:v>
                </c:pt>
                <c:pt idx="129">
                  <c:v>2640463.4</c:v>
                </c:pt>
                <c:pt idx="130">
                  <c:v>2639406.5</c:v>
                </c:pt>
                <c:pt idx="131">
                  <c:v>2642972.7000000002</c:v>
                </c:pt>
                <c:pt idx="132">
                  <c:v>2633541.6</c:v>
                </c:pt>
                <c:pt idx="133">
                  <c:v>2631343.2000000002</c:v>
                </c:pt>
                <c:pt idx="134">
                  <c:v>2636419.7999999998</c:v>
                </c:pt>
                <c:pt idx="135">
                  <c:v>2641686.7999999998</c:v>
                </c:pt>
                <c:pt idx="136">
                  <c:v>2637389.1</c:v>
                </c:pt>
                <c:pt idx="137">
                  <c:v>2634122.2999999998</c:v>
                </c:pt>
                <c:pt idx="138">
                  <c:v>2639520.4</c:v>
                </c:pt>
                <c:pt idx="139">
                  <c:v>2644655.7000000002</c:v>
                </c:pt>
                <c:pt idx="140">
                  <c:v>2645343.2999999998</c:v>
                </c:pt>
                <c:pt idx="141">
                  <c:v>2642585.4</c:v>
                </c:pt>
                <c:pt idx="142">
                  <c:v>2647215</c:v>
                </c:pt>
                <c:pt idx="143">
                  <c:v>2656937.7000000002</c:v>
                </c:pt>
                <c:pt idx="144">
                  <c:v>2667930.5</c:v>
                </c:pt>
                <c:pt idx="145">
                  <c:v>2698525.7</c:v>
                </c:pt>
                <c:pt idx="146">
                  <c:v>2707849.8</c:v>
                </c:pt>
                <c:pt idx="147">
                  <c:v>2703569.6</c:v>
                </c:pt>
                <c:pt idx="148">
                  <c:v>2705736.5</c:v>
                </c:pt>
                <c:pt idx="149">
                  <c:v>2713729</c:v>
                </c:pt>
                <c:pt idx="150">
                  <c:v>2707441.6</c:v>
                </c:pt>
                <c:pt idx="151">
                  <c:v>2707110.1</c:v>
                </c:pt>
                <c:pt idx="152">
                  <c:v>2711877.2</c:v>
                </c:pt>
                <c:pt idx="153">
                  <c:v>2710548.1</c:v>
                </c:pt>
                <c:pt idx="154">
                  <c:v>2712125.8</c:v>
                </c:pt>
                <c:pt idx="155">
                  <c:v>2718263.6</c:v>
                </c:pt>
                <c:pt idx="156">
                  <c:v>2708685.8</c:v>
                </c:pt>
                <c:pt idx="157">
                  <c:v>2702480.2</c:v>
                </c:pt>
                <c:pt idx="158">
                  <c:v>2691406.8</c:v>
                </c:pt>
                <c:pt idx="159">
                  <c:v>2682773</c:v>
                </c:pt>
                <c:pt idx="160">
                  <c:v>2675089.9</c:v>
                </c:pt>
                <c:pt idx="161">
                  <c:v>2653027.2999999998</c:v>
                </c:pt>
                <c:pt idx="162">
                  <c:v>2642615.7000000002</c:v>
                </c:pt>
                <c:pt idx="163">
                  <c:v>2646306.7000000002</c:v>
                </c:pt>
                <c:pt idx="164">
                  <c:v>2603523.2000000002</c:v>
                </c:pt>
                <c:pt idx="165">
                  <c:v>2580856.7000000002</c:v>
                </c:pt>
                <c:pt idx="166">
                  <c:v>2551877.4</c:v>
                </c:pt>
                <c:pt idx="167">
                  <c:v>2520435.2000000002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2-4191-82EF-F162C22D1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93696"/>
        <c:axId val="1"/>
      </c:lineChart>
      <c:catAx>
        <c:axId val="358893696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89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DATOS</a:t>
            </a:r>
            <a:r>
              <a:rPr lang="es-ES" baseline="0"/>
              <a:t> TRIMESTRALES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Construcción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Construcción '!$I$9:$I$104</c:f>
              <c:numCache>
                <c:formatCode>General</c:formatCode>
                <c:ptCount val="96"/>
                <c:pt idx="0">
                  <c:v>1164586.7492247897</c:v>
                </c:pt>
                <c:pt idx="1">
                  <c:v>1162553.075144304</c:v>
                </c:pt>
                <c:pt idx="2">
                  <c:v>1155998.6564853953</c:v>
                </c:pt>
                <c:pt idx="3">
                  <c:v>1162229.0163967635</c:v>
                </c:pt>
                <c:pt idx="4">
                  <c:v>1153762.4010268992</c:v>
                </c:pt>
                <c:pt idx="5">
                  <c:v>1156261.9765481707</c:v>
                </c:pt>
                <c:pt idx="6">
                  <c:v>1174914.4693531308</c:v>
                </c:pt>
                <c:pt idx="7">
                  <c:v>1180622.1192891386</c:v>
                </c:pt>
                <c:pt idx="8">
                  <c:v>1188580.3161388815</c:v>
                </c:pt>
                <c:pt idx="9">
                  <c:v>1217393.319045888</c:v>
                </c:pt>
                <c:pt idx="10">
                  <c:v>1243282.6474974111</c:v>
                </c:pt>
                <c:pt idx="11">
                  <c:v>1263964.169659904</c:v>
                </c:pt>
                <c:pt idx="12">
                  <c:v>1308584.2366338193</c:v>
                </c:pt>
                <c:pt idx="13">
                  <c:v>1344998.8645823598</c:v>
                </c:pt>
                <c:pt idx="14">
                  <c:v>1390066.2541052506</c:v>
                </c:pt>
                <c:pt idx="15">
                  <c:v>1447066.6514661841</c:v>
                </c:pt>
                <c:pt idx="16">
                  <c:v>1491362.6596925587</c:v>
                </c:pt>
                <c:pt idx="17">
                  <c:v>1559498.6016892081</c:v>
                </c:pt>
                <c:pt idx="18">
                  <c:v>1595876.4291405089</c:v>
                </c:pt>
                <c:pt idx="19">
                  <c:v>1645583.8968930666</c:v>
                </c:pt>
                <c:pt idx="20">
                  <c:v>1681883.1213405542</c:v>
                </c:pt>
                <c:pt idx="21">
                  <c:v>1702911.9258653503</c:v>
                </c:pt>
                <c:pt idx="22">
                  <c:v>1744838.4108131274</c:v>
                </c:pt>
                <c:pt idx="23">
                  <c:v>1786514.4380078434</c:v>
                </c:pt>
                <c:pt idx="24">
                  <c:v>1813838.9858517258</c:v>
                </c:pt>
                <c:pt idx="25">
                  <c:v>1837786.4628226727</c:v>
                </c:pt>
                <c:pt idx="26">
                  <c:v>1857077.0691040463</c:v>
                </c:pt>
                <c:pt idx="27">
                  <c:v>1889771.273967538</c:v>
                </c:pt>
                <c:pt idx="28">
                  <c:v>1910904.7634019591</c:v>
                </c:pt>
                <c:pt idx="29">
                  <c:v>1943155.2185802853</c:v>
                </c:pt>
                <c:pt idx="30">
                  <c:v>1974467.0824358014</c:v>
                </c:pt>
                <c:pt idx="31">
                  <c:v>1986346.8546030794</c:v>
                </c:pt>
                <c:pt idx="32">
                  <c:v>2018665.5514801713</c:v>
                </c:pt>
                <c:pt idx="33">
                  <c:v>2039457.8324207652</c:v>
                </c:pt>
                <c:pt idx="34">
                  <c:v>2057797.6996423758</c:v>
                </c:pt>
                <c:pt idx="35">
                  <c:v>2060123.9912688762</c:v>
                </c:pt>
                <c:pt idx="36">
                  <c:v>2119744.7269478492</c:v>
                </c:pt>
                <c:pt idx="37">
                  <c:v>2140840.7013122686</c:v>
                </c:pt>
                <c:pt idx="38">
                  <c:v>2167138.05081086</c:v>
                </c:pt>
                <c:pt idx="39">
                  <c:v>2205928.2759064748</c:v>
                </c:pt>
                <c:pt idx="40">
                  <c:v>2237862.8899240233</c:v>
                </c:pt>
                <c:pt idx="41">
                  <c:v>2308641.6792807132</c:v>
                </c:pt>
                <c:pt idx="42">
                  <c:v>2385719.4275339176</c:v>
                </c:pt>
                <c:pt idx="43">
                  <c:v>2446010.789749973</c:v>
                </c:pt>
                <c:pt idx="44">
                  <c:v>2482854.1613556785</c:v>
                </c:pt>
                <c:pt idx="45">
                  <c:v>2527812.5785323735</c:v>
                </c:pt>
                <c:pt idx="46">
                  <c:v>2568069.4642218738</c:v>
                </c:pt>
                <c:pt idx="47">
                  <c:v>2611087.8163498971</c:v>
                </c:pt>
                <c:pt idx="48">
                  <c:v>2631878.3108585859</c:v>
                </c:pt>
                <c:pt idx="49">
                  <c:v>2638402.7174614929</c:v>
                </c:pt>
                <c:pt idx="50">
                  <c:v>2630179.771403451</c:v>
                </c:pt>
                <c:pt idx="51">
                  <c:v>2622397.0021667643</c:v>
                </c:pt>
                <c:pt idx="52">
                  <c:v>2561789.8766666669</c:v>
                </c:pt>
                <c:pt idx="53">
                  <c:v>2432379.7666666671</c:v>
                </c:pt>
                <c:pt idx="54">
                  <c:v>2268242.1800000002</c:v>
                </c:pt>
                <c:pt idx="55">
                  <c:v>2090730.3833333335</c:v>
                </c:pt>
                <c:pt idx="56">
                  <c:v>1925934.1366666667</c:v>
                </c:pt>
                <c:pt idx="57">
                  <c:v>1820824.7966666666</c:v>
                </c:pt>
                <c:pt idx="58">
                  <c:v>1762416.3733333333</c:v>
                </c:pt>
                <c:pt idx="59">
                  <c:v>1693801.7166666668</c:v>
                </c:pt>
                <c:pt idx="60">
                  <c:v>1612176.9866666666</c:v>
                </c:pt>
                <c:pt idx="61">
                  <c:v>1581783.32</c:v>
                </c:pt>
                <c:pt idx="62">
                  <c:v>1542577.6233333333</c:v>
                </c:pt>
                <c:pt idx="63">
                  <c:v>1500637.3366666669</c:v>
                </c:pt>
                <c:pt idx="64">
                  <c:v>1456325.9866666666</c:v>
                </c:pt>
                <c:pt idx="65">
                  <c:v>1401985.4433333334</c:v>
                </c:pt>
                <c:pt idx="66">
                  <c:v>1342579.2</c:v>
                </c:pt>
                <c:pt idx="67">
                  <c:v>1277598.1199999999</c:v>
                </c:pt>
                <c:pt idx="68">
                  <c:v>1217193.2533333332</c:v>
                </c:pt>
                <c:pt idx="69">
                  <c:v>1159103.4766666666</c:v>
                </c:pt>
                <c:pt idx="70">
                  <c:v>1105995.4066666667</c:v>
                </c:pt>
                <c:pt idx="71">
                  <c:v>1062314.2366666666</c:v>
                </c:pt>
                <c:pt idx="72">
                  <c:v>1026333.0466666665</c:v>
                </c:pt>
                <c:pt idx="73">
                  <c:v>997582.55933333328</c:v>
                </c:pt>
                <c:pt idx="74">
                  <c:v>987003.37800000003</c:v>
                </c:pt>
                <c:pt idx="75">
                  <c:v>978426.05766666646</c:v>
                </c:pt>
                <c:pt idx="76">
                  <c:v>969725.43399999989</c:v>
                </c:pt>
                <c:pt idx="77">
                  <c:v>974515.52400000009</c:v>
                </c:pt>
                <c:pt idx="78">
                  <c:v>983615.84200000006</c:v>
                </c:pt>
                <c:pt idx="79">
                  <c:v>995160.24300000013</c:v>
                </c:pt>
                <c:pt idx="80">
                  <c:v>1013696.89</c:v>
                </c:pt>
                <c:pt idx="81">
                  <c:v>1027339.8966666668</c:v>
                </c:pt>
                <c:pt idx="82">
                  <c:v>1030186.65</c:v>
                </c:pt>
                <c:pt idx="83">
                  <c:v>1036782.4366666665</c:v>
                </c:pt>
                <c:pt idx="84">
                  <c:v>1039761.0166666666</c:v>
                </c:pt>
                <c:pt idx="85">
                  <c:v>1046866.46</c:v>
                </c:pt>
                <c:pt idx="86">
                  <c:v>1059211.4400000002</c:v>
                </c:pt>
                <c:pt idx="87">
                  <c:v>1071431.2266666666</c:v>
                </c:pt>
                <c:pt idx="88">
                  <c:v>1091874.1166666667</c:v>
                </c:pt>
                <c:pt idx="89">
                  <c:v>1111083.2266666668</c:v>
                </c:pt>
                <c:pt idx="90">
                  <c:v>1125031.45</c:v>
                </c:pt>
                <c:pt idx="91">
                  <c:v>1147837.1066666667</c:v>
                </c:pt>
                <c:pt idx="92">
                  <c:v>1167112.6466666667</c:v>
                </c:pt>
                <c:pt idx="93">
                  <c:v>1183398.5233333332</c:v>
                </c:pt>
                <c:pt idx="94">
                  <c:v>1203586.8733333333</c:v>
                </c:pt>
                <c:pt idx="95">
                  <c:v>1222548.1733333331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1C-4C66-9EDB-1A30396B3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256288"/>
        <c:axId val="363257272"/>
      </c:lineChart>
      <c:catAx>
        <c:axId val="3632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257272"/>
        <c:crosses val="autoZero"/>
        <c:auto val="1"/>
        <c:lblAlgn val="ctr"/>
        <c:lblOffset val="100"/>
        <c:noMultiLvlLbl val="0"/>
      </c:catAx>
      <c:valAx>
        <c:axId val="36325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25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79083814523184603"/>
          <c:h val="0.70370370370370372"/>
        </c:manualLayout>
      </c:layout>
      <c:lineChart>
        <c:grouping val="standard"/>
        <c:varyColors val="0"/>
        <c:ser>
          <c:idx val="0"/>
          <c:order val="0"/>
          <c:tx>
            <c:strRef>
              <c:f>'Afiliaciones Construcción '!$J$8</c:f>
              <c:strCache>
                <c:ptCount val="1"/>
                <c:pt idx="0">
                  <c:v>Clo Afiliación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'Afiliaciones Construcción '!$H$9:$H$104</c:f>
              <c:strCache>
                <c:ptCount val="96"/>
                <c:pt idx="0">
                  <c:v>1995T1</c:v>
                </c:pt>
                <c:pt idx="1">
                  <c:v>1995T2</c:v>
                </c:pt>
                <c:pt idx="2">
                  <c:v>1995T3</c:v>
                </c:pt>
                <c:pt idx="3">
                  <c:v>1995T4</c:v>
                </c:pt>
                <c:pt idx="4">
                  <c:v>1996T1</c:v>
                </c:pt>
                <c:pt idx="5">
                  <c:v>1996T2</c:v>
                </c:pt>
                <c:pt idx="6">
                  <c:v>1996T3</c:v>
                </c:pt>
                <c:pt idx="7">
                  <c:v>1996T4</c:v>
                </c:pt>
                <c:pt idx="8">
                  <c:v>1997T1</c:v>
                </c:pt>
                <c:pt idx="9">
                  <c:v>1997T2</c:v>
                </c:pt>
                <c:pt idx="10">
                  <c:v>1997T3</c:v>
                </c:pt>
                <c:pt idx="11">
                  <c:v>1997T4</c:v>
                </c:pt>
                <c:pt idx="12">
                  <c:v>1998T1</c:v>
                </c:pt>
                <c:pt idx="13">
                  <c:v>1998T2</c:v>
                </c:pt>
                <c:pt idx="14">
                  <c:v>1998T3</c:v>
                </c:pt>
                <c:pt idx="15">
                  <c:v>1998T4</c:v>
                </c:pt>
                <c:pt idx="16">
                  <c:v>1999T1</c:v>
                </c:pt>
                <c:pt idx="17">
                  <c:v>1999T2</c:v>
                </c:pt>
                <c:pt idx="18">
                  <c:v>1999T3</c:v>
                </c:pt>
                <c:pt idx="19">
                  <c:v>1999T4</c:v>
                </c:pt>
                <c:pt idx="20">
                  <c:v>2000T1</c:v>
                </c:pt>
                <c:pt idx="21">
                  <c:v>2000T2</c:v>
                </c:pt>
                <c:pt idx="22">
                  <c:v>2000T3</c:v>
                </c:pt>
                <c:pt idx="23">
                  <c:v>2000T4</c:v>
                </c:pt>
                <c:pt idx="24">
                  <c:v>2001T1</c:v>
                </c:pt>
                <c:pt idx="25">
                  <c:v>2001T2</c:v>
                </c:pt>
                <c:pt idx="26">
                  <c:v>2001T3</c:v>
                </c:pt>
                <c:pt idx="27">
                  <c:v>2001T4</c:v>
                </c:pt>
                <c:pt idx="28">
                  <c:v>2002T1</c:v>
                </c:pt>
                <c:pt idx="29">
                  <c:v>2002T2</c:v>
                </c:pt>
                <c:pt idx="30">
                  <c:v>2002T3</c:v>
                </c:pt>
                <c:pt idx="31">
                  <c:v>2002T4</c:v>
                </c:pt>
                <c:pt idx="32">
                  <c:v>2003T1</c:v>
                </c:pt>
                <c:pt idx="33">
                  <c:v>2003T2</c:v>
                </c:pt>
                <c:pt idx="34">
                  <c:v>2003T3</c:v>
                </c:pt>
                <c:pt idx="35">
                  <c:v>2003T4</c:v>
                </c:pt>
                <c:pt idx="36">
                  <c:v>2004T1</c:v>
                </c:pt>
                <c:pt idx="37">
                  <c:v>2004T2</c:v>
                </c:pt>
                <c:pt idx="38">
                  <c:v>2004T3</c:v>
                </c:pt>
                <c:pt idx="39">
                  <c:v>2004T4</c:v>
                </c:pt>
                <c:pt idx="40">
                  <c:v>2005T1</c:v>
                </c:pt>
                <c:pt idx="41">
                  <c:v>2005T2</c:v>
                </c:pt>
                <c:pt idx="42">
                  <c:v>2005T3</c:v>
                </c:pt>
                <c:pt idx="43">
                  <c:v>2005T4</c:v>
                </c:pt>
                <c:pt idx="44">
                  <c:v>2006T1</c:v>
                </c:pt>
                <c:pt idx="45">
                  <c:v>2006T2</c:v>
                </c:pt>
                <c:pt idx="46">
                  <c:v>2006T3</c:v>
                </c:pt>
                <c:pt idx="47">
                  <c:v>2006T4</c:v>
                </c:pt>
                <c:pt idx="48">
                  <c:v>2007T1</c:v>
                </c:pt>
                <c:pt idx="49">
                  <c:v>2007T2</c:v>
                </c:pt>
                <c:pt idx="50">
                  <c:v>2007T3</c:v>
                </c:pt>
                <c:pt idx="51">
                  <c:v>2007T4</c:v>
                </c:pt>
                <c:pt idx="52">
                  <c:v>2008T1</c:v>
                </c:pt>
                <c:pt idx="53">
                  <c:v>2008T2</c:v>
                </c:pt>
                <c:pt idx="54">
                  <c:v>2008T3</c:v>
                </c:pt>
                <c:pt idx="55">
                  <c:v>2008T4</c:v>
                </c:pt>
                <c:pt idx="56">
                  <c:v>2009T1</c:v>
                </c:pt>
                <c:pt idx="57">
                  <c:v>2009T2</c:v>
                </c:pt>
                <c:pt idx="58">
                  <c:v>2009T3</c:v>
                </c:pt>
                <c:pt idx="59">
                  <c:v>2009T4</c:v>
                </c:pt>
                <c:pt idx="60">
                  <c:v>2010T1</c:v>
                </c:pt>
                <c:pt idx="61">
                  <c:v>2010T2</c:v>
                </c:pt>
                <c:pt idx="62">
                  <c:v>2010T3</c:v>
                </c:pt>
                <c:pt idx="63">
                  <c:v>2010T4</c:v>
                </c:pt>
                <c:pt idx="64">
                  <c:v>2011T1</c:v>
                </c:pt>
                <c:pt idx="65">
                  <c:v>2011T2</c:v>
                </c:pt>
                <c:pt idx="66">
                  <c:v>2011T3</c:v>
                </c:pt>
                <c:pt idx="67">
                  <c:v>2011T4</c:v>
                </c:pt>
                <c:pt idx="68">
                  <c:v>2012T1</c:v>
                </c:pt>
                <c:pt idx="69">
                  <c:v>2012T2</c:v>
                </c:pt>
                <c:pt idx="70">
                  <c:v>2012T3</c:v>
                </c:pt>
                <c:pt idx="71">
                  <c:v>2012T4</c:v>
                </c:pt>
                <c:pt idx="72">
                  <c:v>2013T1</c:v>
                </c:pt>
                <c:pt idx="73">
                  <c:v>2013T2</c:v>
                </c:pt>
                <c:pt idx="74">
                  <c:v>2013T3</c:v>
                </c:pt>
                <c:pt idx="75">
                  <c:v>2013T4</c:v>
                </c:pt>
                <c:pt idx="76">
                  <c:v>2014T1</c:v>
                </c:pt>
                <c:pt idx="77">
                  <c:v>2014T2</c:v>
                </c:pt>
                <c:pt idx="78">
                  <c:v>2014T3</c:v>
                </c:pt>
                <c:pt idx="79">
                  <c:v>2014T4</c:v>
                </c:pt>
                <c:pt idx="80">
                  <c:v>2015T1</c:v>
                </c:pt>
                <c:pt idx="81">
                  <c:v>2015T2</c:v>
                </c:pt>
                <c:pt idx="82">
                  <c:v>2015T3</c:v>
                </c:pt>
                <c:pt idx="83">
                  <c:v>2015T4</c:v>
                </c:pt>
                <c:pt idx="84">
                  <c:v>2016T1</c:v>
                </c:pt>
                <c:pt idx="85">
                  <c:v>2016T2</c:v>
                </c:pt>
                <c:pt idx="86">
                  <c:v>2016T3</c:v>
                </c:pt>
                <c:pt idx="87">
                  <c:v>2016T4</c:v>
                </c:pt>
                <c:pt idx="88">
                  <c:v>2017T1</c:v>
                </c:pt>
                <c:pt idx="89">
                  <c:v>2017T2</c:v>
                </c:pt>
                <c:pt idx="90">
                  <c:v>2017T3</c:v>
                </c:pt>
                <c:pt idx="91">
                  <c:v>2017T4</c:v>
                </c:pt>
                <c:pt idx="92">
                  <c:v>2018T1</c:v>
                </c:pt>
                <c:pt idx="93">
                  <c:v>2018T2</c:v>
                </c:pt>
                <c:pt idx="94">
                  <c:v>2018T3</c:v>
                </c:pt>
                <c:pt idx="95">
                  <c:v>2018T4</c:v>
                </c:pt>
              </c:strCache>
            </c:strRef>
          </c:cat>
          <c:val>
            <c:numRef>
              <c:f>'Afiliaciones Construcción '!$J$9:$J$104</c:f>
              <c:numCache>
                <c:formatCode>General</c:formatCode>
                <c:ptCount val="96"/>
                <c:pt idx="0">
                  <c:v>1168303.51</c:v>
                </c:pt>
                <c:pt idx="1">
                  <c:v>1161887.3899999999</c:v>
                </c:pt>
                <c:pt idx="2">
                  <c:v>1157790.8899999999</c:v>
                </c:pt>
                <c:pt idx="3">
                  <c:v>1157404.95</c:v>
                </c:pt>
                <c:pt idx="4">
                  <c:v>1156280.47</c:v>
                </c:pt>
                <c:pt idx="5">
                  <c:v>1160049.18</c:v>
                </c:pt>
                <c:pt idx="6">
                  <c:v>1170395.3899999999</c:v>
                </c:pt>
                <c:pt idx="7">
                  <c:v>1179455.6299999999</c:v>
                </c:pt>
                <c:pt idx="8">
                  <c:v>1192505.51</c:v>
                </c:pt>
                <c:pt idx="9">
                  <c:v>1216603.3999999999</c:v>
                </c:pt>
                <c:pt idx="10">
                  <c:v>1241794.97</c:v>
                </c:pt>
                <c:pt idx="11">
                  <c:v>1271224.3</c:v>
                </c:pt>
                <c:pt idx="12">
                  <c:v>1307643.47</c:v>
                </c:pt>
                <c:pt idx="13">
                  <c:v>1346752.23</c:v>
                </c:pt>
                <c:pt idx="14">
                  <c:v>1391077.97</c:v>
                </c:pt>
                <c:pt idx="15">
                  <c:v>1441857.36</c:v>
                </c:pt>
                <c:pt idx="16">
                  <c:v>1498163.04</c:v>
                </c:pt>
                <c:pt idx="17">
                  <c:v>1551988.43</c:v>
                </c:pt>
                <c:pt idx="18">
                  <c:v>1599477.84</c:v>
                </c:pt>
                <c:pt idx="19">
                  <c:v>1643099.38</c:v>
                </c:pt>
                <c:pt idx="20">
                  <c:v>1679941.93</c:v>
                </c:pt>
                <c:pt idx="21">
                  <c:v>1708504.23</c:v>
                </c:pt>
                <c:pt idx="22">
                  <c:v>1743590.7</c:v>
                </c:pt>
                <c:pt idx="23">
                  <c:v>1783937.87</c:v>
                </c:pt>
                <c:pt idx="24">
                  <c:v>1815268.87</c:v>
                </c:pt>
                <c:pt idx="25">
                  <c:v>1837388.32</c:v>
                </c:pt>
                <c:pt idx="26">
                  <c:v>1859428.52</c:v>
                </c:pt>
                <c:pt idx="27">
                  <c:v>1885581.66</c:v>
                </c:pt>
                <c:pt idx="28">
                  <c:v>1913817.78</c:v>
                </c:pt>
                <c:pt idx="29">
                  <c:v>1944546.46</c:v>
                </c:pt>
                <c:pt idx="30">
                  <c:v>1970394.95</c:v>
                </c:pt>
                <c:pt idx="31">
                  <c:v>1992369.47</c:v>
                </c:pt>
                <c:pt idx="32">
                  <c:v>2016660.16</c:v>
                </c:pt>
                <c:pt idx="33">
                  <c:v>2040814.66</c:v>
                </c:pt>
                <c:pt idx="34">
                  <c:v>2057437.28</c:v>
                </c:pt>
                <c:pt idx="35">
                  <c:v>2078581.33</c:v>
                </c:pt>
                <c:pt idx="36">
                  <c:v>2108370.44</c:v>
                </c:pt>
                <c:pt idx="37">
                  <c:v>2139812.02</c:v>
                </c:pt>
                <c:pt idx="38">
                  <c:v>2169184.8199999998</c:v>
                </c:pt>
                <c:pt idx="39">
                  <c:v>2200090.52</c:v>
                </c:pt>
                <c:pt idx="40">
                  <c:v>2244499.2799999998</c:v>
                </c:pt>
                <c:pt idx="41">
                  <c:v>2309601.6800000002</c:v>
                </c:pt>
                <c:pt idx="42">
                  <c:v>2383119.25</c:v>
                </c:pt>
                <c:pt idx="43">
                  <c:v>2441888.31</c:v>
                </c:pt>
                <c:pt idx="44">
                  <c:v>2487419.83</c:v>
                </c:pt>
                <c:pt idx="45">
                  <c:v>2528082</c:v>
                </c:pt>
                <c:pt idx="46">
                  <c:v>2568590.09</c:v>
                </c:pt>
                <c:pt idx="47">
                  <c:v>2607142.37</c:v>
                </c:pt>
                <c:pt idx="48">
                  <c:v>2634132.2999999998</c:v>
                </c:pt>
                <c:pt idx="49">
                  <c:v>2639248.1</c:v>
                </c:pt>
                <c:pt idx="50">
                  <c:v>2633337.98</c:v>
                </c:pt>
                <c:pt idx="51">
                  <c:v>2617432.89</c:v>
                </c:pt>
                <c:pt idx="52">
                  <c:v>2558754.73</c:v>
                </c:pt>
                <c:pt idx="53">
                  <c:v>2434919.06</c:v>
                </c:pt>
                <c:pt idx="54">
                  <c:v>2266460.63</c:v>
                </c:pt>
                <c:pt idx="55">
                  <c:v>2087634.89</c:v>
                </c:pt>
                <c:pt idx="56">
                  <c:v>1932057.77</c:v>
                </c:pt>
                <c:pt idx="57">
                  <c:v>1823453.55</c:v>
                </c:pt>
                <c:pt idx="58">
                  <c:v>1751979.64</c:v>
                </c:pt>
                <c:pt idx="59">
                  <c:v>1689631.21</c:v>
                </c:pt>
                <c:pt idx="60">
                  <c:v>1630216.28</c:v>
                </c:pt>
                <c:pt idx="61">
                  <c:v>1581610.47</c:v>
                </c:pt>
                <c:pt idx="62">
                  <c:v>1540749.43</c:v>
                </c:pt>
                <c:pt idx="63">
                  <c:v>1500390.33</c:v>
                </c:pt>
                <c:pt idx="64">
                  <c:v>1456050.08</c:v>
                </c:pt>
                <c:pt idx="65">
                  <c:v>1403240.13</c:v>
                </c:pt>
                <c:pt idx="66">
                  <c:v>1341129.75</c:v>
                </c:pt>
                <c:pt idx="67">
                  <c:v>1277924.8500000001</c:v>
                </c:pt>
                <c:pt idx="68">
                  <c:v>1217342.43</c:v>
                </c:pt>
                <c:pt idx="69">
                  <c:v>1159481.1399999999</c:v>
                </c:pt>
                <c:pt idx="70">
                  <c:v>1105961.76</c:v>
                </c:pt>
                <c:pt idx="71">
                  <c:v>1061726.26</c:v>
                </c:pt>
                <c:pt idx="72">
                  <c:v>1026522.68</c:v>
                </c:pt>
                <c:pt idx="73">
                  <c:v>1001124.56</c:v>
                </c:pt>
                <c:pt idx="74">
                  <c:v>986343.48199999996</c:v>
                </c:pt>
                <c:pt idx="75">
                  <c:v>976980.32200000004</c:v>
                </c:pt>
                <c:pt idx="76">
                  <c:v>971591.147</c:v>
                </c:pt>
                <c:pt idx="77">
                  <c:v>974075.38199999998</c:v>
                </c:pt>
                <c:pt idx="78">
                  <c:v>983054.55200000003</c:v>
                </c:pt>
                <c:pt idx="79">
                  <c:v>996370.13500000001</c:v>
                </c:pt>
                <c:pt idx="80">
                  <c:v>1013223.61</c:v>
                </c:pt>
                <c:pt idx="81">
                  <c:v>1025793.78</c:v>
                </c:pt>
                <c:pt idx="82">
                  <c:v>1031885.34</c:v>
                </c:pt>
                <c:pt idx="83">
                  <c:v>1035794.7</c:v>
                </c:pt>
                <c:pt idx="84">
                  <c:v>1040074.1</c:v>
                </c:pt>
                <c:pt idx="85">
                  <c:v>1047203.03</c:v>
                </c:pt>
                <c:pt idx="86">
                  <c:v>1058404.03</c:v>
                </c:pt>
                <c:pt idx="87">
                  <c:v>1072953.1299999999</c:v>
                </c:pt>
                <c:pt idx="88">
                  <c:v>1091181.24</c:v>
                </c:pt>
                <c:pt idx="89">
                  <c:v>1109553.4099999999</c:v>
                </c:pt>
                <c:pt idx="90">
                  <c:v>1127356.3899999999</c:v>
                </c:pt>
                <c:pt idx="91">
                  <c:v>1147241.55</c:v>
                </c:pt>
                <c:pt idx="92">
                  <c:v>1166220.3400000001</c:v>
                </c:pt>
                <c:pt idx="93">
                  <c:v>1183957.18</c:v>
                </c:pt>
                <c:pt idx="94">
                  <c:v>1203484.98</c:v>
                </c:pt>
                <c:pt idx="95">
                  <c:v>1223515.8999999999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B5-48CD-ADC5-A8DEA4A4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59456"/>
        <c:axId val="487653224"/>
      </c:lineChart>
      <c:lineChart>
        <c:grouping val="standard"/>
        <c:varyColors val="0"/>
        <c:ser>
          <c:idx val="1"/>
          <c:order val="1"/>
          <c:tx>
            <c:v>VAB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'Afiliaciones Construcción '!$O$9:$O$104</c:f>
              <c:numCache>
                <c:formatCode>General</c:formatCode>
                <c:ptCount val="96"/>
                <c:pt idx="0">
                  <c:v>91.438406064398208</c:v>
                </c:pt>
                <c:pt idx="1">
                  <c:v>91.471056031579707</c:v>
                </c:pt>
                <c:pt idx="2">
                  <c:v>91.102285406605787</c:v>
                </c:pt>
                <c:pt idx="3">
                  <c:v>90.539893501166489</c:v>
                </c:pt>
                <c:pt idx="4">
                  <c:v>90.319324138518894</c:v>
                </c:pt>
                <c:pt idx="5">
                  <c:v>90.461604588540396</c:v>
                </c:pt>
                <c:pt idx="6">
                  <c:v>90.489545128315811</c:v>
                </c:pt>
                <c:pt idx="7">
                  <c:v>90.471157570737105</c:v>
                </c:pt>
                <c:pt idx="8">
                  <c:v>90.506300893515601</c:v>
                </c:pt>
                <c:pt idx="9">
                  <c:v>90.949140276978497</c:v>
                </c:pt>
                <c:pt idx="10">
                  <c:v>91.854026430774212</c:v>
                </c:pt>
                <c:pt idx="11">
                  <c:v>93.257243550583297</c:v>
                </c:pt>
                <c:pt idx="12">
                  <c:v>94.462731356205893</c:v>
                </c:pt>
                <c:pt idx="13">
                  <c:v>95.544196822537302</c:v>
                </c:pt>
                <c:pt idx="14">
                  <c:v>96.928076383136187</c:v>
                </c:pt>
                <c:pt idx="15">
                  <c:v>98.31061812971889</c:v>
                </c:pt>
                <c:pt idx="16">
                  <c:v>99.737223667618593</c:v>
                </c:pt>
                <c:pt idx="17">
                  <c:v>101.210051483355</c:v>
                </c:pt>
                <c:pt idx="18">
                  <c:v>102.696790725646</c:v>
                </c:pt>
                <c:pt idx="19">
                  <c:v>103.963267303778</c:v>
                </c:pt>
                <c:pt idx="20">
                  <c:v>105.196599101182</c:v>
                </c:pt>
                <c:pt idx="21">
                  <c:v>106.27460969868</c:v>
                </c:pt>
                <c:pt idx="22">
                  <c:v>107.450179893607</c:v>
                </c:pt>
                <c:pt idx="23">
                  <c:v>109.121590922303</c:v>
                </c:pt>
                <c:pt idx="24">
                  <c:v>111.461834396085</c:v>
                </c:pt>
                <c:pt idx="25">
                  <c:v>113.607770911674</c:v>
                </c:pt>
                <c:pt idx="26">
                  <c:v>114.870492964101</c:v>
                </c:pt>
                <c:pt idx="27">
                  <c:v>115.757924995447</c:v>
                </c:pt>
                <c:pt idx="28">
                  <c:v>116.512041298574</c:v>
                </c:pt>
                <c:pt idx="29">
                  <c:v>117.09474400932601</c:v>
                </c:pt>
                <c:pt idx="30">
                  <c:v>117.500994571479</c:v>
                </c:pt>
                <c:pt idx="31">
                  <c:v>118.006972809256</c:v>
                </c:pt>
                <c:pt idx="32">
                  <c:v>118.50395653121301</c:v>
                </c:pt>
                <c:pt idx="33">
                  <c:v>118.976757336627</c:v>
                </c:pt>
                <c:pt idx="34">
                  <c:v>119.51798904944</c:v>
                </c:pt>
                <c:pt idx="35">
                  <c:v>119.63162314816</c:v>
                </c:pt>
                <c:pt idx="36">
                  <c:v>119.33499238046301</c:v>
                </c:pt>
                <c:pt idx="37">
                  <c:v>119.353223320711</c:v>
                </c:pt>
                <c:pt idx="38">
                  <c:v>119.928468578121</c:v>
                </c:pt>
                <c:pt idx="39">
                  <c:v>120.898665518443</c:v>
                </c:pt>
                <c:pt idx="40">
                  <c:v>122.02099334286</c:v>
                </c:pt>
                <c:pt idx="41">
                  <c:v>122.937550353292</c:v>
                </c:pt>
                <c:pt idx="42">
                  <c:v>123.67522802145299</c:v>
                </c:pt>
                <c:pt idx="43">
                  <c:v>124.29571670232301</c:v>
                </c:pt>
                <c:pt idx="44">
                  <c:v>124.705987866543</c:v>
                </c:pt>
                <c:pt idx="45">
                  <c:v>125.376938200932</c:v>
                </c:pt>
                <c:pt idx="46">
                  <c:v>126.236297149135</c:v>
                </c:pt>
                <c:pt idx="47">
                  <c:v>126.295725692586</c:v>
                </c:pt>
                <c:pt idx="48">
                  <c:v>125.801140793405</c:v>
                </c:pt>
                <c:pt idx="49">
                  <c:v>125.91453345949</c:v>
                </c:pt>
                <c:pt idx="50">
                  <c:v>126.594663789404</c:v>
                </c:pt>
                <c:pt idx="51">
                  <c:v>127.24389865694501</c:v>
                </c:pt>
                <c:pt idx="52">
                  <c:v>128.11426816125399</c:v>
                </c:pt>
                <c:pt idx="53">
                  <c:v>127.88556003361001</c:v>
                </c:pt>
                <c:pt idx="54">
                  <c:v>126.08835600523101</c:v>
                </c:pt>
                <c:pt idx="55">
                  <c:v>124.33106281673101</c:v>
                </c:pt>
                <c:pt idx="56">
                  <c:v>122.488043360399</c:v>
                </c:pt>
                <c:pt idx="57">
                  <c:v>119.061792553328</c:v>
                </c:pt>
                <c:pt idx="58">
                  <c:v>114.633287761471</c:v>
                </c:pt>
                <c:pt idx="59">
                  <c:v>109.956677445453</c:v>
                </c:pt>
                <c:pt idx="60">
                  <c:v>105.17430108035499</c:v>
                </c:pt>
                <c:pt idx="61">
                  <c:v>101.488267071626</c:v>
                </c:pt>
                <c:pt idx="62">
                  <c:v>98.83636302040621</c:v>
                </c:pt>
                <c:pt idx="63">
                  <c:v>95.828155211774401</c:v>
                </c:pt>
                <c:pt idx="64">
                  <c:v>92.178083105315395</c:v>
                </c:pt>
                <c:pt idx="65">
                  <c:v>88.636198143320698</c:v>
                </c:pt>
                <c:pt idx="66">
                  <c:v>85.583107642671905</c:v>
                </c:pt>
                <c:pt idx="67">
                  <c:v>83.48231944694129</c:v>
                </c:pt>
                <c:pt idx="68">
                  <c:v>82.098431818669695</c:v>
                </c:pt>
                <c:pt idx="69">
                  <c:v>80.4161735371448</c:v>
                </c:pt>
                <c:pt idx="70">
                  <c:v>78.306766241441196</c:v>
                </c:pt>
                <c:pt idx="71">
                  <c:v>75.972985903135594</c:v>
                </c:pt>
                <c:pt idx="72">
                  <c:v>73.4909162821791</c:v>
                </c:pt>
                <c:pt idx="73">
                  <c:v>71.471431492967994</c:v>
                </c:pt>
                <c:pt idx="74">
                  <c:v>70.245156668573102</c:v>
                </c:pt>
                <c:pt idx="75">
                  <c:v>69.482738759401698</c:v>
                </c:pt>
                <c:pt idx="76">
                  <c:v>69.26913425334098</c:v>
                </c:pt>
                <c:pt idx="77">
                  <c:v>69.583299696653</c:v>
                </c:pt>
                <c:pt idx="78">
                  <c:v>69.843959842521798</c:v>
                </c:pt>
                <c:pt idx="79">
                  <c:v>70.407196070044421</c:v>
                </c:pt>
                <c:pt idx="80">
                  <c:v>71.610392119974421</c:v>
                </c:pt>
                <c:pt idx="81">
                  <c:v>72.795549374169909</c:v>
                </c:pt>
                <c:pt idx="82">
                  <c:v>73.599322924545405</c:v>
                </c:pt>
                <c:pt idx="83">
                  <c:v>74.111387451604898</c:v>
                </c:pt>
                <c:pt idx="84">
                  <c:v>74.340713000159013</c:v>
                </c:pt>
                <c:pt idx="85">
                  <c:v>74.832890398711399</c:v>
                </c:pt>
                <c:pt idx="86">
                  <c:v>75.9212065861459</c:v>
                </c:pt>
                <c:pt idx="87">
                  <c:v>77.110023198421601</c:v>
                </c:pt>
                <c:pt idx="88">
                  <c:v>78.281804337851909</c:v>
                </c:pt>
                <c:pt idx="89">
                  <c:v>79.488657949101295</c:v>
                </c:pt>
                <c:pt idx="90">
                  <c:v>80.759992186361401</c:v>
                </c:pt>
                <c:pt idx="91">
                  <c:v>82.2372621331765</c:v>
                </c:pt>
                <c:pt idx="92">
                  <c:v>83.751201538203503</c:v>
                </c:pt>
                <c:pt idx="93">
                  <c:v>85.072830005692879</c:v>
                </c:pt>
                <c:pt idx="94">
                  <c:v>86.295568733076806</c:v>
                </c:pt>
                <c:pt idx="95">
                  <c:v>87.494151603990304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5-48CD-ADC5-A8DEA4A49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60112"/>
        <c:axId val="487651584"/>
      </c:lineChart>
      <c:valAx>
        <c:axId val="487653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59456"/>
        <c:crosses val="max"/>
        <c:crossBetween val="between"/>
      </c:valAx>
      <c:catAx>
        <c:axId val="4876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53224"/>
        <c:crosses val="autoZero"/>
        <c:auto val="1"/>
        <c:lblAlgn val="ctr"/>
        <c:lblOffset val="100"/>
        <c:noMultiLvlLbl val="0"/>
      </c:catAx>
      <c:valAx>
        <c:axId val="48765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60112"/>
        <c:crosses val="autoZero"/>
        <c:crossBetween val="between"/>
      </c:valAx>
      <c:catAx>
        <c:axId val="487660112"/>
        <c:scaling>
          <c:orientation val="minMax"/>
        </c:scaling>
        <c:delete val="1"/>
        <c:axPos val="b"/>
        <c:majorTickMark val="none"/>
        <c:minorTickMark val="none"/>
        <c:tickLblPos val="nextTo"/>
        <c:crossAx val="48765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56846019247597"/>
          <c:y val="0.57465223097112861"/>
          <c:w val="0.2530982064741907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545170</xdr:colOff>
      <xdr:row>7</xdr:row>
      <xdr:rowOff>535642</xdr:rowOff>
    </xdr:from>
    <xdr:to>
      <xdr:col>26</xdr:col>
      <xdr:colOff>545170</xdr:colOff>
      <xdr:row>21</xdr:row>
      <xdr:rowOff>183217</xdr:rowOff>
    </xdr:to>
    <xdr:graphicFrame macro="">
      <xdr:nvGraphicFramePr>
        <xdr:cNvPr id="2058" name="Gráfico 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614087</xdr:colOff>
      <xdr:row>22</xdr:row>
      <xdr:rowOff>8124</xdr:rowOff>
    </xdr:from>
    <xdr:to>
      <xdr:col>26</xdr:col>
      <xdr:colOff>614087</xdr:colOff>
      <xdr:row>37</xdr:row>
      <xdr:rowOff>60512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84044</xdr:colOff>
      <xdr:row>24</xdr:row>
      <xdr:rowOff>169208</xdr:rowOff>
    </xdr:from>
    <xdr:to>
      <xdr:col>20</xdr:col>
      <xdr:colOff>481853</xdr:colOff>
      <xdr:row>39</xdr:row>
      <xdr:rowOff>54908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218514</xdr:colOff>
      <xdr:row>40</xdr:row>
      <xdr:rowOff>34737</xdr:rowOff>
    </xdr:from>
    <xdr:to>
      <xdr:col>21</xdr:col>
      <xdr:colOff>5602</xdr:colOff>
      <xdr:row>54</xdr:row>
      <xdr:rowOff>110937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9425BD-1B4B-47C9-B6A9-1156458ED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466726</xdr:colOff>
      <xdr:row>57</xdr:row>
      <xdr:rowOff>95250</xdr:rowOff>
    </xdr:from>
    <xdr:to>
      <xdr:col>15</xdr:col>
      <xdr:colOff>276225</xdr:colOff>
      <xdr:row>57</xdr:row>
      <xdr:rowOff>104775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1563E0AB-1F94-4B96-A00C-F105B2530E3E}"/>
            </a:ext>
          </a:extLst>
        </xdr:cNvPr>
        <xdr:cNvCxnSpPr/>
      </xdr:nvCxnSpPr>
      <xdr:spPr>
        <a:xfrm flipH="1">
          <a:off x="10677526" y="10953750"/>
          <a:ext cx="571499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581025</xdr:colOff>
      <xdr:row>76</xdr:row>
      <xdr:rowOff>133350</xdr:rowOff>
    </xdr:from>
    <xdr:to>
      <xdr:col>15</xdr:col>
      <xdr:colOff>333376</xdr:colOff>
      <xdr:row>77</xdr:row>
      <xdr:rowOff>95250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7AA9103A-76DE-4298-84BA-B0BFF2CDBA55}"/>
            </a:ext>
          </a:extLst>
        </xdr:cNvPr>
        <xdr:cNvCxnSpPr/>
      </xdr:nvCxnSpPr>
      <xdr:spPr>
        <a:xfrm flipH="1" flipV="1">
          <a:off x="10791825" y="14611350"/>
          <a:ext cx="514351" cy="1524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495300</xdr:colOff>
      <xdr:row>57</xdr:row>
      <xdr:rowOff>114300</xdr:rowOff>
    </xdr:from>
    <xdr:to>
      <xdr:col>18</xdr:col>
      <xdr:colOff>323850</xdr:colOff>
      <xdr:row>58</xdr:row>
      <xdr:rowOff>123825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A69BB892-9C9E-4C4E-B6D2-C19042312A83}"/>
            </a:ext>
          </a:extLst>
        </xdr:cNvPr>
        <xdr:cNvCxnSpPr/>
      </xdr:nvCxnSpPr>
      <xdr:spPr>
        <a:xfrm flipH="1" flipV="1">
          <a:off x="15525750" y="11087100"/>
          <a:ext cx="590550" cy="2000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533400</xdr:colOff>
      <xdr:row>76</xdr:row>
      <xdr:rowOff>133350</xdr:rowOff>
    </xdr:from>
    <xdr:to>
      <xdr:col>18</xdr:col>
      <xdr:colOff>285751</xdr:colOff>
      <xdr:row>77</xdr:row>
      <xdr:rowOff>114300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F9DD01AE-E9D5-4A83-BE44-3AE0458E1723}"/>
            </a:ext>
          </a:extLst>
        </xdr:cNvPr>
        <xdr:cNvCxnSpPr/>
      </xdr:nvCxnSpPr>
      <xdr:spPr>
        <a:xfrm flipH="1" flipV="1">
          <a:off x="15563850" y="14725650"/>
          <a:ext cx="514351" cy="1714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552451</xdr:colOff>
      <xdr:row>57</xdr:row>
      <xdr:rowOff>133350</xdr:rowOff>
    </xdr:from>
    <xdr:to>
      <xdr:col>21</xdr:col>
      <xdr:colOff>238125</xdr:colOff>
      <xdr:row>58</xdr:row>
      <xdr:rowOff>85725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2AA77AE5-1A57-4A88-8F0B-A45D96E0FB6E}"/>
            </a:ext>
          </a:extLst>
        </xdr:cNvPr>
        <xdr:cNvCxnSpPr/>
      </xdr:nvCxnSpPr>
      <xdr:spPr>
        <a:xfrm flipH="1" flipV="1">
          <a:off x="17868901" y="11106150"/>
          <a:ext cx="447674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504825</xdr:colOff>
      <xdr:row>76</xdr:row>
      <xdr:rowOff>142875</xdr:rowOff>
    </xdr:from>
    <xdr:to>
      <xdr:col>21</xdr:col>
      <xdr:colOff>276225</xdr:colOff>
      <xdr:row>78</xdr:row>
      <xdr:rowOff>85725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E5737702-DF75-44B4-B581-D8D4FBF59466}"/>
            </a:ext>
          </a:extLst>
        </xdr:cNvPr>
        <xdr:cNvCxnSpPr/>
      </xdr:nvCxnSpPr>
      <xdr:spPr>
        <a:xfrm flipH="1" flipV="1">
          <a:off x="17821275" y="14735175"/>
          <a:ext cx="533400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495301</xdr:colOff>
      <xdr:row>62</xdr:row>
      <xdr:rowOff>114300</xdr:rowOff>
    </xdr:from>
    <xdr:to>
      <xdr:col>15</xdr:col>
      <xdr:colOff>247650</xdr:colOff>
      <xdr:row>62</xdr:row>
      <xdr:rowOff>114300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75A28ED-C21C-4A0F-BAF0-72A50DAF4A6C}"/>
            </a:ext>
          </a:extLst>
        </xdr:cNvPr>
        <xdr:cNvCxnSpPr/>
      </xdr:nvCxnSpPr>
      <xdr:spPr>
        <a:xfrm flipH="1">
          <a:off x="10706101" y="11925300"/>
          <a:ext cx="514349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552451</xdr:colOff>
      <xdr:row>69</xdr:row>
      <xdr:rowOff>152400</xdr:rowOff>
    </xdr:from>
    <xdr:to>
      <xdr:col>15</xdr:col>
      <xdr:colOff>266700</xdr:colOff>
      <xdr:row>70</xdr:row>
      <xdr:rowOff>85725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7C38A035-2EAD-4AA7-BFC4-37AA6FA14FF1}"/>
            </a:ext>
          </a:extLst>
        </xdr:cNvPr>
        <xdr:cNvCxnSpPr/>
      </xdr:nvCxnSpPr>
      <xdr:spPr>
        <a:xfrm flipH="1">
          <a:off x="10763251" y="13296900"/>
          <a:ext cx="476249" cy="1238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619125</xdr:colOff>
      <xdr:row>57</xdr:row>
      <xdr:rowOff>161925</xdr:rowOff>
    </xdr:from>
    <xdr:to>
      <xdr:col>24</xdr:col>
      <xdr:colOff>314324</xdr:colOff>
      <xdr:row>58</xdr:row>
      <xdr:rowOff>85726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4A04C272-4FC8-4F9B-8FA8-CAE309951458}"/>
            </a:ext>
          </a:extLst>
        </xdr:cNvPr>
        <xdr:cNvCxnSpPr/>
      </xdr:nvCxnSpPr>
      <xdr:spPr>
        <a:xfrm flipH="1" flipV="1">
          <a:off x="20221575" y="11134725"/>
          <a:ext cx="457199" cy="11430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571500</xdr:colOff>
      <xdr:row>76</xdr:row>
      <xdr:rowOff>133350</xdr:rowOff>
    </xdr:from>
    <xdr:to>
      <xdr:col>24</xdr:col>
      <xdr:colOff>342900</xdr:colOff>
      <xdr:row>78</xdr:row>
      <xdr:rowOff>76200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57D5A70E-6594-4B99-9F9E-6D0E1D07DF42}"/>
            </a:ext>
          </a:extLst>
        </xdr:cNvPr>
        <xdr:cNvCxnSpPr/>
      </xdr:nvCxnSpPr>
      <xdr:spPr>
        <a:xfrm flipH="1" flipV="1">
          <a:off x="20173950" y="14725650"/>
          <a:ext cx="533400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6</xdr:col>
      <xdr:colOff>0</xdr:colOff>
      <xdr:row>15</xdr:row>
      <xdr:rowOff>154885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60E42B8-4AA6-41F4-977B-B3DB9FA41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16</xdr:row>
      <xdr:rowOff>127966</xdr:rowOff>
    </xdr:from>
    <xdr:to>
      <xdr:col>6</xdr:col>
      <xdr:colOff>0</xdr:colOff>
      <xdr:row>31</xdr:row>
      <xdr:rowOff>73301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25A28D-203E-4108-B5FF-6E83F698A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352425</xdr:colOff>
      <xdr:row>1</xdr:row>
      <xdr:rowOff>66675</xdr:rowOff>
    </xdr:from>
    <xdr:to>
      <xdr:col>13</xdr:col>
      <xdr:colOff>199901</xdr:colOff>
      <xdr:row>15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A55AA52-CE09-4D97-851F-654F87228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486895</xdr:colOff>
      <xdr:row>16</xdr:row>
      <xdr:rowOff>122704</xdr:rowOff>
    </xdr:from>
    <xdr:to>
      <xdr:col>13</xdr:col>
      <xdr:colOff>485650</xdr:colOff>
      <xdr:row>31</xdr:row>
      <xdr:rowOff>8404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2631A50-8696-431D-A550-5B365AD7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57150</xdr:colOff>
      <xdr:row>1</xdr:row>
      <xdr:rowOff>0</xdr:rowOff>
    </xdr:from>
    <xdr:to>
      <xdr:col>20</xdr:col>
      <xdr:colOff>57150</xdr:colOff>
      <xdr:row>15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C08292E-6B25-4691-80C2-125A610BC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76200</xdr:colOff>
      <xdr:row>15</xdr:row>
      <xdr:rowOff>171450</xdr:rowOff>
    </xdr:from>
    <xdr:to>
      <xdr:col>20</xdr:col>
      <xdr:colOff>76200</xdr:colOff>
      <xdr:row>30</xdr:row>
      <xdr:rowOff>57150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C24AEFC-8C1B-41F7-AAF2-14A0AEFB4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84661</xdr:colOff>
      <xdr:row>1</xdr:row>
      <xdr:rowOff>66675</xdr:rowOff>
    </xdr:from>
    <xdr:to>
      <xdr:col>26</xdr:col>
      <xdr:colOff>465661</xdr:colOff>
      <xdr:row>15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9A20FAE-BF64-4266-B0C1-64B07798D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16</xdr:row>
      <xdr:rowOff>151341</xdr:rowOff>
    </xdr:from>
    <xdr:to>
      <xdr:col>26</xdr:col>
      <xdr:colOff>613834</xdr:colOff>
      <xdr:row>31</xdr:row>
      <xdr:rowOff>37041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EF34E86-F28D-47B9-9D5A-2294DA66F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10574</xdr:colOff>
      <xdr:row>1</xdr:row>
      <xdr:rowOff>66675</xdr:rowOff>
    </xdr:from>
    <xdr:to>
      <xdr:col>33</xdr:col>
      <xdr:colOff>476241</xdr:colOff>
      <xdr:row>15</xdr:row>
      <xdr:rowOff>142875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B25C588-823C-47A8-A370-9114F9194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666750</xdr:colOff>
      <xdr:row>16</xdr:row>
      <xdr:rowOff>151341</xdr:rowOff>
    </xdr:from>
    <xdr:to>
      <xdr:col>33</xdr:col>
      <xdr:colOff>666750</xdr:colOff>
      <xdr:row>31</xdr:row>
      <xdr:rowOff>37041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3BD47E0-7097-4D86-B63E-43DED2328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35</xdr:col>
      <xdr:colOff>0</xdr:colOff>
      <xdr:row>1</xdr:row>
      <xdr:rowOff>104775</xdr:rowOff>
    </xdr:from>
    <xdr:to>
      <xdr:col>40</xdr:col>
      <xdr:colOff>133350</xdr:colOff>
      <xdr:row>15</xdr:row>
      <xdr:rowOff>180975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BF68E7B-6C23-4B1E-8E16-9C1D451DF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552347</xdr:colOff>
      <xdr:row>15</xdr:row>
      <xdr:rowOff>59635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DDAF02-A2DB-413C-8C52-7ADBF890D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105083</xdr:colOff>
      <xdr:row>16</xdr:row>
      <xdr:rowOff>8010</xdr:rowOff>
    </xdr:from>
    <xdr:to>
      <xdr:col>5</xdr:col>
      <xdr:colOff>494366</xdr:colOff>
      <xdr:row>30</xdr:row>
      <xdr:rowOff>84210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DD757D6-611C-4E36-AC13-72CDA5C72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238125</xdr:colOff>
      <xdr:row>1</xdr:row>
      <xdr:rowOff>19050</xdr:rowOff>
    </xdr:from>
    <xdr:to>
      <xdr:col>12</xdr:col>
      <xdr:colOff>238125</xdr:colOff>
      <xdr:row>15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6DB9B7-868A-49D5-B497-5AF4E7E99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266700</xdr:colOff>
      <xdr:row>15</xdr:row>
      <xdr:rowOff>188383</xdr:rowOff>
    </xdr:from>
    <xdr:to>
      <xdr:col>12</xdr:col>
      <xdr:colOff>309033</xdr:colOff>
      <xdr:row>30</xdr:row>
      <xdr:rowOff>74083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6B356A0-74F0-4DDC-90B9-9AF2DC807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369339</xdr:colOff>
      <xdr:row>1</xdr:row>
      <xdr:rowOff>38100</xdr:rowOff>
    </xdr:from>
    <xdr:to>
      <xdr:col>19</xdr:col>
      <xdr:colOff>83608</xdr:colOff>
      <xdr:row>15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5ED123E-923A-4529-B0E1-50A59BD6F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295275</xdr:colOff>
      <xdr:row>16</xdr:row>
      <xdr:rowOff>69843</xdr:rowOff>
    </xdr:from>
    <xdr:to>
      <xdr:col>19</xdr:col>
      <xdr:colOff>295275</xdr:colOff>
      <xdr:row>30</xdr:row>
      <xdr:rowOff>146043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6066BB7-6656-42F1-ACD6-164BCD33A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99484</xdr:colOff>
      <xdr:row>1</xdr:row>
      <xdr:rowOff>85725</xdr:rowOff>
    </xdr:from>
    <xdr:to>
      <xdr:col>25</xdr:col>
      <xdr:colOff>533400</xdr:colOff>
      <xdr:row>15</xdr:row>
      <xdr:rowOff>161925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3018581-8601-47AE-91A5-74B7C0496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57150</xdr:colOff>
      <xdr:row>16</xdr:row>
      <xdr:rowOff>149225</xdr:rowOff>
    </xdr:from>
    <xdr:to>
      <xdr:col>25</xdr:col>
      <xdr:colOff>586317</xdr:colOff>
      <xdr:row>31</xdr:row>
      <xdr:rowOff>34925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114FD66-4E4E-44E1-B678-242371E68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47625</xdr:colOff>
      <xdr:row>1</xdr:row>
      <xdr:rowOff>123825</xdr:rowOff>
    </xdr:from>
    <xdr:to>
      <xdr:col>32</xdr:col>
      <xdr:colOff>133350</xdr:colOff>
      <xdr:row>16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B6A5325-FCBD-4292-9BC3-04EC12A5D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</xdr:row>
      <xdr:rowOff>104970</xdr:rowOff>
    </xdr:from>
    <xdr:to>
      <xdr:col>7</xdr:col>
      <xdr:colOff>267811</xdr:colOff>
      <xdr:row>16</xdr:row>
      <xdr:rowOff>116786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3A6812-5BF5-41A8-AA81-5AA3B6F52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305267</xdr:colOff>
      <xdr:row>18</xdr:row>
      <xdr:rowOff>0</xdr:rowOff>
    </xdr:from>
    <xdr:to>
      <xdr:col>7</xdr:col>
      <xdr:colOff>161925</xdr:colOff>
      <xdr:row>33</xdr:row>
      <xdr:rowOff>29248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2CE01A-F883-4B7A-9E03-D0456261E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165101</xdr:colOff>
      <xdr:row>2</xdr:row>
      <xdr:rowOff>0</xdr:rowOff>
    </xdr:from>
    <xdr:to>
      <xdr:col>13</xdr:col>
      <xdr:colOff>369359</xdr:colOff>
      <xdr:row>16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72B73C3-83A7-45DC-9D2A-80258CD5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17</xdr:row>
      <xdr:rowOff>72496</xdr:rowOff>
    </xdr:from>
    <xdr:to>
      <xdr:col>14</xdr:col>
      <xdr:colOff>0</xdr:colOff>
      <xdr:row>31</xdr:row>
      <xdr:rowOff>148696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F9CD43-AFF9-4D95-8430-0D81A87F0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552450</xdr:colOff>
      <xdr:row>2</xdr:row>
      <xdr:rowOff>0</xdr:rowOff>
    </xdr:from>
    <xdr:to>
      <xdr:col>20</xdr:col>
      <xdr:colOff>383120</xdr:colOff>
      <xdr:row>16</xdr:row>
      <xdr:rowOff>76200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1237549-201D-48AA-91B6-E52DBA8AA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605373</xdr:colOff>
      <xdr:row>17</xdr:row>
      <xdr:rowOff>42327</xdr:rowOff>
    </xdr:from>
    <xdr:to>
      <xdr:col>20</xdr:col>
      <xdr:colOff>446622</xdr:colOff>
      <xdr:row>31</xdr:row>
      <xdr:rowOff>118527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C80216D-BD2C-4EC6-8C57-C632DBBE5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666750</xdr:colOff>
      <xdr:row>2</xdr:row>
      <xdr:rowOff>0</xdr:rowOff>
    </xdr:from>
    <xdr:to>
      <xdr:col>27</xdr:col>
      <xdr:colOff>666750</xdr:colOff>
      <xdr:row>16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B10805E-6D29-475C-AC8E-B1A9E732E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719667</xdr:colOff>
      <xdr:row>17</xdr:row>
      <xdr:rowOff>74084</xdr:rowOff>
    </xdr:from>
    <xdr:to>
      <xdr:col>27</xdr:col>
      <xdr:colOff>719667</xdr:colOff>
      <xdr:row>31</xdr:row>
      <xdr:rowOff>150284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C9399BC-1268-4C8A-BE29-B338D1722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0</xdr:colOff>
      <xdr:row>2</xdr:row>
      <xdr:rowOff>0</xdr:rowOff>
    </xdr:from>
    <xdr:to>
      <xdr:col>35</xdr:col>
      <xdr:colOff>0</xdr:colOff>
      <xdr:row>16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CA2D516-36EC-439A-A7F2-6EEBBBB66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76200</xdr:rowOff>
    </xdr:from>
    <xdr:to>
      <xdr:col>10</xdr:col>
      <xdr:colOff>180975</xdr:colOff>
      <xdr:row>12</xdr:row>
      <xdr:rowOff>76200</xdr:rowOff>
    </xdr:to>
    <xdr:graphicFrame macro="">
      <xdr:nvGraphicFramePr>
        <xdr:cNvPr id="68613" name="Gráfico 1">
          <a:extLst>
            <a:ext uri="{FF2B5EF4-FFF2-40B4-BE49-F238E27FC236}">
              <a16:creationId xmlns:a16="http://schemas.microsoft.com/office/drawing/2014/main" id="{00000000-0008-0000-0800-000005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13</xdr:row>
      <xdr:rowOff>171450</xdr:rowOff>
    </xdr:from>
    <xdr:to>
      <xdr:col>10</xdr:col>
      <xdr:colOff>95250</xdr:colOff>
      <xdr:row>25</xdr:row>
      <xdr:rowOff>133350</xdr:rowOff>
    </xdr:to>
    <xdr:graphicFrame macro="">
      <xdr:nvGraphicFramePr>
        <xdr:cNvPr id="68614" name="Gráfico 2">
          <a:extLst>
            <a:ext uri="{FF2B5EF4-FFF2-40B4-BE49-F238E27FC236}">
              <a16:creationId xmlns:a16="http://schemas.microsoft.com/office/drawing/2014/main" id="{00000000-0008-0000-0800-000006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361950</xdr:colOff>
      <xdr:row>0</xdr:row>
      <xdr:rowOff>95250</xdr:rowOff>
    </xdr:from>
    <xdr:to>
      <xdr:col>15</xdr:col>
      <xdr:colOff>200025</xdr:colOff>
      <xdr:row>13</xdr:row>
      <xdr:rowOff>9525</xdr:rowOff>
    </xdr:to>
    <xdr:graphicFrame macro="">
      <xdr:nvGraphicFramePr>
        <xdr:cNvPr id="68615" name="Gráfico 3">
          <a:extLst>
            <a:ext uri="{FF2B5EF4-FFF2-40B4-BE49-F238E27FC236}">
              <a16:creationId xmlns:a16="http://schemas.microsoft.com/office/drawing/2014/main" id="{00000000-0008-0000-0800-000007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276225</xdr:colOff>
      <xdr:row>13</xdr:row>
      <xdr:rowOff>133350</xdr:rowOff>
    </xdr:from>
    <xdr:to>
      <xdr:col>14</xdr:col>
      <xdr:colOff>600075</xdr:colOff>
      <xdr:row>25</xdr:row>
      <xdr:rowOff>152400</xdr:rowOff>
    </xdr:to>
    <xdr:graphicFrame macro="">
      <xdr:nvGraphicFramePr>
        <xdr:cNvPr id="68616" name="Gráfico 4">
          <a:extLst>
            <a:ext uri="{FF2B5EF4-FFF2-40B4-BE49-F238E27FC236}">
              <a16:creationId xmlns:a16="http://schemas.microsoft.com/office/drawing/2014/main" id="{00000000-0008-0000-0800-0000080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66675</xdr:rowOff>
    </xdr:from>
    <xdr:to>
      <xdr:col>8</xdr:col>
      <xdr:colOff>657225</xdr:colOff>
      <xdr:row>11</xdr:row>
      <xdr:rowOff>180975</xdr:rowOff>
    </xdr:to>
    <xdr:graphicFrame macro="">
      <xdr:nvGraphicFramePr>
        <xdr:cNvPr id="46093" name="Gráfico 1">
          <a:extLst>
            <a:ext uri="{FF2B5EF4-FFF2-40B4-BE49-F238E27FC236}">
              <a16:creationId xmlns:a16="http://schemas.microsoft.com/office/drawing/2014/main" id="{00000000-0008-0000-0900-00000D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13</xdr:row>
      <xdr:rowOff>47625</xdr:rowOff>
    </xdr:from>
    <xdr:to>
      <xdr:col>8</xdr:col>
      <xdr:colOff>714375</xdr:colOff>
      <xdr:row>24</xdr:row>
      <xdr:rowOff>85725</xdr:rowOff>
    </xdr:to>
    <xdr:graphicFrame macro="">
      <xdr:nvGraphicFramePr>
        <xdr:cNvPr id="46094" name="Gráfico 2">
          <a:extLst>
            <a:ext uri="{FF2B5EF4-FFF2-40B4-BE49-F238E27FC236}">
              <a16:creationId xmlns:a16="http://schemas.microsoft.com/office/drawing/2014/main" id="{00000000-0008-0000-0900-00000E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352425</xdr:colOff>
      <xdr:row>0</xdr:row>
      <xdr:rowOff>85725</xdr:rowOff>
    </xdr:from>
    <xdr:to>
      <xdr:col>13</xdr:col>
      <xdr:colOff>457200</xdr:colOff>
      <xdr:row>11</xdr:row>
      <xdr:rowOff>171450</xdr:rowOff>
    </xdr:to>
    <xdr:graphicFrame macro="">
      <xdr:nvGraphicFramePr>
        <xdr:cNvPr id="46095" name="Gráfico 3">
          <a:extLst>
            <a:ext uri="{FF2B5EF4-FFF2-40B4-BE49-F238E27FC236}">
              <a16:creationId xmlns:a16="http://schemas.microsoft.com/office/drawing/2014/main" id="{00000000-0008-0000-0900-00000F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13</xdr:row>
      <xdr:rowOff>76200</xdr:rowOff>
    </xdr:from>
    <xdr:to>
      <xdr:col>13</xdr:col>
      <xdr:colOff>390525</xdr:colOff>
      <xdr:row>24</xdr:row>
      <xdr:rowOff>171450</xdr:rowOff>
    </xdr:to>
    <xdr:graphicFrame macro="">
      <xdr:nvGraphicFramePr>
        <xdr:cNvPr id="46096" name="Gráfico 2">
          <a:extLst>
            <a:ext uri="{FF2B5EF4-FFF2-40B4-BE49-F238E27FC236}">
              <a16:creationId xmlns:a16="http://schemas.microsoft.com/office/drawing/2014/main" id="{00000000-0008-0000-0900-000010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57150</xdr:rowOff>
    </xdr:from>
    <xdr:to>
      <xdr:col>9</xdr:col>
      <xdr:colOff>76200</xdr:colOff>
      <xdr:row>11</xdr:row>
      <xdr:rowOff>114300</xdr:rowOff>
    </xdr:to>
    <xdr:graphicFrame macro="">
      <xdr:nvGraphicFramePr>
        <xdr:cNvPr id="1072" name="Gráfico 3">
          <a:extLst>
            <a:ext uri="{FF2B5EF4-FFF2-40B4-BE49-F238E27FC236}">
              <a16:creationId xmlns:a16="http://schemas.microsoft.com/office/drawing/2014/main" id="{00000000-0008-0000-0A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0</xdr:row>
      <xdr:rowOff>57150</xdr:rowOff>
    </xdr:from>
    <xdr:to>
      <xdr:col>13</xdr:col>
      <xdr:colOff>285750</xdr:colOff>
      <xdr:row>11</xdr:row>
      <xdr:rowOff>123825</xdr:rowOff>
    </xdr:to>
    <xdr:graphicFrame macro="">
      <xdr:nvGraphicFramePr>
        <xdr:cNvPr id="1073" name="Gráfico 4">
          <a:extLst>
            <a:ext uri="{FF2B5EF4-FFF2-40B4-BE49-F238E27FC236}">
              <a16:creationId xmlns:a16="http://schemas.microsoft.com/office/drawing/2014/main" id="{00000000-0008-0000-0A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200025</xdr:colOff>
      <xdr:row>12</xdr:row>
      <xdr:rowOff>19050</xdr:rowOff>
    </xdr:from>
    <xdr:to>
      <xdr:col>13</xdr:col>
      <xdr:colOff>361950</xdr:colOff>
      <xdr:row>22</xdr:row>
      <xdr:rowOff>0</xdr:rowOff>
    </xdr:to>
    <xdr:graphicFrame macro="">
      <xdr:nvGraphicFramePr>
        <xdr:cNvPr id="1074" name="Gráfico 6">
          <a:extLst>
            <a:ext uri="{FF2B5EF4-FFF2-40B4-BE49-F238E27FC236}">
              <a16:creationId xmlns:a16="http://schemas.microsoft.com/office/drawing/2014/main" id="{00000000-0008-0000-0A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11</xdr:row>
      <xdr:rowOff>171450</xdr:rowOff>
    </xdr:from>
    <xdr:to>
      <xdr:col>9</xdr:col>
      <xdr:colOff>104775</xdr:colOff>
      <xdr:row>21</xdr:row>
      <xdr:rowOff>66675</xdr:rowOff>
    </xdr:to>
    <xdr:graphicFrame macro="">
      <xdr:nvGraphicFramePr>
        <xdr:cNvPr id="1075" name="Gráfico 7">
          <a:extLst>
            <a:ext uri="{FF2B5EF4-FFF2-40B4-BE49-F238E27FC236}">
              <a16:creationId xmlns:a16="http://schemas.microsoft.com/office/drawing/2014/main" id="{00000000-0008-0000-0A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25</xdr:row>
      <xdr:rowOff>61912</xdr:rowOff>
    </xdr:from>
    <xdr:to>
      <xdr:col>16</xdr:col>
      <xdr:colOff>590550</xdr:colOff>
      <xdr:row>39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40</xdr:row>
      <xdr:rowOff>42862</xdr:rowOff>
    </xdr:from>
    <xdr:to>
      <xdr:col>17</xdr:col>
      <xdr:colOff>0</xdr:colOff>
      <xdr:row>54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41909B-6274-4577-B95F-CC9F3056C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8</xdr:row>
      <xdr:rowOff>28575</xdr:rowOff>
    </xdr:from>
    <xdr:to>
      <xdr:col>25</xdr:col>
      <xdr:colOff>200025</xdr:colOff>
      <xdr:row>22</xdr:row>
      <xdr:rowOff>104775</xdr:rowOff>
    </xdr:to>
    <xdr:graphicFrame macro="">
      <xdr:nvGraphicFramePr>
        <xdr:cNvPr id="45060" name="Gráfico 1">
          <a:extLst>
            <a:ext uri="{FF2B5EF4-FFF2-40B4-BE49-F238E27FC236}">
              <a16:creationId xmlns:a16="http://schemas.microsoft.com/office/drawing/2014/main" id="{00000000-0008-0000-0300-000004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639234</xdr:colOff>
      <xdr:row>25</xdr:row>
      <xdr:rowOff>78846</xdr:rowOff>
    </xdr:from>
    <xdr:to>
      <xdr:col>26</xdr:col>
      <xdr:colOff>639234</xdr:colOff>
      <xdr:row>39</xdr:row>
      <xdr:rowOff>155046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10584</xdr:colOff>
      <xdr:row>26</xdr:row>
      <xdr:rowOff>46566</xdr:rowOff>
    </xdr:from>
    <xdr:to>
      <xdr:col>20</xdr:col>
      <xdr:colOff>582084</xdr:colOff>
      <xdr:row>40</xdr:row>
      <xdr:rowOff>122766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52917</xdr:colOff>
      <xdr:row>41</xdr:row>
      <xdr:rowOff>25399</xdr:rowOff>
    </xdr:from>
    <xdr:to>
      <xdr:col>20</xdr:col>
      <xdr:colOff>624417</xdr:colOff>
      <xdr:row>55</xdr:row>
      <xdr:rowOff>101599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94C0D9-904E-4778-A883-5D9474D0A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62865</xdr:colOff>
      <xdr:row>5</xdr:row>
      <xdr:rowOff>50482</xdr:rowOff>
    </xdr:from>
    <xdr:to>
      <xdr:col>26</xdr:col>
      <xdr:colOff>196215</xdr:colOff>
      <xdr:row>17</xdr:row>
      <xdr:rowOff>69532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419100</xdr:colOff>
      <xdr:row>27</xdr:row>
      <xdr:rowOff>90487</xdr:rowOff>
    </xdr:from>
    <xdr:to>
      <xdr:col>20</xdr:col>
      <xdr:colOff>295275</xdr:colOff>
      <xdr:row>41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253999</xdr:colOff>
      <xdr:row>42</xdr:row>
      <xdr:rowOff>162983</xdr:rowOff>
    </xdr:from>
    <xdr:to>
      <xdr:col>20</xdr:col>
      <xdr:colOff>687916</xdr:colOff>
      <xdr:row>57</xdr:row>
      <xdr:rowOff>48683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80FF88-2B79-46DE-AF98-AD8260166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9</xdr:row>
      <xdr:rowOff>100012</xdr:rowOff>
    </xdr:from>
    <xdr:to>
      <xdr:col>9</xdr:col>
      <xdr:colOff>533400</xdr:colOff>
      <xdr:row>23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B152A1-07DE-46B8-8EE0-DCB341BB9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8</xdr:row>
      <xdr:rowOff>452437</xdr:rowOff>
    </xdr:from>
    <xdr:to>
      <xdr:col>17</xdr:col>
      <xdr:colOff>781050</xdr:colOff>
      <xdr:row>23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E106EE-9662-4D78-84C7-D75491CAF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123825</xdr:colOff>
      <xdr:row>11</xdr:row>
      <xdr:rowOff>33337</xdr:rowOff>
    </xdr:from>
    <xdr:to>
      <xdr:col>30</xdr:col>
      <xdr:colOff>428625</xdr:colOff>
      <xdr:row>25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07C0C4-FB80-4A8F-B165-E6AC6F0CE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74077</xdr:colOff>
      <xdr:row>29</xdr:row>
      <xdr:rowOff>131234</xdr:rowOff>
    </xdr:from>
    <xdr:to>
      <xdr:col>11</xdr:col>
      <xdr:colOff>359827</xdr:colOff>
      <xdr:row>44</xdr:row>
      <xdr:rowOff>16934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84647</xdr:colOff>
      <xdr:row>29</xdr:row>
      <xdr:rowOff>99491</xdr:rowOff>
    </xdr:from>
    <xdr:to>
      <xdr:col>21</xdr:col>
      <xdr:colOff>465666</xdr:colOff>
      <xdr:row>43</xdr:row>
      <xdr:rowOff>175691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31743</xdr:colOff>
      <xdr:row>29</xdr:row>
      <xdr:rowOff>57157</xdr:rowOff>
    </xdr:from>
    <xdr:to>
      <xdr:col>31</xdr:col>
      <xdr:colOff>529163</xdr:colOff>
      <xdr:row>43</xdr:row>
      <xdr:rowOff>133357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148157</xdr:colOff>
      <xdr:row>29</xdr:row>
      <xdr:rowOff>57151</xdr:rowOff>
    </xdr:from>
    <xdr:to>
      <xdr:col>43</xdr:col>
      <xdr:colOff>518574</xdr:colOff>
      <xdr:row>43</xdr:row>
      <xdr:rowOff>133351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50</xdr:col>
      <xdr:colOff>105833</xdr:colOff>
      <xdr:row>28</xdr:row>
      <xdr:rowOff>184150</xdr:rowOff>
    </xdr:from>
    <xdr:to>
      <xdr:col>53</xdr:col>
      <xdr:colOff>444499</xdr:colOff>
      <xdr:row>43</xdr:row>
      <xdr:rowOff>69850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60</xdr:col>
      <xdr:colOff>137583</xdr:colOff>
      <xdr:row>29</xdr:row>
      <xdr:rowOff>152400</xdr:rowOff>
    </xdr:from>
    <xdr:to>
      <xdr:col>64</xdr:col>
      <xdr:colOff>190500</xdr:colOff>
      <xdr:row>44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1291166</xdr:colOff>
      <xdr:row>45</xdr:row>
      <xdr:rowOff>25400</xdr:rowOff>
    </xdr:from>
    <xdr:to>
      <xdr:col>11</xdr:col>
      <xdr:colOff>508000</xdr:colOff>
      <xdr:row>59</xdr:row>
      <xdr:rowOff>101600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7BE7533-9126-4DE2-BBDF-239DE4930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10583</xdr:colOff>
      <xdr:row>44</xdr:row>
      <xdr:rowOff>131234</xdr:rowOff>
    </xdr:from>
    <xdr:to>
      <xdr:col>21</xdr:col>
      <xdr:colOff>677333</xdr:colOff>
      <xdr:row>59</xdr:row>
      <xdr:rowOff>16934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E95E151-1214-48BA-9855-24295D074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84666</xdr:colOff>
      <xdr:row>44</xdr:row>
      <xdr:rowOff>99484</xdr:rowOff>
    </xdr:from>
    <xdr:to>
      <xdr:col>31</xdr:col>
      <xdr:colOff>592665</xdr:colOff>
      <xdr:row>58</xdr:row>
      <xdr:rowOff>175684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E288A9B-35E0-41D7-8E1D-FEDC55AEE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42333</xdr:colOff>
      <xdr:row>44</xdr:row>
      <xdr:rowOff>141817</xdr:rowOff>
    </xdr:from>
    <xdr:to>
      <xdr:col>43</xdr:col>
      <xdr:colOff>709083</xdr:colOff>
      <xdr:row>59</xdr:row>
      <xdr:rowOff>27517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9CC40F-2C63-4E39-BB41-A3C8A84D4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63499</xdr:colOff>
      <xdr:row>44</xdr:row>
      <xdr:rowOff>57150</xdr:rowOff>
    </xdr:from>
    <xdr:to>
      <xdr:col>53</xdr:col>
      <xdr:colOff>497416</xdr:colOff>
      <xdr:row>58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789FF7-02D1-4C3F-8DA9-10B8B3CED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60</xdr:col>
      <xdr:colOff>190500</xdr:colOff>
      <xdr:row>45</xdr:row>
      <xdr:rowOff>35984</xdr:rowOff>
    </xdr:from>
    <xdr:to>
      <xdr:col>64</xdr:col>
      <xdr:colOff>243417</xdr:colOff>
      <xdr:row>59</xdr:row>
      <xdr:rowOff>112184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C62B884-B441-4ABB-A6E4-D59A18B11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646043</xdr:colOff>
      <xdr:row>22</xdr:row>
      <xdr:rowOff>24848</xdr:rowOff>
    </xdr:from>
    <xdr:to>
      <xdr:col>11</xdr:col>
      <xdr:colOff>15529</xdr:colOff>
      <xdr:row>39</xdr:row>
      <xdr:rowOff>11596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10</xdr:col>
      <xdr:colOff>976312</xdr:colOff>
      <xdr:row>56</xdr:row>
      <xdr:rowOff>152400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806004</xdr:colOff>
      <xdr:row>22</xdr:row>
      <xdr:rowOff>20151</xdr:rowOff>
    </xdr:from>
    <xdr:to>
      <xdr:col>20</xdr:col>
      <xdr:colOff>1151285</xdr:colOff>
      <xdr:row>38</xdr:row>
      <xdr:rowOff>96351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172640</xdr:colOff>
      <xdr:row>21</xdr:row>
      <xdr:rowOff>63103</xdr:rowOff>
    </xdr:from>
    <xdr:to>
      <xdr:col>33</xdr:col>
      <xdr:colOff>386952</xdr:colOff>
      <xdr:row>37</xdr:row>
      <xdr:rowOff>139303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74543</xdr:colOff>
      <xdr:row>39</xdr:row>
      <xdr:rowOff>69574</xdr:rowOff>
    </xdr:from>
    <xdr:to>
      <xdr:col>20</xdr:col>
      <xdr:colOff>1093304</xdr:colOff>
      <xdr:row>55</xdr:row>
      <xdr:rowOff>162339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E9FCCF-0B24-469E-8A1F-2886A623A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306457</xdr:colOff>
      <xdr:row>38</xdr:row>
      <xdr:rowOff>86139</xdr:rowOff>
    </xdr:from>
    <xdr:to>
      <xdr:col>33</xdr:col>
      <xdr:colOff>124240</xdr:colOff>
      <xdr:row>55</xdr:row>
      <xdr:rowOff>13252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11DA60-9001-4930-B070-1ED506FE8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54</xdr:row>
      <xdr:rowOff>142875</xdr:rowOff>
    </xdr:from>
    <xdr:to>
      <xdr:col>15</xdr:col>
      <xdr:colOff>304800</xdr:colOff>
      <xdr:row>55</xdr:row>
      <xdr:rowOff>85725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16BD66A3-0095-498B-B5DC-2297EB6774CB}"/>
            </a:ext>
          </a:extLst>
        </xdr:cNvPr>
        <xdr:cNvCxnSpPr/>
      </xdr:nvCxnSpPr>
      <xdr:spPr>
        <a:xfrm flipH="1">
          <a:off x="10096500" y="10715625"/>
          <a:ext cx="419100" cy="1333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619125</xdr:colOff>
      <xdr:row>77</xdr:row>
      <xdr:rowOff>152400</xdr:rowOff>
    </xdr:from>
    <xdr:to>
      <xdr:col>15</xdr:col>
      <xdr:colOff>276225</xdr:colOff>
      <xdr:row>78</xdr:row>
      <xdr:rowOff>123825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C7CFD30D-F258-41B6-B065-C8BCDD3922AE}"/>
            </a:ext>
          </a:extLst>
        </xdr:cNvPr>
        <xdr:cNvCxnSpPr/>
      </xdr:nvCxnSpPr>
      <xdr:spPr>
        <a:xfrm flipH="1" flipV="1">
          <a:off x="10067925" y="15106650"/>
          <a:ext cx="419100" cy="1619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581025</xdr:colOff>
      <xdr:row>77</xdr:row>
      <xdr:rowOff>161926</xdr:rowOff>
    </xdr:from>
    <xdr:to>
      <xdr:col>18</xdr:col>
      <xdr:colOff>171450</xdr:colOff>
      <xdr:row>78</xdr:row>
      <xdr:rowOff>85725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EF54260F-AB90-4B31-B2FB-7A1190342F40}"/>
            </a:ext>
          </a:extLst>
        </xdr:cNvPr>
        <xdr:cNvCxnSpPr/>
      </xdr:nvCxnSpPr>
      <xdr:spPr>
        <a:xfrm flipH="1" flipV="1">
          <a:off x="12315825" y="15116176"/>
          <a:ext cx="352425" cy="114299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590551</xdr:colOff>
      <xdr:row>96</xdr:row>
      <xdr:rowOff>123825</xdr:rowOff>
    </xdr:from>
    <xdr:to>
      <xdr:col>18</xdr:col>
      <xdr:colOff>219075</xdr:colOff>
      <xdr:row>96</xdr:row>
      <xdr:rowOff>123825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1A2506F9-A18B-457C-B57A-51F4A98340F6}"/>
            </a:ext>
          </a:extLst>
        </xdr:cNvPr>
        <xdr:cNvCxnSpPr/>
      </xdr:nvCxnSpPr>
      <xdr:spPr>
        <a:xfrm flipH="1">
          <a:off x="12325351" y="18697575"/>
          <a:ext cx="390524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552450</xdr:colOff>
      <xdr:row>94</xdr:row>
      <xdr:rowOff>142875</xdr:rowOff>
    </xdr:from>
    <xdr:to>
      <xdr:col>21</xdr:col>
      <xdr:colOff>295275</xdr:colOff>
      <xdr:row>96</xdr:row>
      <xdr:rowOff>85725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BDD6C9D4-279F-4ADC-9B5D-2E1110440FA2}"/>
            </a:ext>
          </a:extLst>
        </xdr:cNvPr>
        <xdr:cNvCxnSpPr/>
      </xdr:nvCxnSpPr>
      <xdr:spPr>
        <a:xfrm flipH="1">
          <a:off x="14573250" y="18335625"/>
          <a:ext cx="504825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76</xdr:row>
      <xdr:rowOff>9525</xdr:rowOff>
    </xdr:from>
    <xdr:to>
      <xdr:col>21</xdr:col>
      <xdr:colOff>276225</xdr:colOff>
      <xdr:row>77</xdr:row>
      <xdr:rowOff>142875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E433235C-D7B6-4B82-9686-351D266283BB}"/>
            </a:ext>
          </a:extLst>
        </xdr:cNvPr>
        <xdr:cNvCxnSpPr/>
      </xdr:nvCxnSpPr>
      <xdr:spPr>
        <a:xfrm flipH="1">
          <a:off x="14554200" y="14773275"/>
          <a:ext cx="504825" cy="3238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485775</xdr:colOff>
      <xdr:row>51</xdr:row>
      <xdr:rowOff>180975</xdr:rowOff>
    </xdr:from>
    <xdr:to>
      <xdr:col>21</xdr:col>
      <xdr:colOff>304800</xdr:colOff>
      <xdr:row>55</xdr:row>
      <xdr:rowOff>85725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565A9CAF-EDFB-4ADA-BC1B-6D3BCE2366A6}"/>
            </a:ext>
          </a:extLst>
        </xdr:cNvPr>
        <xdr:cNvCxnSpPr/>
      </xdr:nvCxnSpPr>
      <xdr:spPr>
        <a:xfrm flipH="1">
          <a:off x="14506575" y="10182225"/>
          <a:ext cx="581025" cy="6667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619127</xdr:colOff>
      <xdr:row>95</xdr:row>
      <xdr:rowOff>171450</xdr:rowOff>
    </xdr:from>
    <xdr:to>
      <xdr:col>24</xdr:col>
      <xdr:colOff>209550</xdr:colOff>
      <xdr:row>96</xdr:row>
      <xdr:rowOff>95250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C15CDCD0-32FD-417B-AD96-CFEC730D01D1}"/>
            </a:ext>
          </a:extLst>
        </xdr:cNvPr>
        <xdr:cNvCxnSpPr/>
      </xdr:nvCxnSpPr>
      <xdr:spPr>
        <a:xfrm flipH="1">
          <a:off x="16925927" y="18554700"/>
          <a:ext cx="352423" cy="1143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571500</xdr:colOff>
      <xdr:row>77</xdr:row>
      <xdr:rowOff>161925</xdr:rowOff>
    </xdr:from>
    <xdr:to>
      <xdr:col>24</xdr:col>
      <xdr:colOff>276226</xdr:colOff>
      <xdr:row>79</xdr:row>
      <xdr:rowOff>66675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E565DE8A-704C-4E21-940F-4F70FAE49B57}"/>
            </a:ext>
          </a:extLst>
        </xdr:cNvPr>
        <xdr:cNvCxnSpPr/>
      </xdr:nvCxnSpPr>
      <xdr:spPr>
        <a:xfrm flipH="1" flipV="1">
          <a:off x="16878300" y="15116175"/>
          <a:ext cx="466726" cy="2857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628650</xdr:colOff>
      <xdr:row>96</xdr:row>
      <xdr:rowOff>104775</xdr:rowOff>
    </xdr:from>
    <xdr:to>
      <xdr:col>27</xdr:col>
      <xdr:colOff>257174</xdr:colOff>
      <xdr:row>96</xdr:row>
      <xdr:rowOff>104775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EFCEB753-CA6B-441D-9B50-D7ACF203E12A}"/>
            </a:ext>
          </a:extLst>
        </xdr:cNvPr>
        <xdr:cNvCxnSpPr/>
      </xdr:nvCxnSpPr>
      <xdr:spPr>
        <a:xfrm flipH="1">
          <a:off x="19221450" y="18678525"/>
          <a:ext cx="390524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657225</xdr:colOff>
      <xdr:row>78</xdr:row>
      <xdr:rowOff>19050</xdr:rowOff>
    </xdr:from>
    <xdr:to>
      <xdr:col>27</xdr:col>
      <xdr:colOff>381001</xdr:colOff>
      <xdr:row>80</xdr:row>
      <xdr:rowOff>66675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18D24F7F-39E5-4471-9131-37EBF2121F39}"/>
            </a:ext>
          </a:extLst>
        </xdr:cNvPr>
        <xdr:cNvCxnSpPr/>
      </xdr:nvCxnSpPr>
      <xdr:spPr>
        <a:xfrm flipH="1" flipV="1">
          <a:off x="19250025" y="15163800"/>
          <a:ext cx="485776" cy="4286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600075</xdr:colOff>
      <xdr:row>53</xdr:row>
      <xdr:rowOff>171450</xdr:rowOff>
    </xdr:from>
    <xdr:to>
      <xdr:col>14</xdr:col>
      <xdr:colOff>314326</xdr:colOff>
      <xdr:row>56</xdr:row>
      <xdr:rowOff>38100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D4CF7524-97C5-4144-B454-4786EA93E1CC}"/>
            </a:ext>
          </a:extLst>
        </xdr:cNvPr>
        <xdr:cNvCxnSpPr/>
      </xdr:nvCxnSpPr>
      <xdr:spPr>
        <a:xfrm flipH="1">
          <a:off x="10810875" y="10267950"/>
          <a:ext cx="476251" cy="4381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590550</xdr:colOff>
      <xdr:row>80</xdr:row>
      <xdr:rowOff>123825</xdr:rowOff>
    </xdr:from>
    <xdr:to>
      <xdr:col>14</xdr:col>
      <xdr:colOff>180975</xdr:colOff>
      <xdr:row>80</xdr:row>
      <xdr:rowOff>123825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87C6CD06-DEF9-46C2-9CA1-DEE2EEFFF355}"/>
            </a:ext>
          </a:extLst>
        </xdr:cNvPr>
        <xdr:cNvCxnSpPr/>
      </xdr:nvCxnSpPr>
      <xdr:spPr>
        <a:xfrm flipH="1">
          <a:off x="10801350" y="15363825"/>
          <a:ext cx="3524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514350</xdr:colOff>
      <xdr:row>53</xdr:row>
      <xdr:rowOff>142875</xdr:rowOff>
    </xdr:from>
    <xdr:to>
      <xdr:col>17</xdr:col>
      <xdr:colOff>295276</xdr:colOff>
      <xdr:row>56</xdr:row>
      <xdr:rowOff>47625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148FD43F-A09C-4436-9151-BE3109CF0957}"/>
            </a:ext>
          </a:extLst>
        </xdr:cNvPr>
        <xdr:cNvCxnSpPr/>
      </xdr:nvCxnSpPr>
      <xdr:spPr>
        <a:xfrm flipH="1">
          <a:off x="13011150" y="10239375"/>
          <a:ext cx="542926" cy="4762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552450</xdr:colOff>
      <xdr:row>80</xdr:row>
      <xdr:rowOff>133350</xdr:rowOff>
    </xdr:from>
    <xdr:to>
      <xdr:col>17</xdr:col>
      <xdr:colOff>238125</xdr:colOff>
      <xdr:row>80</xdr:row>
      <xdr:rowOff>133350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B5719596-DBEA-4B78-8E4E-CA2EF10F3A50}"/>
            </a:ext>
          </a:extLst>
        </xdr:cNvPr>
        <xdr:cNvCxnSpPr/>
      </xdr:nvCxnSpPr>
      <xdr:spPr>
        <a:xfrm flipH="1">
          <a:off x="13049250" y="15373350"/>
          <a:ext cx="4476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485776</xdr:colOff>
      <xdr:row>53</xdr:row>
      <xdr:rowOff>161925</xdr:rowOff>
    </xdr:from>
    <xdr:to>
      <xdr:col>20</xdr:col>
      <xdr:colOff>247650</xdr:colOff>
      <xdr:row>56</xdr:row>
      <xdr:rowOff>85725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79AF0761-A35D-4033-8A9B-C1BAB79A67AE}"/>
            </a:ext>
          </a:extLst>
        </xdr:cNvPr>
        <xdr:cNvCxnSpPr/>
      </xdr:nvCxnSpPr>
      <xdr:spPr>
        <a:xfrm flipH="1">
          <a:off x="15268576" y="10258425"/>
          <a:ext cx="523874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571500</xdr:colOff>
      <xdr:row>80</xdr:row>
      <xdr:rowOff>85725</xdr:rowOff>
    </xdr:from>
    <xdr:to>
      <xdr:col>20</xdr:col>
      <xdr:colOff>247650</xdr:colOff>
      <xdr:row>80</xdr:row>
      <xdr:rowOff>95250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3AD0357-B05C-4F8A-865A-96B248BFCD38}"/>
            </a:ext>
          </a:extLst>
        </xdr:cNvPr>
        <xdr:cNvCxnSpPr/>
      </xdr:nvCxnSpPr>
      <xdr:spPr>
        <a:xfrm flipH="1">
          <a:off x="15354300" y="15325725"/>
          <a:ext cx="4381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571501</xdr:colOff>
      <xdr:row>80</xdr:row>
      <xdr:rowOff>104775</xdr:rowOff>
    </xdr:from>
    <xdr:to>
      <xdr:col>23</xdr:col>
      <xdr:colOff>314325</xdr:colOff>
      <xdr:row>80</xdr:row>
      <xdr:rowOff>104776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E345EBD3-20A8-4914-A2DA-771666AAE057}"/>
            </a:ext>
          </a:extLst>
        </xdr:cNvPr>
        <xdr:cNvCxnSpPr/>
      </xdr:nvCxnSpPr>
      <xdr:spPr>
        <a:xfrm flipH="1">
          <a:off x="17640301" y="15344775"/>
          <a:ext cx="504824" cy="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619125</xdr:colOff>
      <xdr:row>53</xdr:row>
      <xdr:rowOff>152400</xdr:rowOff>
    </xdr:from>
    <xdr:to>
      <xdr:col>23</xdr:col>
      <xdr:colOff>409574</xdr:colOff>
      <xdr:row>56</xdr:row>
      <xdr:rowOff>95250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978DAC73-9702-4441-99E3-EC19174A3B28}"/>
            </a:ext>
          </a:extLst>
        </xdr:cNvPr>
        <xdr:cNvCxnSpPr/>
      </xdr:nvCxnSpPr>
      <xdr:spPr>
        <a:xfrm flipH="1">
          <a:off x="17687925" y="10248900"/>
          <a:ext cx="552449" cy="5143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versidad%20UVa\TFG\TFG\EPA1995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1995-2002"/>
      <sheetName val="DATOS 2002-2008"/>
      <sheetName val="DATOS 2008-2018"/>
      <sheetName val="UNION 2002-2018"/>
      <sheetName val="UNION 1995-2018"/>
      <sheetName val="ESTACIONALIDA"/>
      <sheetName val="EPA 1995-2018"/>
    </sheetNames>
    <sheetDataSet>
      <sheetData sheetId="0"/>
      <sheetData sheetId="1"/>
      <sheetData sheetId="2"/>
      <sheetData sheetId="3"/>
      <sheetData sheetId="4">
        <row r="5">
          <cell r="D5">
            <v>2604.240454324347</v>
          </cell>
          <cell r="G5">
            <v>1268.955784837704</v>
          </cell>
          <cell r="J5">
            <v>7825.293562806939</v>
          </cell>
        </row>
        <row r="6">
          <cell r="D6">
            <v>2610.5758131599696</v>
          </cell>
          <cell r="G6">
            <v>1265.2428301675318</v>
          </cell>
          <cell r="J6">
            <v>7877.1381771407459</v>
          </cell>
        </row>
        <row r="7">
          <cell r="D7">
            <v>2600.1352461428578</v>
          </cell>
          <cell r="G7">
            <v>1255.8810923949134</v>
          </cell>
          <cell r="J7">
            <v>7968.810329735491</v>
          </cell>
        </row>
        <row r="8">
          <cell r="D8">
            <v>2599.9721580980136</v>
          </cell>
          <cell r="G8">
            <v>1257.6014410989135</v>
          </cell>
          <cell r="J8">
            <v>8044.3687036734846</v>
          </cell>
        </row>
        <row r="9">
          <cell r="D9">
            <v>2607.6705609091709</v>
          </cell>
          <cell r="G9">
            <v>1254.2347553738339</v>
          </cell>
          <cell r="J9">
            <v>8123.9514933566243</v>
          </cell>
        </row>
        <row r="10">
          <cell r="D10">
            <v>2595.1073215960591</v>
          </cell>
          <cell r="G10">
            <v>1274.362444006025</v>
          </cell>
          <cell r="J10">
            <v>8220.4524392657859</v>
          </cell>
        </row>
        <row r="11">
          <cell r="D11">
            <v>2627.7545553615309</v>
          </cell>
          <cell r="G11">
            <v>1315.3863797320485</v>
          </cell>
          <cell r="J11">
            <v>8292.0087967897089</v>
          </cell>
        </row>
        <row r="12">
          <cell r="D12">
            <v>2642.5063897265259</v>
          </cell>
          <cell r="G12">
            <v>1349.320736351114</v>
          </cell>
          <cell r="J12">
            <v>8355.0168283616385</v>
          </cell>
        </row>
        <row r="13">
          <cell r="D13">
            <v>2654.6863266354208</v>
          </cell>
          <cell r="G13">
            <v>1367.8515700588064</v>
          </cell>
          <cell r="J13">
            <v>8408.1129265836043</v>
          </cell>
        </row>
        <row r="14">
          <cell r="D14">
            <v>2679.4550833133144</v>
          </cell>
          <cell r="G14">
            <v>1381.9543905083392</v>
          </cell>
          <cell r="J14">
            <v>8475.3392544611706</v>
          </cell>
        </row>
        <row r="15">
          <cell r="D15">
            <v>2735.1976266207812</v>
          </cell>
          <cell r="G15">
            <v>1377.6986130094326</v>
          </cell>
          <cell r="J15">
            <v>8535.606954541563</v>
          </cell>
        </row>
        <row r="16">
          <cell r="D16">
            <v>2795.4406113194655</v>
          </cell>
          <cell r="G16">
            <v>1371.8104549782261</v>
          </cell>
          <cell r="J16">
            <v>8647.0512613195933</v>
          </cell>
        </row>
        <row r="17">
          <cell r="D17">
            <v>2806.9160240519996</v>
          </cell>
          <cell r="G17">
            <v>1399.094967617857</v>
          </cell>
          <cell r="J17">
            <v>8716.469302645979</v>
          </cell>
        </row>
        <row r="18">
          <cell r="D18">
            <v>2865.3666579937444</v>
          </cell>
          <cell r="G18">
            <v>1436.1278762078789</v>
          </cell>
          <cell r="J18">
            <v>8786.73280053501</v>
          </cell>
        </row>
        <row r="19">
          <cell r="D19">
            <v>2898.410034945638</v>
          </cell>
          <cell r="G19">
            <v>1475.5870992259865</v>
          </cell>
          <cell r="J19">
            <v>8883.3530320260306</v>
          </cell>
        </row>
        <row r="20">
          <cell r="D20">
            <v>2929.1898954313724</v>
          </cell>
          <cell r="G20">
            <v>1526.2203946694858</v>
          </cell>
          <cell r="J20">
            <v>8953.1291187392344</v>
          </cell>
        </row>
        <row r="21">
          <cell r="D21">
            <v>2965.9381919289608</v>
          </cell>
          <cell r="G21">
            <v>1578.076786038735</v>
          </cell>
          <cell r="J21">
            <v>9164.5529446949949</v>
          </cell>
        </row>
        <row r="22">
          <cell r="D22">
            <v>2971.7083541305624</v>
          </cell>
          <cell r="G22">
            <v>1623.3142068734246</v>
          </cell>
          <cell r="J22">
            <v>9321.5426053717492</v>
          </cell>
        </row>
        <row r="23">
          <cell r="D23">
            <v>2973.6494355223226</v>
          </cell>
          <cell r="G23">
            <v>1687.6278217879558</v>
          </cell>
          <cell r="J23">
            <v>9425.4313614268103</v>
          </cell>
        </row>
        <row r="24">
          <cell r="D24">
            <v>2995.4872583850097</v>
          </cell>
          <cell r="G24">
            <v>1739.9974313127709</v>
          </cell>
          <cell r="J24">
            <v>9533.4507067725262</v>
          </cell>
        </row>
        <row r="25">
          <cell r="D25">
            <v>3051.5301951092338</v>
          </cell>
          <cell r="G25">
            <v>1765.1195340394152</v>
          </cell>
          <cell r="J25">
            <v>9742.3261871451996</v>
          </cell>
        </row>
        <row r="26">
          <cell r="D26">
            <v>3088.3998218323727</v>
          </cell>
          <cell r="G26">
            <v>1791.4531022844931</v>
          </cell>
          <cell r="J26">
            <v>9901.3452056574752</v>
          </cell>
        </row>
        <row r="27">
          <cell r="D27">
            <v>3113.0709076786989</v>
          </cell>
          <cell r="G27">
            <v>1838.9078074085062</v>
          </cell>
          <cell r="J27">
            <v>10006.64580011428</v>
          </cell>
        </row>
        <row r="28">
          <cell r="D28">
            <v>3175.7544498643256</v>
          </cell>
          <cell r="G28">
            <v>1865.0261073872612</v>
          </cell>
          <cell r="J28">
            <v>10084.645902014825</v>
          </cell>
        </row>
        <row r="29">
          <cell r="D29">
            <v>3227.9565771902376</v>
          </cell>
          <cell r="G29">
            <v>1900.8158311661689</v>
          </cell>
          <cell r="J29">
            <v>10133.391662971968</v>
          </cell>
        </row>
        <row r="30">
          <cell r="D30">
            <v>3210.5432632192787</v>
          </cell>
          <cell r="G30">
            <v>1949.1318208174259</v>
          </cell>
          <cell r="J30">
            <v>10199.185118155036</v>
          </cell>
        </row>
        <row r="31">
          <cell r="D31">
            <v>3197.4270614032221</v>
          </cell>
          <cell r="G31">
            <v>1975.5683710327389</v>
          </cell>
          <cell r="J31">
            <v>10356.96501833856</v>
          </cell>
        </row>
        <row r="32">
          <cell r="D32">
            <v>3174.8553928929991</v>
          </cell>
          <cell r="G32">
            <v>2003.3927460337879</v>
          </cell>
          <cell r="J32">
            <v>10458.5372207418</v>
          </cell>
        </row>
        <row r="33">
          <cell r="D33">
            <v>3108.9621389261683</v>
          </cell>
          <cell r="G33">
            <v>2007.6532648595144</v>
          </cell>
          <cell r="J33">
            <v>10443.978560794774</v>
          </cell>
        </row>
        <row r="34">
          <cell r="D34">
            <v>3186.4912096635262</v>
          </cell>
          <cell r="G34">
            <v>2021.1748570151647</v>
          </cell>
          <cell r="J34">
            <v>10563.21714270138</v>
          </cell>
        </row>
        <row r="35">
          <cell r="D35">
            <v>3230.4465524504003</v>
          </cell>
          <cell r="G35">
            <v>2018.2532143019914</v>
          </cell>
          <cell r="J35">
            <v>10678.227011235831</v>
          </cell>
        </row>
        <row r="36">
          <cell r="D36">
            <v>3228.1533345159323</v>
          </cell>
          <cell r="G36">
            <v>2047.4057750476977</v>
          </cell>
          <cell r="J36">
            <v>10795.61111336473</v>
          </cell>
        </row>
        <row r="37">
          <cell r="D37">
            <v>3218.9223371991993</v>
          </cell>
          <cell r="G37">
            <v>2110.6245179724419</v>
          </cell>
          <cell r="J37">
            <v>10915.643884551742</v>
          </cell>
        </row>
        <row r="38">
          <cell r="D38">
            <v>3199.0333143532484</v>
          </cell>
          <cell r="G38">
            <v>2159.1447671949463</v>
          </cell>
          <cell r="J38">
            <v>11084.434687003628</v>
          </cell>
        </row>
        <row r="39">
          <cell r="D39">
            <v>3194.7491803983789</v>
          </cell>
          <cell r="G39">
            <v>2169.1691198092822</v>
          </cell>
          <cell r="J39">
            <v>11269.286742327</v>
          </cell>
        </row>
        <row r="40">
          <cell r="D40">
            <v>3160.2430922979124</v>
          </cell>
          <cell r="G40">
            <v>2188.3125583470396</v>
          </cell>
          <cell r="J40">
            <v>11433.708328901204</v>
          </cell>
        </row>
        <row r="41">
          <cell r="D41">
            <v>3175.8570258882987</v>
          </cell>
          <cell r="G41">
            <v>2222.8229066435797</v>
          </cell>
          <cell r="J41">
            <v>11505.048973533316</v>
          </cell>
        </row>
        <row r="42">
          <cell r="D42">
            <v>3185.3088547467933</v>
          </cell>
          <cell r="G42">
            <v>2269.7899871210643</v>
          </cell>
          <cell r="J42">
            <v>11591.693760225366</v>
          </cell>
        </row>
        <row r="43">
          <cell r="D43">
            <v>3186.0551054396219</v>
          </cell>
          <cell r="G43">
            <v>2318.0345767259751</v>
          </cell>
          <cell r="J43">
            <v>11766.014048120847</v>
          </cell>
        </row>
        <row r="44">
          <cell r="D44">
            <v>3243.712822083583</v>
          </cell>
          <cell r="G44">
            <v>2388.477689464617</v>
          </cell>
          <cell r="J44">
            <v>11934.526186544585</v>
          </cell>
        </row>
        <row r="45">
          <cell r="D45">
            <v>3257.1680800309687</v>
          </cell>
          <cell r="G45">
            <v>2352.0381035759306</v>
          </cell>
          <cell r="J45">
            <v>12279.7935369717</v>
          </cell>
        </row>
        <row r="46">
          <cell r="D46">
            <v>3277.718771216551</v>
          </cell>
          <cell r="G46">
            <v>2389.8636129210913</v>
          </cell>
          <cell r="J46">
            <v>12507.739701196333</v>
          </cell>
        </row>
        <row r="47">
          <cell r="D47">
            <v>3306.3826477583411</v>
          </cell>
          <cell r="G47">
            <v>2450.4145860680969</v>
          </cell>
          <cell r="J47">
            <v>12597.318623493853</v>
          </cell>
        </row>
        <row r="48">
          <cell r="D48">
            <v>3291.5715199387437</v>
          </cell>
          <cell r="G48">
            <v>2481.3598031261986</v>
          </cell>
          <cell r="J48">
            <v>12784.307163243109</v>
          </cell>
        </row>
        <row r="49">
          <cell r="D49">
            <v>3283.8314825316729</v>
          </cell>
          <cell r="G49">
            <v>2499.9105306823531</v>
          </cell>
          <cell r="J49">
            <v>12987.4414719777</v>
          </cell>
        </row>
        <row r="50">
          <cell r="D50">
            <v>3290.9730413863408</v>
          </cell>
          <cell r="G50">
            <v>2572.8306566854226</v>
          </cell>
          <cell r="J50">
            <v>13073.251449530178</v>
          </cell>
        </row>
        <row r="51">
          <cell r="D51">
            <v>3270.2355978039136</v>
          </cell>
          <cell r="G51">
            <v>2629.139363019046</v>
          </cell>
          <cell r="J51">
            <v>13205.339124091004</v>
          </cell>
        </row>
        <row r="52">
          <cell r="D52">
            <v>3323.7546141139342</v>
          </cell>
          <cell r="G52">
            <v>2683.2874608061966</v>
          </cell>
          <cell r="J52">
            <v>13344.741899760482</v>
          </cell>
        </row>
        <row r="53">
          <cell r="D53">
            <v>3264.4724730453968</v>
          </cell>
          <cell r="G53">
            <v>2741.1081290214906</v>
          </cell>
          <cell r="J53">
            <v>13466.713085605321</v>
          </cell>
        </row>
        <row r="54">
          <cell r="D54">
            <v>3242.863145404111</v>
          </cell>
          <cell r="G54">
            <v>2769.6286927775686</v>
          </cell>
          <cell r="J54">
            <v>13670.775514529734</v>
          </cell>
        </row>
        <row r="55">
          <cell r="D55">
            <v>3243.6762229365127</v>
          </cell>
          <cell r="G55">
            <v>2763.8629180895714</v>
          </cell>
          <cell r="J55">
            <v>13793.019911397621</v>
          </cell>
        </row>
        <row r="56">
          <cell r="D56">
            <v>3288.3993005132415</v>
          </cell>
          <cell r="G56">
            <v>2767.3853563367643</v>
          </cell>
          <cell r="J56">
            <v>13850.830133187284</v>
          </cell>
        </row>
        <row r="57">
          <cell r="D57">
            <v>3352.8</v>
          </cell>
          <cell r="G57">
            <v>2679.5</v>
          </cell>
          <cell r="J57">
            <v>13717.6</v>
          </cell>
        </row>
        <row r="58">
          <cell r="D58">
            <v>3284.3</v>
          </cell>
          <cell r="G58">
            <v>2559.4</v>
          </cell>
          <cell r="J58">
            <v>13972.6</v>
          </cell>
        </row>
        <row r="59">
          <cell r="D59">
            <v>3231.1</v>
          </cell>
          <cell r="G59">
            <v>2418</v>
          </cell>
          <cell r="J59">
            <v>14108.6</v>
          </cell>
        </row>
        <row r="60">
          <cell r="D60">
            <v>3078.5</v>
          </cell>
          <cell r="G60">
            <v>2182.6</v>
          </cell>
          <cell r="J60">
            <v>13981</v>
          </cell>
        </row>
        <row r="61">
          <cell r="D61">
            <v>2930.6</v>
          </cell>
          <cell r="G61">
            <v>1977.6</v>
          </cell>
          <cell r="J61">
            <v>13533.8</v>
          </cell>
        </row>
        <row r="62">
          <cell r="D62">
            <v>2829.1</v>
          </cell>
          <cell r="G62">
            <v>1927.8</v>
          </cell>
          <cell r="J62">
            <v>13606.6</v>
          </cell>
        </row>
        <row r="63">
          <cell r="D63">
            <v>2752</v>
          </cell>
          <cell r="G63">
            <v>1850.7</v>
          </cell>
          <cell r="J63">
            <v>13755.1</v>
          </cell>
        </row>
        <row r="64">
          <cell r="D64">
            <v>2718.6</v>
          </cell>
          <cell r="G64">
            <v>1803.1</v>
          </cell>
          <cell r="J64">
            <v>13590.2</v>
          </cell>
        </row>
        <row r="65">
          <cell r="D65">
            <v>2637.9</v>
          </cell>
          <cell r="G65">
            <v>1668.2</v>
          </cell>
          <cell r="J65">
            <v>13519.1</v>
          </cell>
        </row>
        <row r="66">
          <cell r="D66">
            <v>2656.7</v>
          </cell>
          <cell r="G66">
            <v>1698.1</v>
          </cell>
          <cell r="J66">
            <v>13623.5</v>
          </cell>
        </row>
        <row r="67">
          <cell r="D67">
            <v>2645.3</v>
          </cell>
          <cell r="G67">
            <v>1666.8</v>
          </cell>
          <cell r="J67">
            <v>13759.1</v>
          </cell>
        </row>
        <row r="68">
          <cell r="D68">
            <v>2661.9</v>
          </cell>
          <cell r="G68">
            <v>1572.3</v>
          </cell>
          <cell r="J68">
            <v>13644.7</v>
          </cell>
        </row>
        <row r="69">
          <cell r="D69">
            <v>2578.8000000000002</v>
          </cell>
          <cell r="G69">
            <v>1499.4</v>
          </cell>
          <cell r="J69">
            <v>13569.9</v>
          </cell>
        </row>
        <row r="70">
          <cell r="D70">
            <v>2622.9</v>
          </cell>
          <cell r="G70">
            <v>1441</v>
          </cell>
          <cell r="J70">
            <v>13822.2</v>
          </cell>
        </row>
        <row r="71">
          <cell r="D71">
            <v>2632.4</v>
          </cell>
          <cell r="G71">
            <v>1384.8</v>
          </cell>
          <cell r="J71">
            <v>13762.6</v>
          </cell>
        </row>
        <row r="72">
          <cell r="D72">
            <v>2584.6999999999998</v>
          </cell>
          <cell r="G72">
            <v>1290.4000000000001</v>
          </cell>
          <cell r="J72">
            <v>13475.6</v>
          </cell>
        </row>
        <row r="73">
          <cell r="D73">
            <v>2509.6999999999998</v>
          </cell>
          <cell r="G73">
            <v>1200.8</v>
          </cell>
          <cell r="J73">
            <v>13291.5</v>
          </cell>
        </row>
        <row r="74">
          <cell r="D74">
            <v>2489.6</v>
          </cell>
          <cell r="G74">
            <v>1204.5</v>
          </cell>
          <cell r="J74">
            <v>13342</v>
          </cell>
        </row>
        <row r="75">
          <cell r="D75">
            <v>2496.6999999999998</v>
          </cell>
          <cell r="G75">
            <v>1149.9000000000001</v>
          </cell>
          <cell r="J75">
            <v>13306.9</v>
          </cell>
        </row>
        <row r="76">
          <cell r="D76">
            <v>2438.8000000000002</v>
          </cell>
          <cell r="G76">
            <v>1090.0999999999999</v>
          </cell>
          <cell r="J76">
            <v>13036.4</v>
          </cell>
        </row>
        <row r="77">
          <cell r="D77">
            <v>2378.5</v>
          </cell>
          <cell r="G77">
            <v>1065.2</v>
          </cell>
          <cell r="J77">
            <v>12870</v>
          </cell>
        </row>
        <row r="78">
          <cell r="D78">
            <v>2357.6999999999998</v>
          </cell>
          <cell r="G78">
            <v>1034.2</v>
          </cell>
          <cell r="J78">
            <v>13015.6</v>
          </cell>
        </row>
        <row r="79">
          <cell r="D79">
            <v>2345.1</v>
          </cell>
          <cell r="G79">
            <v>1028.0999999999999</v>
          </cell>
          <cell r="J79">
            <v>13157.5</v>
          </cell>
        </row>
        <row r="80">
          <cell r="D80">
            <v>2340.8000000000002</v>
          </cell>
          <cell r="G80">
            <v>990.4</v>
          </cell>
          <cell r="J80">
            <v>13026.8</v>
          </cell>
        </row>
        <row r="81">
          <cell r="D81">
            <v>2298.6</v>
          </cell>
          <cell r="G81">
            <v>942.1</v>
          </cell>
          <cell r="J81">
            <v>12900.8</v>
          </cell>
        </row>
        <row r="82">
          <cell r="D82">
            <v>2355.3000000000002</v>
          </cell>
          <cell r="G82">
            <v>979</v>
          </cell>
          <cell r="J82">
            <v>13279.4</v>
          </cell>
        </row>
        <row r="83">
          <cell r="D83">
            <v>2427.1</v>
          </cell>
          <cell r="G83">
            <v>1022.5</v>
          </cell>
          <cell r="J83">
            <v>13388.2</v>
          </cell>
        </row>
        <row r="84">
          <cell r="D84">
            <v>2438.8000000000002</v>
          </cell>
          <cell r="G84">
            <v>1030.4000000000001</v>
          </cell>
          <cell r="J84">
            <v>13371</v>
          </cell>
        </row>
        <row r="85">
          <cell r="D85">
            <v>2441.1</v>
          </cell>
          <cell r="G85">
            <v>1060.5999999999999</v>
          </cell>
          <cell r="J85">
            <v>13235.7</v>
          </cell>
        </row>
        <row r="86">
          <cell r="D86">
            <v>2505.9</v>
          </cell>
          <cell r="G86">
            <v>1092.9000000000001</v>
          </cell>
          <cell r="J86">
            <v>13527.4</v>
          </cell>
        </row>
        <row r="87">
          <cell r="D87">
            <v>2518.9</v>
          </cell>
          <cell r="G87">
            <v>1082.5999999999999</v>
          </cell>
          <cell r="J87">
            <v>13737.6</v>
          </cell>
        </row>
        <row r="88">
          <cell r="D88">
            <v>2463.4</v>
          </cell>
          <cell r="G88">
            <v>1058.5</v>
          </cell>
          <cell r="J88">
            <v>13792.5</v>
          </cell>
        </row>
        <row r="89">
          <cell r="D89">
            <v>2481.4</v>
          </cell>
          <cell r="G89">
            <v>1031.7</v>
          </cell>
          <cell r="J89">
            <v>13739.2</v>
          </cell>
        </row>
        <row r="90">
          <cell r="D90">
            <v>2497.1</v>
          </cell>
          <cell r="G90">
            <v>1077.2</v>
          </cell>
          <cell r="J90">
            <v>13966.5</v>
          </cell>
        </row>
        <row r="91">
          <cell r="D91">
            <v>2531.3000000000002</v>
          </cell>
          <cell r="G91">
            <v>1107.2</v>
          </cell>
          <cell r="J91">
            <v>14145.2</v>
          </cell>
        </row>
        <row r="92">
          <cell r="D92">
            <v>2579.1</v>
          </cell>
          <cell r="G92">
            <v>1079.3</v>
          </cell>
          <cell r="J92">
            <v>14032.9</v>
          </cell>
        </row>
        <row r="93">
          <cell r="D93">
            <v>2570.9</v>
          </cell>
          <cell r="G93">
            <v>1081.4000000000001</v>
          </cell>
          <cell r="J93">
            <v>13938.2</v>
          </cell>
        </row>
        <row r="94">
          <cell r="D94">
            <v>2636.6</v>
          </cell>
          <cell r="G94">
            <v>1133.5999999999999</v>
          </cell>
          <cell r="J94">
            <v>14210.6</v>
          </cell>
        </row>
        <row r="95">
          <cell r="D95">
            <v>2670.7</v>
          </cell>
          <cell r="G95">
            <v>1154.5999999999999</v>
          </cell>
          <cell r="J95">
            <v>14446.9</v>
          </cell>
        </row>
        <row r="96">
          <cell r="D96">
            <v>2711.3</v>
          </cell>
          <cell r="G96">
            <v>1143.7</v>
          </cell>
          <cell r="J96">
            <v>14322.7</v>
          </cell>
        </row>
        <row r="97">
          <cell r="D97">
            <v>2676.4</v>
          </cell>
          <cell r="G97">
            <v>1151.9000000000001</v>
          </cell>
          <cell r="J97">
            <v>14212.2</v>
          </cell>
        </row>
        <row r="98">
          <cell r="D98">
            <v>2722.8</v>
          </cell>
          <cell r="G98">
            <v>1215.2</v>
          </cell>
          <cell r="J98">
            <v>14583.6</v>
          </cell>
        </row>
        <row r="99">
          <cell r="D99">
            <v>2725.7</v>
          </cell>
          <cell r="G99">
            <v>1240.2</v>
          </cell>
          <cell r="J99">
            <v>14793.8</v>
          </cell>
        </row>
        <row r="100">
          <cell r="D100">
            <v>2708.3</v>
          </cell>
          <cell r="G100">
            <v>1279.9000000000001</v>
          </cell>
          <cell r="J100">
            <v>14750.8</v>
          </cell>
        </row>
      </sheetData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E6295D-BAC6-4D33-B4A4-E21CE433C874}" name="Tabla1" displayName="Tabla1" ref="A3:K11" totalsRowShown="0" dataDxfId="60">
  <autoFilter ref="A3:K11" xr:uid="{41BE20B0-39FA-49B2-AD0C-353FB3C2D01C}"/>
  <tableColumns count="11">
    <tableColumn id="1" xr3:uid="{94A80BBF-AD65-43D4-B037-959D665179ED}" name="Variable" dataDxfId="59"/>
    <tableColumn id="2" xr3:uid="{BB6BF369-C0C2-4E21-BCB1-D4F86207C4CF}" name="Nº Adelantos/Retrasos Sobre el Vab" dataDxfId="58"/>
    <tableColumn id="3" xr3:uid="{ADD13F96-85BC-4783-A159-37ABA4D8985E}" name="T" dataDxfId="57"/>
    <tableColumn id="4" xr3:uid="{72A87622-9171-4B4D-9FF0-AF9BC8096B78}" name="R" dataDxfId="56">
      <calculatedColumnFormula>'EPA 1995-2018'!I8</calculatedColumnFormula>
    </tableColumn>
    <tableColumn id="5" xr3:uid="{FC0B2EAF-61AF-498E-998A-57965956A1F6}" name="Z" dataDxfId="55">
      <calculatedColumnFormula>'EPA 1995-2018'!K8</calculatedColumnFormula>
    </tableColumn>
    <tableColumn id="6" xr3:uid="{E324370B-0106-4973-B8E8-A8A8518EE742}" name="P-Valor" dataDxfId="54">
      <calculatedColumnFormula>'EPA 1995-2018'!J19</calculatedColumnFormula>
    </tableColumn>
    <tableColumn id="7" xr3:uid="{5BAB2EF4-2C9B-4765-B2C8-3FB69713B76F}" name="Aceptación/Rechazo" dataDxfId="53">
      <calculatedColumnFormula>'EPA 1995-2018'!I19</calculatedColumnFormula>
    </tableColumn>
    <tableColumn id="8" xr3:uid="{FC395B53-57E0-430B-A22F-F3FDC51B58EB}" name="Indice de Coincidencia" dataDxfId="52">
      <calculatedColumnFormula>'Empleo a tiempo completo-H trab'!F7</calculatedColumnFormula>
    </tableColumn>
    <tableColumn id="9" xr3:uid="{6D00816B-4176-4F1C-BFDC-C0DE30D8CEDE}" name="DMG " dataDxfId="51">
      <calculatedColumnFormula>Z97</calculatedColumnFormula>
    </tableColumn>
    <tableColumn id="12" xr3:uid="{63E472C1-D6D4-4BA9-AD1A-FF720B4BE399}" name="RX" dataDxfId="27">
      <calculatedColumnFormula>Q103</calculatedColumnFormula>
    </tableColumn>
    <tableColumn id="10" xr3:uid="{978B1616-7514-4594-82C4-0363B1D2116B}" name="RY " dataDxfId="50">
      <calculatedColumnFormula>Y97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F20D6A-9CB6-46CF-ABAD-7AE7F94D3550}" name="Tabla13" displayName="Tabla13" ref="A3:K11" totalsRowShown="0" dataDxfId="49">
  <autoFilter ref="A3:K11" xr:uid="{F3DFE8D0-FE77-40BC-8646-17BAAB953FA4}"/>
  <tableColumns count="11">
    <tableColumn id="1" xr3:uid="{6E26DD91-222D-48B8-BDF2-CBBE71E57001}" name="Variable" dataDxfId="48"/>
    <tableColumn id="2" xr3:uid="{D2DB845A-8E1C-40AA-A811-4D1619BECDDF}" name="Nº Adelantos/Retrasos Sobre el Vab" dataDxfId="47"/>
    <tableColumn id="3" xr3:uid="{AC245534-A869-4BB8-B6F3-7077E7ED4A9B}" name="T" dataDxfId="46"/>
    <tableColumn id="4" xr3:uid="{373A3ADD-9D58-433D-8D5B-66F667DA9982}" name="R" dataDxfId="45">
      <calculatedColumnFormula>'EPA 1995-2018'!S5</calculatedColumnFormula>
    </tableColumn>
    <tableColumn id="5" xr3:uid="{24F1A23F-AA6C-4CD9-BB26-6A5AD0E5C85B}" name="Z" dataDxfId="44">
      <calculatedColumnFormula>'EPA 1995-2018'!U5</calculatedColumnFormula>
    </tableColumn>
    <tableColumn id="6" xr3:uid="{B88C68BF-EA64-4102-B8E2-D3635DC4AC4F}" name="P-Valor" dataDxfId="43">
      <calculatedColumnFormula>'EPA 1995-2018'!T19</calculatedColumnFormula>
    </tableColumn>
    <tableColumn id="7" xr3:uid="{016AA4C9-58D2-40A2-8751-15E7AFF7EACE}" name="Aceptación/Rechazo" dataDxfId="42">
      <calculatedColumnFormula>'EPA 1995-2018'!S19</calculatedColumnFormula>
    </tableColumn>
    <tableColumn id="8" xr3:uid="{CD733398-18D8-40D6-A771-33F46BF33BB4}" name="Indice de Coincidencia" dataDxfId="41">
      <calculatedColumnFormula>'Afiliaciones Construcción '!M6</calculatedColumnFormula>
    </tableColumn>
    <tableColumn id="9" xr3:uid="{9E30632F-6510-4895-8C50-C54694E84E29}" name="DMG " dataDxfId="40">
      <calculatedColumnFormula>P100</calculatedColumnFormula>
    </tableColumn>
    <tableColumn id="11" xr3:uid="{9EA27733-C010-4B4C-8AF1-D51A3D02BBC4}" name="RX" dataDxfId="26">
      <calculatedColumnFormula>P104</calculatedColumnFormula>
    </tableColumn>
    <tableColumn id="10" xr3:uid="{3A11B250-CD51-4CE7-818A-AB166D9A3CCF}" name="RY " dataDxfId="39">
      <calculatedColumnFormula>O100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E23484-29E0-4525-897F-A84D369F5D91}" name="Tabla135" displayName="Tabla135" ref="A3:K11" totalsRowShown="0" dataDxfId="38">
  <autoFilter ref="A3:K11" xr:uid="{A3B6636F-8E9B-4A71-9744-D2971B89708C}"/>
  <tableColumns count="11">
    <tableColumn id="1" xr3:uid="{3F0985E2-01A1-4487-94E3-25FD75CF2940}" name="Variable" dataDxfId="37"/>
    <tableColumn id="2" xr3:uid="{89327C79-DAE2-43E3-858D-C56CC58A9847}" name="Nº Adelantos/Retrasos Sobre el Vab" dataDxfId="36"/>
    <tableColumn id="3" xr3:uid="{5CD60A8F-A501-4F3A-87C3-6EB01276B170}" name="T" dataDxfId="35"/>
    <tableColumn id="4" xr3:uid="{D933FC72-0BFE-4F43-A8D3-5F11A48D2253}" name="R" dataDxfId="34">
      <calculatedColumnFormula>'EPA 1995-2018'!AC7</calculatedColumnFormula>
    </tableColumn>
    <tableColumn id="5" xr3:uid="{B7867443-9E29-414E-A598-E2197FA58171}" name="Z" dataDxfId="33">
      <calculatedColumnFormula>'EPA 1995-2018'!AE7</calculatedColumnFormula>
    </tableColumn>
    <tableColumn id="6" xr3:uid="{3D29B89E-2347-4EC0-B4EC-FE7625A1812B}" name="P-Valor" dataDxfId="32">
      <calculatedColumnFormula>'EPA 1995-2018'!AD19</calculatedColumnFormula>
    </tableColumn>
    <tableColumn id="7" xr3:uid="{B5C98A35-49B5-43D1-A9E4-E5F5E0BFC59C}" name="Aceptación/Rechazo" dataDxfId="31">
      <calculatedColumnFormula>'EPA 1995-2018'!AC19</calculatedColumnFormula>
    </tableColumn>
    <tableColumn id="8" xr3:uid="{1FB546AF-B190-4C60-BF7B-FD1D57EB3613}" name="Indice de Coincidencia" dataDxfId="30">
      <calculatedColumnFormula>'Afiliaciones Servicios '!M6</calculatedColumnFormula>
    </tableColumn>
    <tableColumn id="9" xr3:uid="{7A4DDB4B-A5A6-47D1-A47C-10633A38E279}" name="DMG " dataDxfId="29">
      <calculatedColumnFormula>Q100</calculatedColumnFormula>
    </tableColumn>
    <tableColumn id="11" xr3:uid="{946BFD32-9617-4AAF-A60B-B220275E10F9}" name="RX" dataDxfId="0">
      <calculatedColumnFormula>W102</calculatedColumnFormula>
    </tableColumn>
    <tableColumn id="10" xr3:uid="{3C94F6A8-B480-4AA2-8EC9-CF150CA369E2}" name="RY " dataDxfId="28">
      <calculatedColumnFormula>P100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ne.es/jaxiT3/Datos.htm?t=2606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6"/>
  <sheetViews>
    <sheetView tabSelected="1" topLeftCell="A6" zoomScale="70" zoomScaleNormal="70" workbookViewId="0">
      <selection activeCell="J8" sqref="J8"/>
    </sheetView>
  </sheetViews>
  <sheetFormatPr baseColWidth="10" defaultRowHeight="15" x14ac:dyDescent="0.25"/>
  <cols>
    <col min="2" max="2" width="10.140625" bestFit="1" customWidth="1"/>
    <col min="4" max="4" width="11.7109375" bestFit="1" customWidth="1"/>
    <col min="7" max="7" width="11.7109375" bestFit="1" customWidth="1"/>
    <col min="8" max="8" width="12" customWidth="1"/>
    <col min="9" max="9" width="13" customWidth="1"/>
    <col min="16" max="16" width="11.85546875" bestFit="1" customWidth="1"/>
    <col min="17" max="17" width="14.140625" customWidth="1"/>
  </cols>
  <sheetData>
    <row r="1" spans="1:19" x14ac:dyDescent="0.25">
      <c r="B1" s="4"/>
    </row>
    <row r="2" spans="1:19" x14ac:dyDescent="0.25">
      <c r="B2" s="4"/>
    </row>
    <row r="3" spans="1:19" x14ac:dyDescent="0.25">
      <c r="B3" s="4"/>
    </row>
    <row r="4" spans="1:19" x14ac:dyDescent="0.25">
      <c r="B4" s="4"/>
    </row>
    <row r="5" spans="1:19" x14ac:dyDescent="0.25">
      <c r="B5" s="4"/>
    </row>
    <row r="6" spans="1:19" x14ac:dyDescent="0.25">
      <c r="B6" s="4"/>
    </row>
    <row r="7" spans="1:19" ht="15.75" thickBot="1" x14ac:dyDescent="0.3">
      <c r="M7">
        <f>SUMPRODUCT(M10:M104,'PIB Volumen por sectores'!F11:F105)/95</f>
        <v>0.3473684210526316</v>
      </c>
    </row>
    <row r="8" spans="1:19" ht="60.75" thickBot="1" x14ac:dyDescent="0.3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138</v>
      </c>
      <c r="I8" s="5" t="s">
        <v>139</v>
      </c>
      <c r="J8" s="5" t="s">
        <v>486</v>
      </c>
      <c r="K8" s="5" t="s">
        <v>472</v>
      </c>
      <c r="L8" s="5" t="s">
        <v>471</v>
      </c>
      <c r="M8" s="5" t="s">
        <v>507</v>
      </c>
      <c r="N8" s="5" t="s">
        <v>140</v>
      </c>
      <c r="O8" s="5" t="s">
        <v>148</v>
      </c>
      <c r="P8" s="5" t="s">
        <v>147</v>
      </c>
      <c r="Q8" s="5" t="s">
        <v>149</v>
      </c>
      <c r="R8" s="5" t="s">
        <v>163</v>
      </c>
    </row>
    <row r="9" spans="1:19" x14ac:dyDescent="0.25">
      <c r="A9">
        <v>1995</v>
      </c>
      <c r="B9" s="6">
        <v>34700</v>
      </c>
      <c r="C9">
        <v>2388007</v>
      </c>
      <c r="E9" s="8">
        <f>+'Ajustes industria'!E2</f>
        <v>2405052</v>
      </c>
      <c r="G9" s="8">
        <f>+E9*D$162/E$178</f>
        <v>2457285.3306333283</v>
      </c>
      <c r="H9" s="4" t="s">
        <v>29</v>
      </c>
      <c r="I9">
        <f>AVERAGE(G9:G11)</f>
        <v>2459738.1353892088</v>
      </c>
      <c r="J9">
        <v>2461214.42</v>
      </c>
      <c r="L9">
        <v>0</v>
      </c>
      <c r="O9">
        <f>'PIB Volumen por sectores'!C10</f>
        <v>73.272699826823811</v>
      </c>
      <c r="P9">
        <f>CORREL(O9:O104,J9:J104)</f>
        <v>9.6580796462362145E-2</v>
      </c>
      <c r="Q9" t="s">
        <v>150</v>
      </c>
      <c r="R9">
        <v>9.6580796462362145E-2</v>
      </c>
      <c r="S9" t="s">
        <v>170</v>
      </c>
    </row>
    <row r="10" spans="1:19" x14ac:dyDescent="0.25">
      <c r="B10" s="6">
        <v>34731</v>
      </c>
      <c r="C10">
        <v>2395471</v>
      </c>
      <c r="E10" s="8">
        <f>+'Ajustes industria'!E3</f>
        <v>2406225</v>
      </c>
      <c r="G10" s="8">
        <f t="shared" ref="G10:G73" si="0">+E10*D$162/E$178</f>
        <v>2458483.8060479276</v>
      </c>
      <c r="H10" s="4" t="s">
        <v>30</v>
      </c>
      <c r="I10">
        <f>AVERAGE(G12:G14)</f>
        <v>2461958.6695475462</v>
      </c>
      <c r="J10">
        <v>2461503.12</v>
      </c>
      <c r="K10">
        <f>J10-J9</f>
        <v>288.70000000018626</v>
      </c>
      <c r="L10">
        <v>0</v>
      </c>
      <c r="M10">
        <f>IF(K10&lt;0,-1,1)</f>
        <v>1</v>
      </c>
      <c r="O10">
        <f>'PIB Volumen por sectores'!C11</f>
        <v>73.5092755345716</v>
      </c>
      <c r="P10">
        <f>CORREL(O10:O104,J9:J103)</f>
        <v>0.11143412928067468</v>
      </c>
      <c r="Q10" t="s">
        <v>157</v>
      </c>
      <c r="R10">
        <v>0.11143412928067468</v>
      </c>
      <c r="S10">
        <f>R15/SQRT((1-R15^2)/(90-2))</f>
        <v>1.2630265953793705</v>
      </c>
    </row>
    <row r="11" spans="1:19" x14ac:dyDescent="0.25">
      <c r="B11" s="6">
        <v>34759</v>
      </c>
      <c r="C11">
        <v>2404528</v>
      </c>
      <c r="E11" s="8">
        <f>+'Ajustes industria'!E4</f>
        <v>2411081</v>
      </c>
      <c r="G11" s="8">
        <f>+E11*D$162/E$178</f>
        <v>2463445.269486371</v>
      </c>
      <c r="H11" s="4" t="s">
        <v>31</v>
      </c>
      <c r="I11">
        <f>AVERAGE(G15:G17)</f>
        <v>2461377.311908239</v>
      </c>
      <c r="J11">
        <v>2460436.36</v>
      </c>
      <c r="K11">
        <f t="shared" ref="K11:K74" si="1">J11-J10</f>
        <v>-1066.7600000002421</v>
      </c>
      <c r="L11">
        <v>0</v>
      </c>
      <c r="M11">
        <f>IF(K11&lt;0,-1,1)</f>
        <v>-1</v>
      </c>
      <c r="O11">
        <f>'PIB Volumen por sectores'!C12</f>
        <v>73.887662849260096</v>
      </c>
      <c r="P11">
        <f>CORREL(O11:O104,J9:J102)</f>
        <v>0.12083177795550762</v>
      </c>
      <c r="Q11" t="s">
        <v>158</v>
      </c>
      <c r="R11">
        <v>0.12083177795550762</v>
      </c>
    </row>
    <row r="12" spans="1:19" x14ac:dyDescent="0.25">
      <c r="B12" s="6">
        <v>34790</v>
      </c>
      <c r="C12">
        <v>2407489</v>
      </c>
      <c r="E12" s="8">
        <f>+'Ajustes industria'!E5</f>
        <v>2410742</v>
      </c>
      <c r="G12" s="8">
        <f t="shared" si="0"/>
        <v>2463098.9070263975</v>
      </c>
      <c r="H12" s="4" t="s">
        <v>32</v>
      </c>
      <c r="I12">
        <f>AVERAGE(G18:G20)</f>
        <v>2454779.055959831</v>
      </c>
      <c r="J12">
        <v>2454253.67</v>
      </c>
      <c r="K12">
        <f t="shared" si="1"/>
        <v>-6182.6899999999441</v>
      </c>
      <c r="L12">
        <v>0</v>
      </c>
      <c r="M12">
        <f t="shared" ref="M12:M75" si="2">IF(K12&lt;0,-1,1)</f>
        <v>-1</v>
      </c>
      <c r="O12">
        <f>'PIB Volumen por sectores'!C13</f>
        <v>74.483693718679007</v>
      </c>
      <c r="P12">
        <f>CORREL(O12:O104,J9:J101)</f>
        <v>0.12613082419398125</v>
      </c>
      <c r="Q12" t="s">
        <v>159</v>
      </c>
      <c r="R12">
        <v>0.12613082419398125</v>
      </c>
    </row>
    <row r="13" spans="1:19" x14ac:dyDescent="0.25">
      <c r="B13" s="6">
        <v>34820</v>
      </c>
      <c r="C13">
        <v>2421499</v>
      </c>
      <c r="E13" s="8">
        <f>+'Ajustes industria'!E6</f>
        <v>2414132</v>
      </c>
      <c r="G13" s="8">
        <f t="shared" si="0"/>
        <v>2466562.5316261342</v>
      </c>
      <c r="H13" s="4" t="s">
        <v>33</v>
      </c>
      <c r="I13">
        <f>AVERAGE(G21:G23)</f>
        <v>2443265.6544633992</v>
      </c>
      <c r="J13">
        <v>2444289.84</v>
      </c>
      <c r="K13">
        <f t="shared" si="1"/>
        <v>-9963.8300000000745</v>
      </c>
      <c r="L13">
        <v>0</v>
      </c>
      <c r="M13">
        <f t="shared" si="2"/>
        <v>-1</v>
      </c>
      <c r="N13">
        <f t="shared" ref="N13:N44" si="3">(J13-J9)/J9</f>
        <v>-6.8765158624416291E-3</v>
      </c>
      <c r="O13">
        <f>'PIB Volumen por sectores'!C14</f>
        <v>74.998627975016305</v>
      </c>
      <c r="P13">
        <f>CORREL(O13:O104,J9:J100)</f>
        <v>0.12901269854775832</v>
      </c>
      <c r="Q13" t="s">
        <v>160</v>
      </c>
      <c r="R13">
        <v>0.12901269854775832</v>
      </c>
    </row>
    <row r="14" spans="1:19" x14ac:dyDescent="0.25">
      <c r="B14" s="6">
        <v>34851</v>
      </c>
      <c r="C14">
        <v>2427035</v>
      </c>
      <c r="E14" s="8">
        <f>+'Ajustes industria'!E7</f>
        <v>2404004</v>
      </c>
      <c r="G14" s="8">
        <f t="shared" si="0"/>
        <v>2456214.5699901055</v>
      </c>
      <c r="H14" s="4" t="s">
        <v>34</v>
      </c>
      <c r="I14">
        <f>AVERAGE(G24:G26)</f>
        <v>2434815.7046163902</v>
      </c>
      <c r="J14">
        <v>2437458.7599999998</v>
      </c>
      <c r="K14">
        <f t="shared" si="1"/>
        <v>-6831.0800000000745</v>
      </c>
      <c r="L14">
        <v>0</v>
      </c>
      <c r="M14">
        <f t="shared" si="2"/>
        <v>-1</v>
      </c>
      <c r="N14">
        <f t="shared" si="3"/>
        <v>-9.7681614963788192E-3</v>
      </c>
      <c r="O14">
        <f>'PIB Volumen por sectores'!C15</f>
        <v>75.44999147317661</v>
      </c>
      <c r="P14">
        <f>CORREL(O14:$O104,J9:$J99)</f>
        <v>0.13108222087452889</v>
      </c>
      <c r="Q14" t="s">
        <v>161</v>
      </c>
      <c r="R14">
        <v>0.13108222087452889</v>
      </c>
    </row>
    <row r="15" spans="1:19" x14ac:dyDescent="0.25">
      <c r="B15" s="6">
        <v>34881</v>
      </c>
      <c r="C15">
        <v>2417936</v>
      </c>
      <c r="E15" s="8">
        <f>+'Ajustes industria'!E8</f>
        <v>2407082</v>
      </c>
      <c r="G15" s="8">
        <f t="shared" si="0"/>
        <v>2459359.4185204864</v>
      </c>
      <c r="H15" s="4" t="s">
        <v>35</v>
      </c>
      <c r="I15">
        <f>AVERAGE(G27:G29)</f>
        <v>2439262.9032420903</v>
      </c>
      <c r="J15">
        <v>2436719.71</v>
      </c>
      <c r="K15">
        <f t="shared" si="1"/>
        <v>-739.04999999981374</v>
      </c>
      <c r="L15">
        <v>-1</v>
      </c>
      <c r="M15">
        <f t="shared" si="2"/>
        <v>-1</v>
      </c>
      <c r="N15">
        <f t="shared" si="3"/>
        <v>-9.6392048116212634E-3</v>
      </c>
      <c r="O15">
        <f>'PIB Volumen por sectores'!C16</f>
        <v>76.144463957339013</v>
      </c>
      <c r="P15">
        <f>CORREL(O15:$O104,J9:$J98)</f>
        <v>0.13343508487556857</v>
      </c>
      <c r="Q15" t="s">
        <v>162</v>
      </c>
      <c r="R15" s="8">
        <v>0.13343508487556857</v>
      </c>
    </row>
    <row r="16" spans="1:19" x14ac:dyDescent="0.25">
      <c r="B16" s="6">
        <v>34912</v>
      </c>
      <c r="C16">
        <v>2392211</v>
      </c>
      <c r="E16" s="8">
        <f>+'Ajustes industria'!E9</f>
        <v>2415905</v>
      </c>
      <c r="G16" s="8">
        <f t="shared" si="0"/>
        <v>2468374.0379433418</v>
      </c>
      <c r="H16" s="4" t="s">
        <v>36</v>
      </c>
      <c r="I16">
        <f>AVERAGE(G30:G32)</f>
        <v>2441386.7147469041</v>
      </c>
      <c r="J16">
        <v>2440857.8199999998</v>
      </c>
      <c r="K16">
        <f t="shared" si="1"/>
        <v>4138.1099999998696</v>
      </c>
      <c r="L16">
        <v>0</v>
      </c>
      <c r="M16">
        <f t="shared" si="2"/>
        <v>1</v>
      </c>
      <c r="N16">
        <f t="shared" si="3"/>
        <v>-5.4582173651186163E-3</v>
      </c>
      <c r="O16">
        <f>'PIB Volumen por sectores'!C17</f>
        <v>77.0747416681196</v>
      </c>
      <c r="P16">
        <f>CORREL(O9:O103,J10:J104)</f>
        <v>8.7760183835992892E-2</v>
      </c>
      <c r="Q16" t="s">
        <v>164</v>
      </c>
      <c r="R16">
        <v>8.7760183835992892E-2</v>
      </c>
    </row>
    <row r="17" spans="1:18" x14ac:dyDescent="0.25">
      <c r="B17" s="6">
        <v>34943</v>
      </c>
      <c r="C17">
        <v>2412582</v>
      </c>
      <c r="E17" s="8">
        <f>+'Ajustes industria'!E10</f>
        <v>2404184</v>
      </c>
      <c r="G17" s="8">
        <f t="shared" si="0"/>
        <v>2456398.479260888</v>
      </c>
      <c r="H17" s="4" t="s">
        <v>37</v>
      </c>
      <c r="I17">
        <f>AVERAGE(G33:G35)</f>
        <v>2448075.563039809</v>
      </c>
      <c r="J17">
        <v>2449425.71</v>
      </c>
      <c r="K17">
        <f t="shared" si="1"/>
        <v>8567.8900000001304</v>
      </c>
      <c r="L17">
        <v>0</v>
      </c>
      <c r="M17">
        <f t="shared" si="2"/>
        <v>1</v>
      </c>
      <c r="N17">
        <f t="shared" si="3"/>
        <v>2.1011706205840597E-3</v>
      </c>
      <c r="O17">
        <f>'PIB Volumen por sectores'!C18</f>
        <v>78.195660291908197</v>
      </c>
      <c r="P17">
        <f>CORREL(O9:O102,J11:J104)</f>
        <v>7.1978240196336821E-2</v>
      </c>
      <c r="Q17" t="s">
        <v>165</v>
      </c>
      <c r="R17">
        <v>7.1978240196336821E-2</v>
      </c>
    </row>
    <row r="18" spans="1:18" x14ac:dyDescent="0.25">
      <c r="B18" s="6">
        <v>34973</v>
      </c>
      <c r="C18">
        <v>2420507</v>
      </c>
      <c r="E18" s="8">
        <f>+'Ajustes industria'!E11</f>
        <v>2404803</v>
      </c>
      <c r="G18" s="8">
        <f t="shared" si="0"/>
        <v>2457030.9228087454</v>
      </c>
      <c r="H18" s="4" t="s">
        <v>38</v>
      </c>
      <c r="I18">
        <f>AVERAGE(G36:G38)</f>
        <v>2463769.8352920297</v>
      </c>
      <c r="J18">
        <v>2462281.7000000002</v>
      </c>
      <c r="K18">
        <f t="shared" si="1"/>
        <v>12855.990000000224</v>
      </c>
      <c r="L18">
        <v>0</v>
      </c>
      <c r="M18">
        <f t="shared" si="2"/>
        <v>1</v>
      </c>
      <c r="N18">
        <f t="shared" si="3"/>
        <v>1.0183942558273443E-2</v>
      </c>
      <c r="O18">
        <f>'PIB Volumen por sectores'!C19</f>
        <v>79.410332918056</v>
      </c>
      <c r="P18">
        <f>CORREL(O9:O101,J12:J104)</f>
        <v>4.9500537015769522E-2</v>
      </c>
      <c r="Q18" t="s">
        <v>166</v>
      </c>
      <c r="R18">
        <v>4.9500537015769522E-2</v>
      </c>
    </row>
    <row r="19" spans="1:18" x14ac:dyDescent="0.25">
      <c r="B19" s="6">
        <v>35004</v>
      </c>
      <c r="C19">
        <v>2420282</v>
      </c>
      <c r="E19" s="8">
        <f>+'Ajustes industria'!E12</f>
        <v>2400569</v>
      </c>
      <c r="G19" s="8">
        <f t="shared" si="0"/>
        <v>2452704.9680726728</v>
      </c>
      <c r="H19" s="4" t="s">
        <v>39</v>
      </c>
      <c r="I19">
        <f>AVERAGE(G39:G41)</f>
        <v>2475829.1748645068</v>
      </c>
      <c r="J19">
        <v>2476632.2599999998</v>
      </c>
      <c r="K19">
        <f t="shared" si="1"/>
        <v>14350.55999999959</v>
      </c>
      <c r="L19">
        <v>0</v>
      </c>
      <c r="M19">
        <f t="shared" si="2"/>
        <v>1</v>
      </c>
      <c r="N19">
        <f t="shared" si="3"/>
        <v>1.6379622915267435E-2</v>
      </c>
      <c r="O19">
        <f>'PIB Volumen por sectores'!C20</f>
        <v>80.503766609226005</v>
      </c>
      <c r="P19">
        <f>CORREL(O9:O100,J13:J104)</f>
        <v>2.0842653382823515E-2</v>
      </c>
      <c r="Q19" t="s">
        <v>167</v>
      </c>
      <c r="R19">
        <v>2.0842653382823515E-2</v>
      </c>
    </row>
    <row r="20" spans="1:18" x14ac:dyDescent="0.25">
      <c r="B20" s="6">
        <v>35034</v>
      </c>
      <c r="C20">
        <v>2378154</v>
      </c>
      <c r="E20" s="8">
        <f>+'Ajustes industria'!E13</f>
        <v>2402425</v>
      </c>
      <c r="G20" s="8">
        <f t="shared" si="0"/>
        <v>2454601.2769980747</v>
      </c>
      <c r="H20" s="4" t="s">
        <v>40</v>
      </c>
      <c r="I20">
        <f>AVERAGE(G42:G44)</f>
        <v>2493964.3318272796</v>
      </c>
      <c r="J20">
        <v>2494204.9</v>
      </c>
      <c r="K20">
        <f t="shared" si="1"/>
        <v>17572.64000000013</v>
      </c>
      <c r="L20">
        <v>0</v>
      </c>
      <c r="M20">
        <f t="shared" si="2"/>
        <v>1</v>
      </c>
      <c r="N20">
        <f t="shared" si="3"/>
        <v>2.185587360430526E-2</v>
      </c>
      <c r="O20">
        <f>'PIB Volumen por sectores'!C21</f>
        <v>81.454488385066497</v>
      </c>
      <c r="P20">
        <f>CORREL(O9:O99,J14:J104)</f>
        <v>-1.3439445574985952E-2</v>
      </c>
      <c r="Q20" t="s">
        <v>168</v>
      </c>
      <c r="R20">
        <v>-1.3439445574985952E-2</v>
      </c>
    </row>
    <row r="21" spans="1:18" x14ac:dyDescent="0.25">
      <c r="A21">
        <v>1996</v>
      </c>
      <c r="B21" s="6">
        <v>35065</v>
      </c>
      <c r="C21">
        <v>2378761</v>
      </c>
      <c r="E21" s="8">
        <f>+'Ajustes industria'!E14</f>
        <v>2395707</v>
      </c>
      <c r="G21" s="8">
        <f t="shared" si="0"/>
        <v>2447737.3743252032</v>
      </c>
      <c r="H21" s="4" t="s">
        <v>41</v>
      </c>
      <c r="I21">
        <f>AVERAGE(G45:G47)</f>
        <v>2517402.8872430627</v>
      </c>
      <c r="J21">
        <v>2517581.31</v>
      </c>
      <c r="K21">
        <f t="shared" si="1"/>
        <v>23376.410000000149</v>
      </c>
      <c r="L21">
        <v>0</v>
      </c>
      <c r="M21">
        <f t="shared" si="2"/>
        <v>1</v>
      </c>
      <c r="N21">
        <f t="shared" si="3"/>
        <v>2.7825134570013187E-2</v>
      </c>
      <c r="O21">
        <f>'PIB Volumen por sectores'!C22</f>
        <v>82.4843537265631</v>
      </c>
      <c r="P21">
        <f>CORREL(O9:O98,J15:J104)</f>
        <v>-5.2717446662212279E-2</v>
      </c>
      <c r="Q21" t="s">
        <v>169</v>
      </c>
      <c r="R21">
        <v>-5.2717446662212279E-2</v>
      </c>
    </row>
    <row r="22" spans="1:18" x14ac:dyDescent="0.25">
      <c r="B22" s="6">
        <v>35096</v>
      </c>
      <c r="C22">
        <v>2381966</v>
      </c>
      <c r="E22" s="8">
        <f>+'Ajustes industria'!E15</f>
        <v>2392222</v>
      </c>
      <c r="G22" s="8">
        <f t="shared" si="0"/>
        <v>2444176.6864992199</v>
      </c>
      <c r="H22" s="4" t="s">
        <v>42</v>
      </c>
      <c r="I22">
        <f>AVERAGE(G48:G50)</f>
        <v>2543785.6938549834</v>
      </c>
      <c r="J22">
        <v>2542047.7599999998</v>
      </c>
      <c r="K22">
        <f t="shared" si="1"/>
        <v>24466.449999999721</v>
      </c>
      <c r="L22">
        <v>0</v>
      </c>
      <c r="M22">
        <f t="shared" si="2"/>
        <v>1</v>
      </c>
      <c r="N22">
        <f t="shared" si="3"/>
        <v>3.2395180453966575E-2</v>
      </c>
      <c r="O22">
        <f>'PIB Volumen por sectores'!C23</f>
        <v>83.500042648491302</v>
      </c>
    </row>
    <row r="23" spans="1:18" x14ac:dyDescent="0.25">
      <c r="B23" s="6">
        <v>35125</v>
      </c>
      <c r="C23">
        <v>2379888</v>
      </c>
      <c r="E23" s="8">
        <f>+'Ajustes industria'!E16</f>
        <v>2386062</v>
      </c>
      <c r="G23" s="8">
        <f t="shared" si="0"/>
        <v>2437882.902565774</v>
      </c>
      <c r="H23" s="4" t="s">
        <v>43</v>
      </c>
      <c r="I23">
        <f>AVERAGE(G51:G53)</f>
        <v>2560737.020030275</v>
      </c>
      <c r="J23">
        <v>2563181.2400000002</v>
      </c>
      <c r="K23">
        <f t="shared" si="1"/>
        <v>21133.480000000447</v>
      </c>
      <c r="L23">
        <v>0</v>
      </c>
      <c r="M23">
        <f t="shared" si="2"/>
        <v>1</v>
      </c>
      <c r="N23">
        <f t="shared" si="3"/>
        <v>3.4946237839928826E-2</v>
      </c>
      <c r="O23">
        <f>'PIB Volumen por sectores'!C24</f>
        <v>84.24926732736111</v>
      </c>
      <c r="P23" t="str">
        <f>IF(Q23&lt;0.01,"**",IF(Q23&lt;0.05,"*","--"))</f>
        <v>--</v>
      </c>
      <c r="Q23">
        <f>1-_xlfn.T.DIST(S10,88,TRUE)</f>
        <v>0.10495796279108405</v>
      </c>
    </row>
    <row r="24" spans="1:18" x14ac:dyDescent="0.25">
      <c r="B24" s="6">
        <v>35156</v>
      </c>
      <c r="C24">
        <v>2380609</v>
      </c>
      <c r="E24" s="8">
        <f>+'Ajustes industria'!E17</f>
        <v>2383766</v>
      </c>
      <c r="G24" s="8">
        <f t="shared" si="0"/>
        <v>2435537.0376451262</v>
      </c>
      <c r="H24" s="4" t="s">
        <v>44</v>
      </c>
      <c r="I24">
        <f>AVERAGE(G54:G56)</f>
        <v>2581086.9214150831</v>
      </c>
      <c r="J24">
        <v>2579385.11</v>
      </c>
      <c r="K24">
        <f t="shared" si="1"/>
        <v>16203.869999999646</v>
      </c>
      <c r="L24">
        <v>0</v>
      </c>
      <c r="M24">
        <f t="shared" si="2"/>
        <v>1</v>
      </c>
      <c r="N24">
        <f t="shared" si="3"/>
        <v>3.4151247958818444E-2</v>
      </c>
      <c r="O24">
        <f>'PIB Volumen por sectores'!C25</f>
        <v>84.944238430681807</v>
      </c>
      <c r="Q24">
        <f>Q23*2</f>
        <v>0.20991592558216809</v>
      </c>
    </row>
    <row r="25" spans="1:18" x14ac:dyDescent="0.25">
      <c r="B25" s="6">
        <v>35186</v>
      </c>
      <c r="C25">
        <v>2388202</v>
      </c>
      <c r="E25" s="8">
        <f>+'Ajustes industria'!E18</f>
        <v>2381007</v>
      </c>
      <c r="G25" s="8">
        <f t="shared" si="0"/>
        <v>2432718.117211299</v>
      </c>
      <c r="H25" s="4" t="s">
        <v>45</v>
      </c>
      <c r="I25">
        <f>AVERAGE(G57:G59)</f>
        <v>2594613.7888538595</v>
      </c>
      <c r="J25">
        <v>2591585.39</v>
      </c>
      <c r="K25">
        <f t="shared" si="1"/>
        <v>12200.280000000261</v>
      </c>
      <c r="L25">
        <v>0</v>
      </c>
      <c r="M25">
        <f t="shared" si="2"/>
        <v>1</v>
      </c>
      <c r="N25">
        <f t="shared" si="3"/>
        <v>2.939491157884393E-2</v>
      </c>
      <c r="O25">
        <f>'PIB Volumen por sectores'!C26</f>
        <v>85.896576882628992</v>
      </c>
    </row>
    <row r="26" spans="1:18" x14ac:dyDescent="0.25">
      <c r="B26" s="6">
        <v>35217</v>
      </c>
      <c r="C26">
        <v>2407275</v>
      </c>
      <c r="E26" s="8">
        <f>+'Ajustes industria'!E19</f>
        <v>2384407</v>
      </c>
      <c r="G26" s="8">
        <f t="shared" si="0"/>
        <v>2436191.9589927462</v>
      </c>
      <c r="H26" s="4" t="s">
        <v>46</v>
      </c>
      <c r="I26">
        <f>AVERAGE(G60:G62)</f>
        <v>2601457.5977360341</v>
      </c>
      <c r="J26">
        <v>2604355.9900000002</v>
      </c>
      <c r="K26">
        <f t="shared" si="1"/>
        <v>12770.600000000093</v>
      </c>
      <c r="L26">
        <v>0</v>
      </c>
      <c r="M26">
        <f t="shared" si="2"/>
        <v>1</v>
      </c>
      <c r="N26">
        <f t="shared" si="3"/>
        <v>2.4511038297722797E-2</v>
      </c>
      <c r="O26">
        <f>'PIB Volumen por sectores'!C27</f>
        <v>87.167712275155921</v>
      </c>
    </row>
    <row r="27" spans="1:18" x14ac:dyDescent="0.25">
      <c r="B27" s="6">
        <v>35247</v>
      </c>
      <c r="C27">
        <v>2397825</v>
      </c>
      <c r="E27" s="8">
        <f>+'Ajustes industria'!E20</f>
        <v>2387041</v>
      </c>
      <c r="G27" s="8">
        <f t="shared" si="0"/>
        <v>2438883.1646551969</v>
      </c>
      <c r="H27" s="4" t="s">
        <v>47</v>
      </c>
      <c r="I27">
        <f>AVERAGE(G63:G65)</f>
        <v>2621973.3580372692</v>
      </c>
      <c r="J27">
        <v>2625702.31</v>
      </c>
      <c r="K27">
        <f t="shared" si="1"/>
        <v>21346.319999999832</v>
      </c>
      <c r="L27">
        <v>0</v>
      </c>
      <c r="M27">
        <f t="shared" si="2"/>
        <v>1</v>
      </c>
      <c r="N27">
        <f t="shared" si="3"/>
        <v>2.439198173906728E-2</v>
      </c>
      <c r="O27">
        <f>'PIB Volumen por sectores'!C28</f>
        <v>88.562542716168196</v>
      </c>
    </row>
    <row r="28" spans="1:18" x14ac:dyDescent="0.25">
      <c r="B28" s="6">
        <v>35278</v>
      </c>
      <c r="C28">
        <v>2365129</v>
      </c>
      <c r="E28" s="8">
        <f>+'Ajustes industria'!E21</f>
        <v>2388956</v>
      </c>
      <c r="G28" s="8">
        <f t="shared" si="0"/>
        <v>2440839.7549526887</v>
      </c>
      <c r="H28" s="4" t="s">
        <v>48</v>
      </c>
      <c r="I28">
        <f>AVERAGE(G66:G68)</f>
        <v>2654864.5093985493</v>
      </c>
      <c r="J28">
        <v>2653295.31</v>
      </c>
      <c r="K28">
        <f t="shared" si="1"/>
        <v>27593</v>
      </c>
      <c r="L28">
        <v>0</v>
      </c>
      <c r="M28">
        <f t="shared" si="2"/>
        <v>1</v>
      </c>
      <c r="N28">
        <f t="shared" si="3"/>
        <v>2.8654193479468518E-2</v>
      </c>
      <c r="O28">
        <f>'PIB Volumen por sectores'!C29</f>
        <v>89.839952839788396</v>
      </c>
    </row>
    <row r="29" spans="1:18" x14ac:dyDescent="0.25">
      <c r="B29" s="6">
        <v>35309</v>
      </c>
      <c r="C29">
        <v>2394171</v>
      </c>
      <c r="E29" s="8">
        <f>+'Ajustes industria'!E22</f>
        <v>2386241</v>
      </c>
      <c r="G29" s="8">
        <f t="shared" si="0"/>
        <v>2438065.7901183856</v>
      </c>
      <c r="H29" s="4" t="s">
        <v>49</v>
      </c>
      <c r="I29">
        <f>AVERAGE(G69:G71)</f>
        <v>2680064.8475138834</v>
      </c>
      <c r="J29">
        <v>2678869.87</v>
      </c>
      <c r="K29">
        <f t="shared" si="1"/>
        <v>25574.560000000056</v>
      </c>
      <c r="L29">
        <v>0</v>
      </c>
      <c r="M29">
        <f t="shared" si="2"/>
        <v>1</v>
      </c>
      <c r="N29">
        <f t="shared" si="3"/>
        <v>3.3679955264757831E-2</v>
      </c>
      <c r="O29">
        <f>'PIB Volumen por sectores'!C30</f>
        <v>90.868255279907302</v>
      </c>
    </row>
    <row r="30" spans="1:18" x14ac:dyDescent="0.25">
      <c r="B30" s="6">
        <v>35339</v>
      </c>
      <c r="C30">
        <v>2401356</v>
      </c>
      <c r="E30" s="8">
        <f>+'Ajustes industria'!E23</f>
        <v>2385990</v>
      </c>
      <c r="G30" s="8">
        <f t="shared" si="0"/>
        <v>2437809.3388574608</v>
      </c>
      <c r="H30" s="4" t="s">
        <v>50</v>
      </c>
      <c r="I30">
        <f>AVERAGE(G72:G74)</f>
        <v>2699677.4089519423</v>
      </c>
      <c r="J30">
        <v>2699007.43</v>
      </c>
      <c r="K30">
        <f t="shared" si="1"/>
        <v>20137.560000000056</v>
      </c>
      <c r="L30">
        <v>0</v>
      </c>
      <c r="M30">
        <f t="shared" si="2"/>
        <v>1</v>
      </c>
      <c r="N30">
        <f t="shared" si="3"/>
        <v>3.6343510780951237E-2</v>
      </c>
      <c r="O30">
        <f>'PIB Volumen por sectores'!C31</f>
        <v>91.623281925247696</v>
      </c>
    </row>
    <row r="31" spans="1:18" x14ac:dyDescent="0.25">
      <c r="B31" s="6">
        <v>35370</v>
      </c>
      <c r="C31">
        <v>2407308</v>
      </c>
      <c r="E31" s="8">
        <f>+'Ajustes industria'!E24</f>
        <v>2387413</v>
      </c>
      <c r="G31" s="8">
        <f t="shared" si="0"/>
        <v>2439263.2438148139</v>
      </c>
      <c r="H31" s="4" t="s">
        <v>51</v>
      </c>
      <c r="I31">
        <f>AVERAGE(G75:G77)</f>
        <v>2714984.790590073</v>
      </c>
      <c r="J31">
        <v>2717164.54</v>
      </c>
      <c r="K31">
        <f t="shared" si="1"/>
        <v>18157.10999999987</v>
      </c>
      <c r="L31">
        <v>0</v>
      </c>
      <c r="M31">
        <f t="shared" si="2"/>
        <v>1</v>
      </c>
      <c r="N31">
        <f t="shared" si="3"/>
        <v>3.4833434716367365E-2</v>
      </c>
      <c r="O31">
        <f>'PIB Volumen por sectores'!C32</f>
        <v>92.345843282351296</v>
      </c>
    </row>
    <row r="32" spans="1:18" x14ac:dyDescent="0.25">
      <c r="B32" s="6">
        <v>35400</v>
      </c>
      <c r="C32">
        <v>2370078</v>
      </c>
      <c r="E32" s="8">
        <f>+'Ajustes industria'!E25</f>
        <v>2395071</v>
      </c>
      <c r="G32" s="8">
        <f t="shared" si="0"/>
        <v>2447087.5615684385</v>
      </c>
      <c r="H32" s="4" t="s">
        <v>52</v>
      </c>
      <c r="I32">
        <f>AVERAGE(G78:G80)</f>
        <v>2734109.9924605587</v>
      </c>
      <c r="J32">
        <v>2734894.33</v>
      </c>
      <c r="K32">
        <f t="shared" si="1"/>
        <v>17729.790000000037</v>
      </c>
      <c r="L32">
        <v>0</v>
      </c>
      <c r="M32">
        <f t="shared" si="2"/>
        <v>1</v>
      </c>
      <c r="N32">
        <f t="shared" si="3"/>
        <v>3.0753840212381041E-2</v>
      </c>
      <c r="O32">
        <f>'PIB Volumen por sectores'!C33</f>
        <v>93.4889309375599</v>
      </c>
    </row>
    <row r="33" spans="1:15" x14ac:dyDescent="0.25">
      <c r="A33">
        <v>1997</v>
      </c>
      <c r="B33" s="6">
        <v>35431</v>
      </c>
      <c r="C33">
        <v>2378397</v>
      </c>
      <c r="E33" s="8">
        <f>+'Ajustes industria'!E26</f>
        <v>2395152</v>
      </c>
      <c r="G33" s="8">
        <f t="shared" si="0"/>
        <v>2447170.3207402905</v>
      </c>
      <c r="H33" s="4" t="s">
        <v>53</v>
      </c>
      <c r="I33">
        <f>AVERAGE(G81:G83)</f>
        <v>2750538.1989322915</v>
      </c>
      <c r="J33">
        <v>2748013.52</v>
      </c>
      <c r="K33">
        <f t="shared" si="1"/>
        <v>13119.189999999944</v>
      </c>
      <c r="L33">
        <v>0</v>
      </c>
      <c r="M33">
        <f t="shared" si="2"/>
        <v>1</v>
      </c>
      <c r="N33">
        <f t="shared" si="3"/>
        <v>2.5810753547353123E-2</v>
      </c>
      <c r="O33">
        <f>'PIB Volumen por sectores'!C34</f>
        <v>94.718664356058895</v>
      </c>
    </row>
    <row r="34" spans="1:15" x14ac:dyDescent="0.25">
      <c r="B34" s="6">
        <v>35462</v>
      </c>
      <c r="C34">
        <v>2386151</v>
      </c>
      <c r="E34" s="8">
        <f>+'Ajustes industria'!E27</f>
        <v>2395519</v>
      </c>
      <c r="G34" s="8">
        <f t="shared" si="0"/>
        <v>2447545.2913090526</v>
      </c>
      <c r="H34" s="4" t="s">
        <v>54</v>
      </c>
      <c r="I34">
        <f>AVERAGE(G84:G86)</f>
        <v>2751682.5232838267</v>
      </c>
      <c r="J34">
        <v>2751034.19</v>
      </c>
      <c r="K34">
        <f t="shared" si="1"/>
        <v>3020.6699999999255</v>
      </c>
      <c r="L34">
        <v>1</v>
      </c>
      <c r="M34">
        <f t="shared" si="2"/>
        <v>1</v>
      </c>
      <c r="N34">
        <f t="shared" si="3"/>
        <v>1.9276256679293311E-2</v>
      </c>
      <c r="O34">
        <f>'PIB Volumen por sectores'!C35</f>
        <v>95.581480936836002</v>
      </c>
    </row>
    <row r="35" spans="1:15" x14ac:dyDescent="0.25">
      <c r="B35" s="6">
        <v>35490</v>
      </c>
      <c r="C35">
        <v>2391857</v>
      </c>
      <c r="E35" s="8">
        <f>+'Ajustes industria'!E28</f>
        <v>2397443</v>
      </c>
      <c r="G35" s="8">
        <f t="shared" si="0"/>
        <v>2449511.0770700835</v>
      </c>
      <c r="H35" s="4" t="s">
        <v>55</v>
      </c>
      <c r="I35">
        <f>AVERAGE(G87:G89)</f>
        <v>2743280.2536181319</v>
      </c>
      <c r="J35">
        <v>2744778.84</v>
      </c>
      <c r="K35">
        <f t="shared" si="1"/>
        <v>-6255.3500000000931</v>
      </c>
      <c r="L35">
        <v>0</v>
      </c>
      <c r="M35">
        <f t="shared" si="2"/>
        <v>-1</v>
      </c>
      <c r="N35">
        <f t="shared" si="3"/>
        <v>1.0162910487562822E-2</v>
      </c>
      <c r="O35">
        <f>'PIB Volumen por sectores'!C36</f>
        <v>96.017568039438899</v>
      </c>
    </row>
    <row r="36" spans="1:15" x14ac:dyDescent="0.25">
      <c r="B36" s="6">
        <v>35521</v>
      </c>
      <c r="C36">
        <v>2407694</v>
      </c>
      <c r="E36" s="8">
        <f>+'Ajustes industria'!E29</f>
        <v>2410640</v>
      </c>
      <c r="G36" s="8">
        <f t="shared" si="0"/>
        <v>2462994.6917729541</v>
      </c>
      <c r="H36" s="4" t="s">
        <v>56</v>
      </c>
      <c r="I36">
        <f>AVERAGE(G90:G92)</f>
        <v>2736688.4685514742</v>
      </c>
      <c r="J36">
        <v>2737405.05</v>
      </c>
      <c r="K36">
        <f t="shared" si="1"/>
        <v>-7373.7900000000373</v>
      </c>
      <c r="L36">
        <v>0</v>
      </c>
      <c r="M36">
        <f t="shared" si="2"/>
        <v>-1</v>
      </c>
      <c r="N36">
        <f t="shared" si="3"/>
        <v>9.1803181295115673E-4</v>
      </c>
      <c r="O36">
        <f>'PIB Volumen por sectores'!C37</f>
        <v>95.953851450763295</v>
      </c>
    </row>
    <row r="37" spans="1:15" x14ac:dyDescent="0.25">
      <c r="B37" s="6">
        <v>35551</v>
      </c>
      <c r="C37">
        <v>2417533</v>
      </c>
      <c r="E37" s="8">
        <f>+'Ajustes industria'!E30</f>
        <v>2410360</v>
      </c>
      <c r="G37" s="8">
        <f t="shared" si="0"/>
        <v>2462708.6106850696</v>
      </c>
      <c r="H37" s="4" t="s">
        <v>57</v>
      </c>
      <c r="I37">
        <f>AVERAGE(G93:G95)</f>
        <v>2736467.0962810875</v>
      </c>
      <c r="J37">
        <v>2736014.45</v>
      </c>
      <c r="K37">
        <f t="shared" si="1"/>
        <v>-1390.5999999996275</v>
      </c>
      <c r="L37">
        <v>0</v>
      </c>
      <c r="M37">
        <f t="shared" si="2"/>
        <v>-1</v>
      </c>
      <c r="N37">
        <f t="shared" si="3"/>
        <v>-4.3664523164354124E-3</v>
      </c>
      <c r="O37">
        <f>'PIB Volumen por sectores'!C38</f>
        <v>96.067625141676501</v>
      </c>
    </row>
    <row r="38" spans="1:15" x14ac:dyDescent="0.25">
      <c r="B38" s="6">
        <v>35582</v>
      </c>
      <c r="C38">
        <v>2436566</v>
      </c>
      <c r="E38" s="8">
        <f>+'Ajustes industria'!E31</f>
        <v>2413196</v>
      </c>
      <c r="G38" s="8">
        <f t="shared" si="0"/>
        <v>2465606.2034180653</v>
      </c>
      <c r="H38" s="4" t="s">
        <v>58</v>
      </c>
      <c r="I38">
        <f>AVERAGE(G96:G98)</f>
        <v>2741500.0799915022</v>
      </c>
      <c r="J38">
        <v>2739403.31</v>
      </c>
      <c r="K38">
        <f t="shared" si="1"/>
        <v>3388.8599999998696</v>
      </c>
      <c r="L38">
        <v>0</v>
      </c>
      <c r="M38">
        <f t="shared" si="2"/>
        <v>1</v>
      </c>
      <c r="N38">
        <f t="shared" si="3"/>
        <v>-4.2278209563073035E-3</v>
      </c>
      <c r="O38">
        <f>'PIB Volumen por sectores'!C39</f>
        <v>96.686032618529794</v>
      </c>
    </row>
    <row r="39" spans="1:15" x14ac:dyDescent="0.25">
      <c r="B39" s="6">
        <v>35612</v>
      </c>
      <c r="C39">
        <v>2427711</v>
      </c>
      <c r="E39" s="8">
        <f>+'Ajustes industria'!E32</f>
        <v>2416889</v>
      </c>
      <c r="G39" s="8">
        <f t="shared" si="0"/>
        <v>2469379.4086236195</v>
      </c>
      <c r="H39" s="4" t="s">
        <v>59</v>
      </c>
      <c r="I39">
        <f>AVERAGE(G99:G101)</f>
        <v>2739865.3309178799</v>
      </c>
      <c r="J39">
        <v>2740219.71</v>
      </c>
      <c r="K39">
        <f t="shared" si="1"/>
        <v>816.39999999990687</v>
      </c>
      <c r="L39">
        <v>0</v>
      </c>
      <c r="M39">
        <f t="shared" si="2"/>
        <v>1</v>
      </c>
      <c r="N39">
        <f t="shared" si="3"/>
        <v>-1.6610190713944328E-3</v>
      </c>
      <c r="O39">
        <f>'PIB Volumen por sectores'!C40</f>
        <v>97.3001208071733</v>
      </c>
    </row>
    <row r="40" spans="1:15" x14ac:dyDescent="0.25">
      <c r="B40" s="6">
        <v>35643</v>
      </c>
      <c r="C40">
        <v>2397980</v>
      </c>
      <c r="E40" s="8">
        <f>+'Ajustes industria'!E33</f>
        <v>2422918</v>
      </c>
      <c r="G40" s="8">
        <f t="shared" si="0"/>
        <v>2475539.3474766626</v>
      </c>
      <c r="H40" s="4" t="s">
        <v>60</v>
      </c>
      <c r="I40">
        <f>AVERAGE(G102:G104)</f>
        <v>2735931.7159594763</v>
      </c>
      <c r="J40">
        <v>2736411.58</v>
      </c>
      <c r="K40">
        <f t="shared" si="1"/>
        <v>-3808.1299999998882</v>
      </c>
      <c r="L40">
        <v>0</v>
      </c>
      <c r="M40">
        <f t="shared" si="2"/>
        <v>-1</v>
      </c>
      <c r="N40">
        <f t="shared" si="3"/>
        <v>-3.629240035192232E-4</v>
      </c>
      <c r="O40">
        <f>'PIB Volumen por sectores'!C41</f>
        <v>97.942225516477905</v>
      </c>
    </row>
    <row r="41" spans="1:15" x14ac:dyDescent="0.25">
      <c r="B41" s="6">
        <v>35674</v>
      </c>
      <c r="C41">
        <v>2437517</v>
      </c>
      <c r="E41" s="8">
        <f>+'Ajustes industria'!E34</f>
        <v>2429798</v>
      </c>
      <c r="G41" s="8">
        <f t="shared" si="0"/>
        <v>2482568.7684932384</v>
      </c>
      <c r="H41" s="4" t="s">
        <v>61</v>
      </c>
      <c r="I41">
        <f>AVERAGE(G105:G107)</f>
        <v>2732364.557251743</v>
      </c>
      <c r="J41">
        <v>2731120.63</v>
      </c>
      <c r="K41">
        <f t="shared" si="1"/>
        <v>-5290.9500000001863</v>
      </c>
      <c r="L41">
        <v>0</v>
      </c>
      <c r="M41">
        <f t="shared" si="2"/>
        <v>-1</v>
      </c>
      <c r="N41">
        <f t="shared" si="3"/>
        <v>-1.7886674538580372E-3</v>
      </c>
      <c r="O41">
        <f>'PIB Volumen por sectores'!C42</f>
        <v>98.605167633856709</v>
      </c>
    </row>
    <row r="42" spans="1:15" x14ac:dyDescent="0.25">
      <c r="B42" s="6">
        <v>35704</v>
      </c>
      <c r="C42">
        <v>2451940</v>
      </c>
      <c r="E42" s="8">
        <f>+'Ajustes industria'!E35</f>
        <v>2436835</v>
      </c>
      <c r="G42" s="8">
        <f t="shared" si="0"/>
        <v>2489758.5992626627</v>
      </c>
      <c r="H42" s="4" t="s">
        <v>62</v>
      </c>
      <c r="I42">
        <f>AVERAGE(G108:G110)</f>
        <v>2725631.4345047618</v>
      </c>
      <c r="J42">
        <v>2727157.32</v>
      </c>
      <c r="K42">
        <f t="shared" si="1"/>
        <v>-3963.3100000000559</v>
      </c>
      <c r="L42">
        <v>0</v>
      </c>
      <c r="M42">
        <f t="shared" si="2"/>
        <v>-1</v>
      </c>
      <c r="N42">
        <f t="shared" si="3"/>
        <v>-4.4703129164285864E-3</v>
      </c>
      <c r="O42">
        <f>'PIB Volumen por sectores'!C43</f>
        <v>98.952026111924894</v>
      </c>
    </row>
    <row r="43" spans="1:15" x14ac:dyDescent="0.25">
      <c r="B43" s="6">
        <v>35735</v>
      </c>
      <c r="C43">
        <v>2460893</v>
      </c>
      <c r="E43" s="8">
        <f>+'Ajustes industria'!E36</f>
        <v>2440042</v>
      </c>
      <c r="G43" s="8">
        <f t="shared" si="0"/>
        <v>2493035.2494371044</v>
      </c>
      <c r="H43" s="4" t="s">
        <v>63</v>
      </c>
      <c r="I43">
        <f>AVERAGE(G111:G113)</f>
        <v>2724427.5099265836</v>
      </c>
      <c r="J43">
        <v>2723096.28</v>
      </c>
      <c r="K43">
        <f t="shared" si="1"/>
        <v>-4061.0400000000373</v>
      </c>
      <c r="L43">
        <v>0</v>
      </c>
      <c r="M43">
        <f t="shared" si="2"/>
        <v>-1</v>
      </c>
      <c r="N43">
        <f t="shared" si="3"/>
        <v>-6.2489259301036736E-3</v>
      </c>
      <c r="O43">
        <f>'PIB Volumen por sectores'!C44</f>
        <v>99.5243353139346</v>
      </c>
    </row>
    <row r="44" spans="1:15" x14ac:dyDescent="0.25">
      <c r="B44" s="6">
        <v>35765</v>
      </c>
      <c r="C44">
        <v>2418777</v>
      </c>
      <c r="E44" s="8">
        <f>+'Ajustes industria'!E37</f>
        <v>2445977</v>
      </c>
      <c r="G44" s="8">
        <f t="shared" si="0"/>
        <v>2499099.1467820718</v>
      </c>
      <c r="H44" s="4" t="s">
        <v>64</v>
      </c>
      <c r="I44">
        <f>AVERAGE(G114:G116)</f>
        <v>2719135.0098007312</v>
      </c>
      <c r="J44">
        <v>2720649.87</v>
      </c>
      <c r="K44">
        <f t="shared" si="1"/>
        <v>-2446.4099999996834</v>
      </c>
      <c r="L44">
        <v>0</v>
      </c>
      <c r="M44">
        <f t="shared" si="2"/>
        <v>-1</v>
      </c>
      <c r="N44">
        <f t="shared" si="3"/>
        <v>-5.759992435056119E-3</v>
      </c>
      <c r="O44">
        <f>'PIB Volumen por sectores'!C45</f>
        <v>100.315215295209</v>
      </c>
    </row>
    <row r="45" spans="1:15" x14ac:dyDescent="0.25">
      <c r="A45">
        <v>1998</v>
      </c>
      <c r="B45" s="6">
        <v>35796</v>
      </c>
      <c r="C45">
        <v>2435241</v>
      </c>
      <c r="E45" s="8">
        <f>+'Ajustes industria'!E38</f>
        <v>2451940</v>
      </c>
      <c r="G45" s="8">
        <f t="shared" si="0"/>
        <v>2505191.6522358279</v>
      </c>
      <c r="H45" s="4" t="s">
        <v>65</v>
      </c>
      <c r="I45">
        <f>AVERAGE(G117:G119)</f>
        <v>2720680.5288207517</v>
      </c>
      <c r="J45">
        <v>2718762.04</v>
      </c>
      <c r="K45">
        <f t="shared" si="1"/>
        <v>-1887.8300000000745</v>
      </c>
      <c r="L45">
        <v>0</v>
      </c>
      <c r="M45">
        <f t="shared" si="2"/>
        <v>-1</v>
      </c>
      <c r="N45">
        <f t="shared" ref="N45:N76" si="4">(J45-J41)/J41</f>
        <v>-4.5250985490157027E-3</v>
      </c>
      <c r="O45">
        <f>'PIB Volumen por sectores'!C46</f>
        <v>100.610801546026</v>
      </c>
    </row>
    <row r="46" spans="1:15" x14ac:dyDescent="0.25">
      <c r="B46" s="6">
        <v>35827</v>
      </c>
      <c r="C46">
        <v>2455607</v>
      </c>
      <c r="E46" s="8">
        <f>+'Ajustes industria'!E39</f>
        <v>2463971</v>
      </c>
      <c r="G46" s="8">
        <f t="shared" si="0"/>
        <v>2517483.9435512964</v>
      </c>
      <c r="H46" s="4" t="s">
        <v>66</v>
      </c>
      <c r="I46">
        <f>AVERAGE(G120:G122)</f>
        <v>2713495.4660694581</v>
      </c>
      <c r="J46">
        <v>2714944.86</v>
      </c>
      <c r="K46">
        <f t="shared" si="1"/>
        <v>-3817.1800000001676</v>
      </c>
      <c r="L46">
        <v>0</v>
      </c>
      <c r="M46">
        <f t="shared" si="2"/>
        <v>-1</v>
      </c>
      <c r="N46">
        <f t="shared" si="4"/>
        <v>-4.478091494919686E-3</v>
      </c>
      <c r="O46">
        <f>'PIB Volumen por sectores'!C47</f>
        <v>100.86207350263599</v>
      </c>
    </row>
    <row r="47" spans="1:15" x14ac:dyDescent="0.25">
      <c r="B47" s="6">
        <v>35855</v>
      </c>
      <c r="C47">
        <v>2470714</v>
      </c>
      <c r="E47" s="8">
        <f>+'Ajustes industria'!E40</f>
        <v>2475764</v>
      </c>
      <c r="G47" s="8">
        <f t="shared" si="0"/>
        <v>2529533.065942063</v>
      </c>
      <c r="H47" s="4" t="s">
        <v>67</v>
      </c>
      <c r="I47">
        <f>AVERAGE(G123:G125)</f>
        <v>2709278.1540322364</v>
      </c>
      <c r="J47">
        <v>2709839.38</v>
      </c>
      <c r="K47">
        <f t="shared" si="1"/>
        <v>-5105.4799999999814</v>
      </c>
      <c r="L47">
        <v>0</v>
      </c>
      <c r="M47">
        <f t="shared" si="2"/>
        <v>-1</v>
      </c>
      <c r="N47">
        <f t="shared" si="4"/>
        <v>-4.8683185010263055E-3</v>
      </c>
      <c r="O47">
        <f>'PIB Volumen por sectores'!C48</f>
        <v>101.10941166526599</v>
      </c>
    </row>
    <row r="48" spans="1:15" x14ac:dyDescent="0.25">
      <c r="B48" s="6">
        <v>35886</v>
      </c>
      <c r="C48">
        <v>2475864</v>
      </c>
      <c r="E48" s="8">
        <f>+'Ajustes industria'!E41</f>
        <v>2478315</v>
      </c>
      <c r="G48" s="8">
        <f t="shared" si="0"/>
        <v>2532139.4689963199</v>
      </c>
      <c r="H48" s="4" t="s">
        <v>68</v>
      </c>
      <c r="I48">
        <f>AVERAGE(G126:G128)</f>
        <v>2708899.4371635146</v>
      </c>
      <c r="J48">
        <v>2705621.66</v>
      </c>
      <c r="K48">
        <f t="shared" si="1"/>
        <v>-4217.7199999997392</v>
      </c>
      <c r="L48">
        <v>0</v>
      </c>
      <c r="M48">
        <f t="shared" si="2"/>
        <v>-1</v>
      </c>
      <c r="N48">
        <f t="shared" si="4"/>
        <v>-5.5237574543173257E-3</v>
      </c>
      <c r="O48">
        <f>'PIB Volumen por sectores'!C49</f>
        <v>101.190868054853</v>
      </c>
    </row>
    <row r="49" spans="1:15" x14ac:dyDescent="0.25">
      <c r="B49" s="6">
        <v>35916</v>
      </c>
      <c r="C49">
        <v>2497745</v>
      </c>
      <c r="E49" s="8">
        <f>+'Ajustes industria'!E42</f>
        <v>2490167</v>
      </c>
      <c r="G49" s="8">
        <f t="shared" si="0"/>
        <v>2544248.8727591764</v>
      </c>
      <c r="H49" s="4" t="s">
        <v>69</v>
      </c>
      <c r="I49">
        <f>AVERAGE(G129:G131)</f>
        <v>2699082.7689764122</v>
      </c>
      <c r="J49">
        <v>2700015.86</v>
      </c>
      <c r="K49">
        <f t="shared" si="1"/>
        <v>-5605.8000000002794</v>
      </c>
      <c r="L49">
        <v>0</v>
      </c>
      <c r="M49">
        <f t="shared" si="2"/>
        <v>-1</v>
      </c>
      <c r="N49">
        <f t="shared" si="4"/>
        <v>-6.8951161316053123E-3</v>
      </c>
      <c r="O49">
        <f>'PIB Volumen por sectores'!C50</f>
        <v>101.721824832911</v>
      </c>
    </row>
    <row r="50" spans="1:15" x14ac:dyDescent="0.25">
      <c r="B50" s="6">
        <v>35947</v>
      </c>
      <c r="C50">
        <v>2525231</v>
      </c>
      <c r="E50" s="8">
        <f>+'Ajustes industria'!E43</f>
        <v>2500659</v>
      </c>
      <c r="G50" s="8">
        <f t="shared" si="0"/>
        <v>2554968.739809454</v>
      </c>
      <c r="H50" s="4" t="s">
        <v>70</v>
      </c>
      <c r="I50">
        <f>AVERAGE(G132:G134)</f>
        <v>2694945.1509565297</v>
      </c>
      <c r="J50">
        <v>2697691.33</v>
      </c>
      <c r="K50">
        <f t="shared" si="1"/>
        <v>-2324.5299999997951</v>
      </c>
      <c r="L50">
        <v>0</v>
      </c>
      <c r="M50">
        <f t="shared" si="2"/>
        <v>-1</v>
      </c>
      <c r="N50">
        <f t="shared" si="4"/>
        <v>-6.3550204109853623E-3</v>
      </c>
      <c r="O50">
        <f>'PIB Volumen por sectores'!C51</f>
        <v>102.76488917218499</v>
      </c>
    </row>
    <row r="51" spans="1:15" x14ac:dyDescent="0.25">
      <c r="B51" s="6">
        <v>35977</v>
      </c>
      <c r="C51">
        <v>2507389</v>
      </c>
      <c r="E51" s="8">
        <f>+'Ajustes industria'!E44</f>
        <v>2496446</v>
      </c>
      <c r="G51" s="8">
        <f t="shared" si="0"/>
        <v>2550664.2411549725</v>
      </c>
      <c r="H51" s="4" t="s">
        <v>71</v>
      </c>
      <c r="I51">
        <f>AVERAGE(G135:G137)</f>
        <v>2701388.4463156671</v>
      </c>
      <c r="J51">
        <v>2699669.08</v>
      </c>
      <c r="K51">
        <f t="shared" si="1"/>
        <v>1977.75</v>
      </c>
      <c r="L51">
        <v>0</v>
      </c>
      <c r="M51">
        <f t="shared" si="2"/>
        <v>1</v>
      </c>
      <c r="N51">
        <f t="shared" si="4"/>
        <v>-3.753100672704747E-3</v>
      </c>
      <c r="O51">
        <f>'PIB Volumen por sectores'!C52</f>
        <v>103.56535184086999</v>
      </c>
    </row>
    <row r="52" spans="1:15" x14ac:dyDescent="0.25">
      <c r="B52" s="6">
        <v>36008</v>
      </c>
      <c r="C52">
        <v>2479929</v>
      </c>
      <c r="E52" s="8">
        <f>+'Ajustes industria'!E45</f>
        <v>2506504</v>
      </c>
      <c r="G52" s="8">
        <f t="shared" si="0"/>
        <v>2560940.6825190303</v>
      </c>
      <c r="H52" s="4" t="s">
        <v>72</v>
      </c>
      <c r="I52">
        <f>AVERAGE(G138:G140)</f>
        <v>2700988.6139380769</v>
      </c>
      <c r="J52">
        <v>2697928.09</v>
      </c>
      <c r="K52">
        <f t="shared" si="1"/>
        <v>-1740.9900000002235</v>
      </c>
      <c r="L52">
        <v>0</v>
      </c>
      <c r="M52">
        <f t="shared" si="2"/>
        <v>-1</v>
      </c>
      <c r="N52">
        <f t="shared" si="4"/>
        <v>-2.843549825809828E-3</v>
      </c>
      <c r="O52">
        <f>'PIB Volumen por sectores'!C53</f>
        <v>104.33282017857999</v>
      </c>
    </row>
    <row r="53" spans="1:15" x14ac:dyDescent="0.25">
      <c r="B53" s="6">
        <v>36039</v>
      </c>
      <c r="C53">
        <v>2523472</v>
      </c>
      <c r="E53" s="8">
        <f>+'Ajustes industria'!E46</f>
        <v>2515964</v>
      </c>
      <c r="G53" s="8">
        <f t="shared" si="0"/>
        <v>2570606.1364168222</v>
      </c>
      <c r="H53" s="4" t="s">
        <v>73</v>
      </c>
      <c r="I53">
        <f>AVERAGE(G141:G143)</f>
        <v>2690540.8644940127</v>
      </c>
      <c r="J53">
        <v>2693421.42</v>
      </c>
      <c r="K53">
        <f t="shared" si="1"/>
        <v>-4506.6699999999255</v>
      </c>
      <c r="L53">
        <v>0</v>
      </c>
      <c r="M53">
        <f t="shared" si="2"/>
        <v>-1</v>
      </c>
      <c r="N53">
        <f t="shared" si="4"/>
        <v>-2.4423708385179427E-3</v>
      </c>
      <c r="O53">
        <f>'PIB Volumen por sectores'!C54</f>
        <v>105.21016557937</v>
      </c>
    </row>
    <row r="54" spans="1:15" x14ac:dyDescent="0.25">
      <c r="B54" s="6">
        <v>36069</v>
      </c>
      <c r="C54">
        <v>2534104</v>
      </c>
      <c r="E54" s="8">
        <f>+'Ajustes industria'!E47</f>
        <v>2519155</v>
      </c>
      <c r="G54" s="8">
        <f t="shared" si="0"/>
        <v>2573866.4391005277</v>
      </c>
      <c r="H54" s="4" t="s">
        <v>74</v>
      </c>
      <c r="I54">
        <f>AVERAGE(G144:G146)</f>
        <v>2692800.9050882957</v>
      </c>
      <c r="J54">
        <v>2693374.07</v>
      </c>
      <c r="K54">
        <f t="shared" si="1"/>
        <v>-47.350000000093132</v>
      </c>
      <c r="L54">
        <v>-1</v>
      </c>
      <c r="M54">
        <f t="shared" si="2"/>
        <v>-1</v>
      </c>
      <c r="N54">
        <f t="shared" si="4"/>
        <v>-1.6003535882662462E-3</v>
      </c>
      <c r="O54">
        <f>'PIB Volumen por sectores'!C55</f>
        <v>105.83267537211501</v>
      </c>
    </row>
    <row r="55" spans="1:15" x14ac:dyDescent="0.25">
      <c r="B55" s="6">
        <v>36100</v>
      </c>
      <c r="C55">
        <v>2550869</v>
      </c>
      <c r="E55" s="8">
        <f>+'Ajustes industria'!E48</f>
        <v>2529156</v>
      </c>
      <c r="G55" s="8">
        <f t="shared" si="0"/>
        <v>2584084.6425288375</v>
      </c>
      <c r="H55" s="4" t="s">
        <v>75</v>
      </c>
      <c r="I55">
        <f>AVERAGE(G147:G149)</f>
        <v>2700579.2455242244</v>
      </c>
      <c r="J55">
        <v>2700645.07</v>
      </c>
      <c r="K55">
        <f t="shared" si="1"/>
        <v>7271</v>
      </c>
      <c r="L55">
        <v>0</v>
      </c>
      <c r="M55">
        <f t="shared" si="2"/>
        <v>1</v>
      </c>
      <c r="N55">
        <f t="shared" si="4"/>
        <v>3.6152208699584686E-4</v>
      </c>
      <c r="O55">
        <f>'PIB Volumen por sectores'!C56</f>
        <v>106.47901611204399</v>
      </c>
    </row>
    <row r="56" spans="1:15" x14ac:dyDescent="0.25">
      <c r="B56" s="6">
        <v>36130</v>
      </c>
      <c r="C56">
        <v>2499942</v>
      </c>
      <c r="E56" s="8">
        <f>+'Ajustes industria'!E49</f>
        <v>2530355</v>
      </c>
      <c r="G56" s="8">
        <f t="shared" si="0"/>
        <v>2585309.6826158832</v>
      </c>
      <c r="H56" s="4" t="s">
        <v>76</v>
      </c>
      <c r="I56">
        <f>AVERAGE(G150:G152)</f>
        <v>2709046.9051528643</v>
      </c>
      <c r="J56">
        <v>2717668.06</v>
      </c>
      <c r="K56">
        <f t="shared" si="1"/>
        <v>17022.990000000224</v>
      </c>
      <c r="L56">
        <v>0</v>
      </c>
      <c r="M56">
        <f t="shared" si="2"/>
        <v>1</v>
      </c>
      <c r="N56">
        <f t="shared" si="4"/>
        <v>7.3167146571353594E-3</v>
      </c>
      <c r="O56">
        <f>'PIB Volumen por sectores'!C57</f>
        <v>107.13844353886699</v>
      </c>
    </row>
    <row r="57" spans="1:15" x14ac:dyDescent="0.25">
      <c r="A57">
        <v>1999</v>
      </c>
      <c r="B57" s="6">
        <v>36161</v>
      </c>
      <c r="C57">
        <v>2519132</v>
      </c>
      <c r="E57" s="8">
        <f>+'Ajustes industria'!E50</f>
        <v>2535824</v>
      </c>
      <c r="G57" s="8">
        <f t="shared" si="0"/>
        <v>2590897.4592931583</v>
      </c>
      <c r="H57" s="4" t="s">
        <v>77</v>
      </c>
      <c r="I57">
        <f>AVERAGE(G153:G155)</f>
        <v>2749865.2272303165</v>
      </c>
      <c r="J57">
        <v>2743361.83</v>
      </c>
      <c r="K57">
        <f t="shared" si="1"/>
        <v>25693.770000000019</v>
      </c>
      <c r="L57">
        <v>0</v>
      </c>
      <c r="M57">
        <f t="shared" si="2"/>
        <v>1</v>
      </c>
      <c r="N57">
        <f t="shared" si="4"/>
        <v>1.8541625023536106E-2</v>
      </c>
      <c r="O57">
        <f>'PIB Volumen por sectores'!C58</f>
        <v>107.54612680370801</v>
      </c>
    </row>
    <row r="58" spans="1:15" x14ac:dyDescent="0.25">
      <c r="B58" s="6">
        <v>36192</v>
      </c>
      <c r="C58">
        <v>2537552</v>
      </c>
      <c r="E58" s="8">
        <f>+'Ajustes industria'!E51</f>
        <v>2544508</v>
      </c>
      <c r="G58" s="8">
        <f t="shared" si="0"/>
        <v>2599770.0598902428</v>
      </c>
      <c r="H58" s="4" t="s">
        <v>78</v>
      </c>
      <c r="I58">
        <f>AVERAGE(G156:G158)</f>
        <v>2763954.0396631509</v>
      </c>
      <c r="J58">
        <v>2763293.15</v>
      </c>
      <c r="K58">
        <f t="shared" si="1"/>
        <v>19931.319999999832</v>
      </c>
      <c r="L58">
        <v>0</v>
      </c>
      <c r="M58">
        <f t="shared" si="2"/>
        <v>1</v>
      </c>
      <c r="N58">
        <f t="shared" si="4"/>
        <v>2.5959661815560614E-2</v>
      </c>
      <c r="O58">
        <f>'PIB Volumen por sectores'!C59</f>
        <v>107.807011340153</v>
      </c>
    </row>
    <row r="59" spans="1:15" x14ac:dyDescent="0.25">
      <c r="B59" s="6">
        <v>36220</v>
      </c>
      <c r="C59">
        <v>2533738</v>
      </c>
      <c r="E59" s="8">
        <f>+'Ajustes industria'!E52</f>
        <v>2538052</v>
      </c>
      <c r="G59" s="8">
        <f t="shared" si="0"/>
        <v>2593173.8473781771</v>
      </c>
      <c r="H59" s="4" t="s">
        <v>79</v>
      </c>
      <c r="I59">
        <f>AVERAGE(G159:G161)</f>
        <v>2767783.0987953874</v>
      </c>
      <c r="J59">
        <v>2771672.8</v>
      </c>
      <c r="K59">
        <f t="shared" si="1"/>
        <v>8379.6499999999069</v>
      </c>
      <c r="L59">
        <v>0</v>
      </c>
      <c r="M59">
        <f t="shared" si="2"/>
        <v>1</v>
      </c>
      <c r="N59">
        <f t="shared" si="4"/>
        <v>2.6300283139390836E-2</v>
      </c>
      <c r="O59">
        <f>'PIB Volumen por sectores'!C60</f>
        <v>108.27664275474299</v>
      </c>
    </row>
    <row r="60" spans="1:15" x14ac:dyDescent="0.25">
      <c r="B60" s="6">
        <v>36251</v>
      </c>
      <c r="C60">
        <v>2541751</v>
      </c>
      <c r="E60" s="8">
        <f>+'Ajustes industria'!E53</f>
        <v>2543865</v>
      </c>
      <c r="G60" s="8">
        <f t="shared" si="0"/>
        <v>2599113.0951062809</v>
      </c>
      <c r="H60" s="4" t="s">
        <v>80</v>
      </c>
      <c r="I60">
        <f>AVERAGE(G162:G164)</f>
        <v>2775978.3002450895</v>
      </c>
      <c r="J60">
        <v>2771689.14</v>
      </c>
      <c r="K60">
        <f t="shared" si="1"/>
        <v>16.34000000031665</v>
      </c>
      <c r="L60">
        <v>1</v>
      </c>
      <c r="M60">
        <f t="shared" si="2"/>
        <v>1</v>
      </c>
      <c r="N60">
        <f t="shared" si="4"/>
        <v>1.9877732970817661E-2</v>
      </c>
      <c r="O60">
        <f>'PIB Volumen por sectores'!C61</f>
        <v>108.752347922464</v>
      </c>
    </row>
    <row r="61" spans="1:15" x14ac:dyDescent="0.25">
      <c r="B61" s="6">
        <v>36281</v>
      </c>
      <c r="C61">
        <v>2553794</v>
      </c>
      <c r="E61" s="8">
        <f>+'Ajustes industria'!E54</f>
        <v>2545751</v>
      </c>
      <c r="G61" s="8">
        <f t="shared" si="0"/>
        <v>2601040.0555768134</v>
      </c>
      <c r="H61" s="4" t="s">
        <v>81</v>
      </c>
      <c r="I61">
        <f>AVERAGE(G165:G167)</f>
        <v>2759141.2100000004</v>
      </c>
      <c r="J61">
        <v>2761880.67</v>
      </c>
      <c r="K61">
        <f t="shared" si="1"/>
        <v>-9808.4700000002049</v>
      </c>
      <c r="L61">
        <v>0</v>
      </c>
      <c r="M61">
        <f t="shared" si="2"/>
        <v>-1</v>
      </c>
      <c r="N61">
        <f t="shared" si="4"/>
        <v>6.7504183361769129E-3</v>
      </c>
      <c r="O61">
        <f>'PIB Volumen por sectores'!C62</f>
        <v>109.031850085432</v>
      </c>
    </row>
    <row r="62" spans="1:15" x14ac:dyDescent="0.25">
      <c r="B62" s="6">
        <v>36312</v>
      </c>
      <c r="C62">
        <v>2574774</v>
      </c>
      <c r="E62" s="8">
        <f>+'Ajustes industria'!E55</f>
        <v>2548863</v>
      </c>
      <c r="G62" s="8">
        <f t="shared" si="0"/>
        <v>2604219.6425250084</v>
      </c>
      <c r="H62" s="4" t="s">
        <v>82</v>
      </c>
      <c r="I62">
        <f>AVERAGE(G168:G170)</f>
        <v>2732402.603333333</v>
      </c>
      <c r="J62">
        <v>2734290.75</v>
      </c>
      <c r="K62">
        <f t="shared" si="1"/>
        <v>-27589.919999999925</v>
      </c>
      <c r="L62">
        <v>0</v>
      </c>
      <c r="M62">
        <f t="shared" si="2"/>
        <v>-1</v>
      </c>
      <c r="N62">
        <f t="shared" si="4"/>
        <v>-1.0495592912391473E-2</v>
      </c>
      <c r="O62">
        <f>'PIB Volumen por sectores'!C63</f>
        <v>108.793768565199</v>
      </c>
    </row>
    <row r="63" spans="1:15" x14ac:dyDescent="0.25">
      <c r="B63" s="6">
        <v>36342</v>
      </c>
      <c r="C63">
        <v>2575087</v>
      </c>
      <c r="E63" s="8">
        <f>+'Ajustes industria'!E56</f>
        <v>2564246</v>
      </c>
      <c r="G63" s="8">
        <f t="shared" si="0"/>
        <v>2619936.7331497152</v>
      </c>
      <c r="H63" s="4" t="s">
        <v>83</v>
      </c>
      <c r="I63">
        <f>AVERAGE(G171:G173)</f>
        <v>2685098.56</v>
      </c>
      <c r="J63">
        <v>2682788.2400000002</v>
      </c>
      <c r="K63">
        <f t="shared" si="1"/>
        <v>-51502.509999999776</v>
      </c>
      <c r="L63">
        <v>0</v>
      </c>
      <c r="M63">
        <f t="shared" si="2"/>
        <v>-1</v>
      </c>
      <c r="N63">
        <f t="shared" si="4"/>
        <v>-3.2068922421145667E-2</v>
      </c>
      <c r="O63">
        <f>'PIB Volumen por sectores'!C64</f>
        <v>106.968699133097</v>
      </c>
    </row>
    <row r="64" spans="1:15" x14ac:dyDescent="0.25">
      <c r="B64" s="6">
        <v>36373</v>
      </c>
      <c r="C64">
        <v>2532682</v>
      </c>
      <c r="E64" s="8">
        <f>+'Ajustes industria'!E57</f>
        <v>2560008</v>
      </c>
      <c r="G64" s="8">
        <f t="shared" si="0"/>
        <v>2615606.6915409584</v>
      </c>
      <c r="H64" s="4" t="s">
        <v>84</v>
      </c>
      <c r="I64">
        <f>AVERAGE(G174:G176)</f>
        <v>2607040.853333333</v>
      </c>
      <c r="J64">
        <v>2602329.02</v>
      </c>
      <c r="K64">
        <f t="shared" si="1"/>
        <v>-80459.220000000205</v>
      </c>
      <c r="L64">
        <v>0</v>
      </c>
      <c r="M64">
        <f t="shared" si="2"/>
        <v>-1</v>
      </c>
      <c r="N64">
        <f t="shared" si="4"/>
        <v>-6.1103576716399051E-2</v>
      </c>
      <c r="O64">
        <f>'PIB Volumen por sectores'!C65</f>
        <v>103.00535788808</v>
      </c>
    </row>
    <row r="65" spans="1:15" x14ac:dyDescent="0.25">
      <c r="B65" s="6">
        <v>36404</v>
      </c>
      <c r="C65">
        <v>2581668</v>
      </c>
      <c r="E65" s="8">
        <f>+'Ajustes industria'!E58</f>
        <v>2574464</v>
      </c>
      <c r="G65" s="8">
        <f t="shared" si="0"/>
        <v>2630376.6494211354</v>
      </c>
      <c r="H65" s="4" t="s">
        <v>85</v>
      </c>
      <c r="I65">
        <f>AVERAGE(G177:G179)</f>
        <v>2503720.4933333336</v>
      </c>
      <c r="J65">
        <v>2507275.4900000002</v>
      </c>
      <c r="K65">
        <f t="shared" si="1"/>
        <v>-95053.529999999795</v>
      </c>
      <c r="L65">
        <v>0</v>
      </c>
      <c r="M65">
        <f t="shared" si="2"/>
        <v>-1</v>
      </c>
      <c r="N65">
        <f t="shared" si="4"/>
        <v>-9.2185438265151298E-2</v>
      </c>
      <c r="O65">
        <f>'PIB Volumen por sectores'!C66</f>
        <v>98.710905342726491</v>
      </c>
    </row>
    <row r="66" spans="1:15" x14ac:dyDescent="0.25">
      <c r="B66" s="6">
        <v>36434</v>
      </c>
      <c r="C66">
        <v>2604572</v>
      </c>
      <c r="E66" s="8">
        <f>+'Ajustes industria'!E59</f>
        <v>2590552</v>
      </c>
      <c r="G66" s="8">
        <f t="shared" si="0"/>
        <v>2646814.0513564073</v>
      </c>
      <c r="H66" s="4" t="s">
        <v>86</v>
      </c>
      <c r="I66">
        <f>AVERAGE(G180:G182)</f>
        <v>2420765.04</v>
      </c>
      <c r="J66">
        <v>2426615.96</v>
      </c>
      <c r="K66">
        <f t="shared" si="1"/>
        <v>-80659.530000000261</v>
      </c>
      <c r="L66">
        <v>0</v>
      </c>
      <c r="M66">
        <f t="shared" si="2"/>
        <v>-1</v>
      </c>
      <c r="N66">
        <f t="shared" si="4"/>
        <v>-0.11252453309875697</v>
      </c>
      <c r="O66">
        <f>'PIB Volumen por sectores'!C67</f>
        <v>96.345755440452891</v>
      </c>
    </row>
    <row r="67" spans="1:15" x14ac:dyDescent="0.25">
      <c r="B67" s="6">
        <v>36465</v>
      </c>
      <c r="C67">
        <v>2621161</v>
      </c>
      <c r="E67" s="8">
        <f>+'Ajustes industria'!E60</f>
        <v>2599145</v>
      </c>
      <c r="G67" s="8">
        <f t="shared" si="0"/>
        <v>2655593.6755999294</v>
      </c>
      <c r="H67" s="4" t="s">
        <v>87</v>
      </c>
      <c r="I67">
        <f>AVERAGE(G183:G185)</f>
        <v>2375840.2233333332</v>
      </c>
      <c r="J67">
        <v>2374336.09</v>
      </c>
      <c r="K67">
        <f t="shared" si="1"/>
        <v>-52279.870000000112</v>
      </c>
      <c r="L67">
        <v>0</v>
      </c>
      <c r="M67">
        <f t="shared" si="2"/>
        <v>-1</v>
      </c>
      <c r="N67">
        <f t="shared" si="4"/>
        <v>-0.11497446775747025</v>
      </c>
      <c r="O67">
        <f>'PIB Volumen por sectores'!C68</f>
        <v>95.993472853738709</v>
      </c>
    </row>
    <row r="68" spans="1:15" x14ac:dyDescent="0.25">
      <c r="B68" s="6">
        <v>36495</v>
      </c>
      <c r="C68">
        <v>2572003</v>
      </c>
      <c r="E68" s="8">
        <f>+'Ajustes industria'!E61</f>
        <v>2605597</v>
      </c>
      <c r="G68" s="8">
        <f t="shared" si="0"/>
        <v>2662185.8012393112</v>
      </c>
      <c r="H68" s="4" t="s">
        <v>88</v>
      </c>
      <c r="I68">
        <f>AVERAGE(G186:G188)</f>
        <v>2345381.5033333334</v>
      </c>
      <c r="J68">
        <v>2343851.5099999998</v>
      </c>
      <c r="K68">
        <f t="shared" si="1"/>
        <v>-30484.580000000075</v>
      </c>
      <c r="L68">
        <v>0</v>
      </c>
      <c r="M68">
        <f t="shared" si="2"/>
        <v>-1</v>
      </c>
      <c r="N68">
        <f t="shared" si="4"/>
        <v>-9.9325453473980876E-2</v>
      </c>
      <c r="O68">
        <f>'PIB Volumen por sectores'!C69</f>
        <v>97.015132956300107</v>
      </c>
    </row>
    <row r="69" spans="1:15" x14ac:dyDescent="0.25">
      <c r="A69">
        <v>2000</v>
      </c>
      <c r="B69" s="6">
        <v>36526</v>
      </c>
      <c r="C69">
        <v>2598306</v>
      </c>
      <c r="E69" s="8">
        <f>+'Ajustes industria'!E62</f>
        <v>2614567</v>
      </c>
      <c r="G69" s="8">
        <f t="shared" si="0"/>
        <v>2671350.613233306</v>
      </c>
      <c r="H69" s="4" t="s">
        <v>89</v>
      </c>
      <c r="I69">
        <f>AVERAGE(G189:G191)</f>
        <v>2322709.38</v>
      </c>
      <c r="J69">
        <v>2322822.7599999998</v>
      </c>
      <c r="K69">
        <f t="shared" si="1"/>
        <v>-21028.75</v>
      </c>
      <c r="L69">
        <v>0</v>
      </c>
      <c r="M69">
        <f t="shared" si="2"/>
        <v>-1</v>
      </c>
      <c r="N69">
        <f t="shared" si="4"/>
        <v>-7.3566997617800833E-2</v>
      </c>
      <c r="O69">
        <f>'PIB Volumen por sectores'!C70</f>
        <v>98.737112176533998</v>
      </c>
    </row>
    <row r="70" spans="1:15" x14ac:dyDescent="0.25">
      <c r="B70" s="6">
        <v>36557</v>
      </c>
      <c r="C70">
        <v>2616237</v>
      </c>
      <c r="E70" s="8">
        <f>+'Ajustes industria'!E63</f>
        <v>2621901</v>
      </c>
      <c r="G70" s="8">
        <f t="shared" si="0"/>
        <v>2678843.894299522</v>
      </c>
      <c r="H70" s="4" t="s">
        <v>90</v>
      </c>
      <c r="I70">
        <f>AVERAGE(G192:G194)</f>
        <v>2301456.2866666666</v>
      </c>
      <c r="J70">
        <v>2302878.5499999998</v>
      </c>
      <c r="K70">
        <f t="shared" si="1"/>
        <v>-19944.209999999963</v>
      </c>
      <c r="L70">
        <v>0</v>
      </c>
      <c r="M70">
        <f t="shared" si="2"/>
        <v>-1</v>
      </c>
      <c r="N70">
        <f t="shared" si="4"/>
        <v>-5.0991756437635954E-2</v>
      </c>
      <c r="O70">
        <f>'PIB Volumen por sectores'!C71</f>
        <v>99.896976700064613</v>
      </c>
    </row>
    <row r="71" spans="1:15" x14ac:dyDescent="0.25">
      <c r="B71" s="6">
        <v>36586</v>
      </c>
      <c r="C71">
        <v>2628992</v>
      </c>
      <c r="E71" s="8">
        <f>+'Ajustes industria'!E64</f>
        <v>2632820</v>
      </c>
      <c r="G71" s="8">
        <f t="shared" si="0"/>
        <v>2690000.0350088226</v>
      </c>
      <c r="H71" s="4" t="s">
        <v>91</v>
      </c>
      <c r="I71">
        <f>AVERAGE(G195:G197)</f>
        <v>2283992.2833333332</v>
      </c>
      <c r="J71">
        <v>2283596.13</v>
      </c>
      <c r="K71">
        <f t="shared" si="1"/>
        <v>-19282.419999999925</v>
      </c>
      <c r="L71">
        <v>0</v>
      </c>
      <c r="M71">
        <f t="shared" si="2"/>
        <v>-1</v>
      </c>
      <c r="N71">
        <f t="shared" si="4"/>
        <v>-3.8216982162790597E-2</v>
      </c>
      <c r="O71">
        <f>'PIB Volumen por sectores'!C72</f>
        <v>100.363896175954</v>
      </c>
    </row>
    <row r="72" spans="1:15" x14ac:dyDescent="0.25">
      <c r="B72" s="6">
        <v>36617</v>
      </c>
      <c r="C72">
        <v>2635454</v>
      </c>
      <c r="E72" s="8">
        <f>+'Ajustes industria'!E65</f>
        <v>2637342</v>
      </c>
      <c r="G72" s="8">
        <f t="shared" si="0"/>
        <v>2694620.2445781473</v>
      </c>
      <c r="H72" s="4" t="s">
        <v>92</v>
      </c>
      <c r="I72">
        <f>AVERAGE(G198:G200)</f>
        <v>2270817.5933333337</v>
      </c>
      <c r="J72">
        <v>2269552.31</v>
      </c>
      <c r="K72">
        <f t="shared" si="1"/>
        <v>-14043.819999999832</v>
      </c>
      <c r="L72">
        <v>0</v>
      </c>
      <c r="M72">
        <f t="shared" si="2"/>
        <v>-1</v>
      </c>
      <c r="N72">
        <f t="shared" si="4"/>
        <v>-3.1699619059912088E-2</v>
      </c>
      <c r="O72">
        <f>'PIB Volumen por sectores'!C73</f>
        <v>100.930511020764</v>
      </c>
    </row>
    <row r="73" spans="1:15" x14ac:dyDescent="0.25">
      <c r="B73" s="6">
        <v>36647</v>
      </c>
      <c r="C73">
        <v>2652428</v>
      </c>
      <c r="E73" s="8">
        <f>+'Ajustes industria'!E66</f>
        <v>2643644</v>
      </c>
      <c r="G73" s="8">
        <f t="shared" si="0"/>
        <v>2701059.1124918768</v>
      </c>
      <c r="H73" s="4" t="s">
        <v>93</v>
      </c>
      <c r="I73">
        <f>AVERAGE(G201:G203)</f>
        <v>2258466.6366666663</v>
      </c>
      <c r="J73">
        <v>2259266.54</v>
      </c>
      <c r="K73">
        <f t="shared" si="1"/>
        <v>-10285.770000000019</v>
      </c>
      <c r="L73">
        <v>0</v>
      </c>
      <c r="M73">
        <f t="shared" si="2"/>
        <v>-1</v>
      </c>
      <c r="N73">
        <f t="shared" si="4"/>
        <v>-2.7361631328255E-2</v>
      </c>
      <c r="O73">
        <f>'PIB Volumen por sectores'!C74</f>
        <v>101.022312369525</v>
      </c>
    </row>
    <row r="74" spans="1:15" x14ac:dyDescent="0.25">
      <c r="B74" s="6">
        <v>36678</v>
      </c>
      <c r="C74">
        <v>2673251</v>
      </c>
      <c r="E74" s="8">
        <f>+'Ajustes industria'!E67</f>
        <v>2645889</v>
      </c>
      <c r="G74" s="8">
        <f t="shared" ref="G74:G137" si="5">+E74*D$162/E$178</f>
        <v>2703352.8697858034</v>
      </c>
      <c r="H74" s="4" t="s">
        <v>94</v>
      </c>
      <c r="I74">
        <f>AVERAGE(G204:G206)</f>
        <v>2245446.3766666669</v>
      </c>
      <c r="J74">
        <v>2246667.5299999998</v>
      </c>
      <c r="K74">
        <f t="shared" si="1"/>
        <v>-12599.010000000242</v>
      </c>
      <c r="L74">
        <v>0</v>
      </c>
      <c r="M74">
        <f t="shared" si="2"/>
        <v>-1</v>
      </c>
      <c r="N74">
        <f t="shared" si="4"/>
        <v>-2.440902495704779E-2</v>
      </c>
      <c r="O74">
        <f>'PIB Volumen por sectores'!C75</f>
        <v>100.247251129126</v>
      </c>
    </row>
    <row r="75" spans="1:15" x14ac:dyDescent="0.25">
      <c r="B75" s="6">
        <v>36708</v>
      </c>
      <c r="C75">
        <v>2657140</v>
      </c>
      <c r="E75" s="8">
        <f>+'Ajustes industria'!E68</f>
        <v>2645837</v>
      </c>
      <c r="G75" s="8">
        <f t="shared" si="5"/>
        <v>2703299.7404409107</v>
      </c>
      <c r="H75" s="4" t="s">
        <v>95</v>
      </c>
      <c r="I75">
        <f>AVERAGE(G207:G209)</f>
        <v>2227499.9666666668</v>
      </c>
      <c r="J75">
        <v>2225523.7799999998</v>
      </c>
      <c r="K75">
        <f t="shared" ref="K75:K104" si="6">J75-J74</f>
        <v>-21143.75</v>
      </c>
      <c r="L75">
        <v>0</v>
      </c>
      <c r="M75">
        <f t="shared" si="2"/>
        <v>-1</v>
      </c>
      <c r="N75">
        <f t="shared" si="4"/>
        <v>-2.5430219134238985E-2</v>
      </c>
      <c r="O75">
        <f>'PIB Volumen por sectores'!C76</f>
        <v>99.426364899788098</v>
      </c>
    </row>
    <row r="76" spans="1:15" x14ac:dyDescent="0.25">
      <c r="B76" s="6">
        <v>36739</v>
      </c>
      <c r="C76">
        <v>2626840</v>
      </c>
      <c r="E76" s="8">
        <f>+'Ajustes industria'!E69</f>
        <v>2654245</v>
      </c>
      <c r="G76" s="8">
        <f t="shared" si="5"/>
        <v>2711890.3468227955</v>
      </c>
      <c r="H76" s="4" t="s">
        <v>96</v>
      </c>
      <c r="I76">
        <f>AVERAGE(G210:G212)</f>
        <v>2196340.5466666669</v>
      </c>
      <c r="J76">
        <v>2196591.0299999998</v>
      </c>
      <c r="K76">
        <f t="shared" si="6"/>
        <v>-28932.75</v>
      </c>
      <c r="L76">
        <v>0</v>
      </c>
      <c r="M76">
        <f t="shared" ref="M76:M104" si="7">IF(K76&lt;0,-1,1)</f>
        <v>-1</v>
      </c>
      <c r="N76">
        <f t="shared" si="4"/>
        <v>-3.2147873251707627E-2</v>
      </c>
      <c r="O76">
        <f>'PIB Volumen por sectores'!C77</f>
        <v>98.474045064940611</v>
      </c>
    </row>
    <row r="77" spans="1:15" x14ac:dyDescent="0.25">
      <c r="B77" s="6">
        <v>36770</v>
      </c>
      <c r="C77">
        <v>2678346</v>
      </c>
      <c r="E77" s="8">
        <f>+'Ajustes industria'!E70</f>
        <v>2671739</v>
      </c>
      <c r="G77" s="8">
        <f t="shared" si="5"/>
        <v>2729764.2845065128</v>
      </c>
      <c r="H77" s="4" t="s">
        <v>97</v>
      </c>
      <c r="I77">
        <f>AVERAGE(G213:G215)</f>
        <v>2164129.83</v>
      </c>
      <c r="J77">
        <v>2164098.71</v>
      </c>
      <c r="K77">
        <f t="shared" si="6"/>
        <v>-32492.319999999832</v>
      </c>
      <c r="L77">
        <v>0</v>
      </c>
      <c r="M77">
        <f t="shared" si="7"/>
        <v>-1</v>
      </c>
      <c r="N77">
        <f t="shared" ref="N77:N104" si="8">(J77-J73)/J73</f>
        <v>-4.2123329990094958E-2</v>
      </c>
      <c r="O77">
        <f>'PIB Volumen por sectores'!C78</f>
        <v>97.189722423653791</v>
      </c>
    </row>
    <row r="78" spans="1:15" x14ac:dyDescent="0.25">
      <c r="B78" s="6">
        <v>36800</v>
      </c>
      <c r="C78">
        <v>2684145</v>
      </c>
      <c r="E78" s="8">
        <f>+'Ajustes industria'!E71</f>
        <v>2671138</v>
      </c>
      <c r="G78" s="8">
        <f t="shared" si="5"/>
        <v>2729150.2318857335</v>
      </c>
      <c r="H78" s="4" t="s">
        <v>98</v>
      </c>
      <c r="I78">
        <f>AVERAGE(G216:G218)</f>
        <v>2129073.75</v>
      </c>
      <c r="J78">
        <v>2129852.81</v>
      </c>
      <c r="K78">
        <f t="shared" si="6"/>
        <v>-34245.899999999907</v>
      </c>
      <c r="L78">
        <v>0</v>
      </c>
      <c r="M78">
        <f t="shared" si="7"/>
        <v>-1</v>
      </c>
      <c r="N78">
        <f t="shared" si="8"/>
        <v>-5.1994662512436694E-2</v>
      </c>
      <c r="O78">
        <f>'PIB Volumen por sectores'!C79</f>
        <v>95.719224352792821</v>
      </c>
    </row>
    <row r="79" spans="1:15" x14ac:dyDescent="0.25">
      <c r="B79" s="6">
        <v>36831</v>
      </c>
      <c r="C79">
        <v>2700219</v>
      </c>
      <c r="E79" s="8">
        <f>+'Ajustes industria'!E72</f>
        <v>2678599</v>
      </c>
      <c r="G79" s="8">
        <f t="shared" si="5"/>
        <v>2736773.2711596685</v>
      </c>
      <c r="H79" s="4" t="s">
        <v>99</v>
      </c>
      <c r="I79">
        <f>AVERAGE(G219:G221)</f>
        <v>2095877.05</v>
      </c>
      <c r="J79">
        <v>2095548.44</v>
      </c>
      <c r="K79">
        <f t="shared" si="6"/>
        <v>-34304.370000000112</v>
      </c>
      <c r="L79">
        <v>0</v>
      </c>
      <c r="M79">
        <f t="shared" si="7"/>
        <v>-1</v>
      </c>
      <c r="N79">
        <f t="shared" si="8"/>
        <v>-5.840213488979204E-2</v>
      </c>
      <c r="O79">
        <f>'PIB Volumen por sectores'!C80</f>
        <v>94.176513507625799</v>
      </c>
    </row>
    <row r="80" spans="1:15" x14ac:dyDescent="0.25">
      <c r="B80" s="6">
        <v>36861</v>
      </c>
      <c r="C80">
        <v>2642042</v>
      </c>
      <c r="E80" s="8">
        <f>+'Ajustes industria'!E73</f>
        <v>2678240</v>
      </c>
      <c r="G80" s="8">
        <f t="shared" si="5"/>
        <v>2736406.474336274</v>
      </c>
      <c r="H80" s="4" t="s">
        <v>100</v>
      </c>
      <c r="I80">
        <f>AVERAGE(G222:G224)</f>
        <v>2065844.0233333334</v>
      </c>
      <c r="J80">
        <v>2065422.13</v>
      </c>
      <c r="K80">
        <f t="shared" si="6"/>
        <v>-30126.310000000056</v>
      </c>
      <c r="L80">
        <v>0</v>
      </c>
      <c r="M80">
        <f t="shared" si="7"/>
        <v>-1</v>
      </c>
      <c r="N80">
        <f t="shared" si="8"/>
        <v>-5.9714757189006602E-2</v>
      </c>
      <c r="O80">
        <f>'PIB Volumen por sectores'!C81</f>
        <v>92.738336375485503</v>
      </c>
    </row>
    <row r="81" spans="1:15" x14ac:dyDescent="0.25">
      <c r="A81">
        <v>2001</v>
      </c>
      <c r="B81" s="6">
        <v>36892</v>
      </c>
      <c r="C81">
        <v>2667004</v>
      </c>
      <c r="E81" s="8">
        <f>+'Ajustes industria'!E74</f>
        <v>2682592</v>
      </c>
      <c r="G81" s="8">
        <f t="shared" si="5"/>
        <v>2740852.9918165267</v>
      </c>
      <c r="H81" s="4" t="s">
        <v>101</v>
      </c>
      <c r="I81">
        <f>AVERAGE(G225:G227)</f>
        <v>2040320.7533333332</v>
      </c>
      <c r="J81">
        <v>2040320.22</v>
      </c>
      <c r="K81">
        <f t="shared" si="6"/>
        <v>-25101.909999999916</v>
      </c>
      <c r="L81">
        <v>0</v>
      </c>
      <c r="M81">
        <f t="shared" si="7"/>
        <v>-1</v>
      </c>
      <c r="N81">
        <f t="shared" si="8"/>
        <v>-5.719632354477952E-2</v>
      </c>
      <c r="O81">
        <f>'PIB Volumen por sectores'!C82</f>
        <v>91.618541231579897</v>
      </c>
    </row>
    <row r="82" spans="1:15" x14ac:dyDescent="0.25">
      <c r="B82" s="6">
        <v>36923</v>
      </c>
      <c r="C82">
        <v>2685247</v>
      </c>
      <c r="E82" s="8">
        <f>+'Ajustes industria'!E75</f>
        <v>2689713</v>
      </c>
      <c r="G82" s="8">
        <f t="shared" si="5"/>
        <v>2748128.6469123168</v>
      </c>
      <c r="H82" s="4" t="s">
        <v>102</v>
      </c>
      <c r="I82">
        <f>AVERAGE(G228:G230)</f>
        <v>2019134.1233333333</v>
      </c>
      <c r="J82">
        <v>2022058.06</v>
      </c>
      <c r="K82">
        <f t="shared" si="6"/>
        <v>-18262.159999999916</v>
      </c>
      <c r="L82">
        <v>0</v>
      </c>
      <c r="M82">
        <f t="shared" si="7"/>
        <v>-1</v>
      </c>
      <c r="N82">
        <f t="shared" si="8"/>
        <v>-5.0611361261156819E-2</v>
      </c>
      <c r="O82">
        <f>'PIB Volumen por sectores'!C83</f>
        <v>91.029674722904701</v>
      </c>
    </row>
    <row r="83" spans="1:15" x14ac:dyDescent="0.25">
      <c r="B83" s="6">
        <v>36951</v>
      </c>
      <c r="C83">
        <v>2700193</v>
      </c>
      <c r="E83" s="8">
        <f>+'Ajustes industria'!E76</f>
        <v>2703909</v>
      </c>
      <c r="G83" s="8">
        <f t="shared" si="5"/>
        <v>2762632.95806803</v>
      </c>
      <c r="H83" s="4" t="s">
        <v>103</v>
      </c>
      <c r="I83">
        <f>AVERAGE(G231:G233)</f>
        <v>2014056.2866666669</v>
      </c>
      <c r="J83">
        <v>2013780.42</v>
      </c>
      <c r="K83">
        <f t="shared" si="6"/>
        <v>-8277.6400000001304</v>
      </c>
      <c r="L83">
        <v>0</v>
      </c>
      <c r="M83">
        <f t="shared" si="7"/>
        <v>-1</v>
      </c>
      <c r="N83">
        <f t="shared" si="8"/>
        <v>-3.9019866321963914E-2</v>
      </c>
      <c r="O83">
        <f>'PIB Volumen por sectores'!C84</f>
        <v>90.992032177333499</v>
      </c>
    </row>
    <row r="84" spans="1:15" x14ac:dyDescent="0.25">
      <c r="B84" s="6">
        <v>36982</v>
      </c>
      <c r="C84">
        <v>2690667</v>
      </c>
      <c r="E84" s="8">
        <f>+'Ajustes industria'!E77</f>
        <v>2692715</v>
      </c>
      <c r="G84" s="8">
        <f t="shared" si="5"/>
        <v>2751195.8448617002</v>
      </c>
      <c r="H84" s="4" t="s">
        <v>104</v>
      </c>
      <c r="I84">
        <f>AVERAGE(G234:G236)</f>
        <v>2013755.1666666667</v>
      </c>
      <c r="J84">
        <v>2012846.49</v>
      </c>
      <c r="K84">
        <f t="shared" si="6"/>
        <v>-933.92999999993481</v>
      </c>
      <c r="L84">
        <v>-1</v>
      </c>
      <c r="M84">
        <f t="shared" si="7"/>
        <v>-1</v>
      </c>
      <c r="N84">
        <f t="shared" si="8"/>
        <v>-2.5455154777488463E-2</v>
      </c>
      <c r="O84">
        <f>'PIB Volumen por sectores'!C85</f>
        <v>91.233549138796803</v>
      </c>
    </row>
    <row r="85" spans="1:15" x14ac:dyDescent="0.25">
      <c r="B85" s="6">
        <v>37012</v>
      </c>
      <c r="C85">
        <v>2702158</v>
      </c>
      <c r="E85" s="8">
        <f>+'Ajustes industria'!E78</f>
        <v>2692906</v>
      </c>
      <c r="G85" s="8">
        <f t="shared" si="5"/>
        <v>2751390.9930323642</v>
      </c>
      <c r="H85" s="4" t="s">
        <v>105</v>
      </c>
      <c r="I85">
        <f>AVERAGE(G237:G239)</f>
        <v>2013972.7566666666</v>
      </c>
      <c r="J85">
        <v>2014821.74</v>
      </c>
      <c r="K85">
        <f t="shared" si="6"/>
        <v>1975.25</v>
      </c>
      <c r="L85">
        <v>0</v>
      </c>
      <c r="M85">
        <f t="shared" si="7"/>
        <v>1</v>
      </c>
      <c r="N85">
        <f t="shared" si="8"/>
        <v>-1.2497293194496686E-2</v>
      </c>
      <c r="O85">
        <f>'PIB Volumen por sectores'!C86</f>
        <v>91.664870152865291</v>
      </c>
    </row>
    <row r="86" spans="1:15" x14ac:dyDescent="0.25">
      <c r="B86" s="6">
        <v>37043</v>
      </c>
      <c r="C86">
        <v>2722120</v>
      </c>
      <c r="E86" s="8">
        <f>+'Ajustes industria'!E79</f>
        <v>2693953</v>
      </c>
      <c r="G86" s="8">
        <f t="shared" si="5"/>
        <v>2752460.7319574156</v>
      </c>
      <c r="H86" s="4" t="s">
        <v>106</v>
      </c>
      <c r="I86">
        <f>AVERAGE(G240:G242)</f>
        <v>2019072.3166666664</v>
      </c>
      <c r="J86">
        <v>2019088.03</v>
      </c>
      <c r="K86">
        <f t="shared" si="6"/>
        <v>4266.2900000000373</v>
      </c>
      <c r="L86">
        <v>0</v>
      </c>
      <c r="M86">
        <f t="shared" si="7"/>
        <v>1</v>
      </c>
      <c r="N86">
        <f t="shared" si="8"/>
        <v>-1.4688153909883418E-3</v>
      </c>
      <c r="O86">
        <f>'PIB Volumen por sectores'!C87</f>
        <v>92.429504582284494</v>
      </c>
    </row>
    <row r="87" spans="1:15" x14ac:dyDescent="0.25">
      <c r="B87" s="6">
        <v>37073</v>
      </c>
      <c r="C87">
        <v>2697744</v>
      </c>
      <c r="E87" s="8">
        <f>+'Ajustes industria'!E80</f>
        <v>2685872</v>
      </c>
      <c r="G87" s="8">
        <f t="shared" si="5"/>
        <v>2744204.2274174518</v>
      </c>
      <c r="H87" s="4" t="s">
        <v>107</v>
      </c>
      <c r="I87">
        <f>AVERAGE(G243:G245)</f>
        <v>2026094.26</v>
      </c>
      <c r="J87">
        <v>2025191.01</v>
      </c>
      <c r="K87">
        <f t="shared" si="6"/>
        <v>6102.9799999999814</v>
      </c>
      <c r="L87">
        <v>0</v>
      </c>
      <c r="M87">
        <f t="shared" si="7"/>
        <v>1</v>
      </c>
      <c r="N87">
        <f t="shared" si="8"/>
        <v>5.6662533246798E-3</v>
      </c>
      <c r="O87">
        <f>'PIB Volumen por sectores'!C88</f>
        <v>93.367819292379707</v>
      </c>
    </row>
    <row r="88" spans="1:15" x14ac:dyDescent="0.25">
      <c r="B88" s="6">
        <v>37104</v>
      </c>
      <c r="C88">
        <v>2658609</v>
      </c>
      <c r="E88" s="8">
        <f>+'Ajustes industria'!E81</f>
        <v>2684303</v>
      </c>
      <c r="G88" s="8">
        <f t="shared" si="5"/>
        <v>2742601.1516071316</v>
      </c>
      <c r="H88" s="4" t="s">
        <v>108</v>
      </c>
      <c r="I88">
        <f>AVERAGE(G246:G248)</f>
        <v>2032472.64</v>
      </c>
      <c r="J88">
        <v>2033010.08</v>
      </c>
      <c r="K88">
        <f t="shared" si="6"/>
        <v>7819.0700000000652</v>
      </c>
      <c r="L88">
        <v>0</v>
      </c>
      <c r="M88">
        <f t="shared" si="7"/>
        <v>1</v>
      </c>
      <c r="N88">
        <f t="shared" si="8"/>
        <v>1.0017450461411035E-2</v>
      </c>
      <c r="O88">
        <f>'PIB Volumen por sectores'!C89</f>
        <v>94.075204917349595</v>
      </c>
    </row>
    <row r="89" spans="1:15" x14ac:dyDescent="0.25">
      <c r="B89" s="6">
        <v>37135</v>
      </c>
      <c r="C89">
        <v>2690717</v>
      </c>
      <c r="E89" s="8">
        <f>+'Ajustes industria'!E82</f>
        <v>2684728</v>
      </c>
      <c r="G89" s="8">
        <f t="shared" si="5"/>
        <v>2743035.3818298122</v>
      </c>
      <c r="H89" s="4" t="s">
        <v>109</v>
      </c>
      <c r="I89">
        <f>AVERAGE(G249:G251)</f>
        <v>2043965.17</v>
      </c>
      <c r="J89">
        <v>2044846.3</v>
      </c>
      <c r="K89">
        <f t="shared" si="6"/>
        <v>11836.219999999972</v>
      </c>
      <c r="L89">
        <v>0</v>
      </c>
      <c r="M89">
        <f t="shared" si="7"/>
        <v>1</v>
      </c>
      <c r="N89">
        <f t="shared" si="8"/>
        <v>1.4901844368623924E-2</v>
      </c>
      <c r="O89">
        <f>'PIB Volumen por sectores'!C90</f>
        <v>94.477062466665501</v>
      </c>
    </row>
    <row r="90" spans="1:15" x14ac:dyDescent="0.25">
      <c r="B90" s="6">
        <v>37165</v>
      </c>
      <c r="C90">
        <v>2693388</v>
      </c>
      <c r="E90" s="8">
        <f>+'Ajustes industria'!E83</f>
        <v>2682199</v>
      </c>
      <c r="G90" s="8">
        <f t="shared" si="5"/>
        <v>2740451.4565753182</v>
      </c>
      <c r="H90" s="4" t="s">
        <v>110</v>
      </c>
      <c r="I90">
        <f>AVERAGE(G252:G254)</f>
        <v>2062480.1433333333</v>
      </c>
      <c r="J90">
        <v>2059716.94</v>
      </c>
      <c r="K90">
        <f t="shared" si="6"/>
        <v>14870.639999999898</v>
      </c>
      <c r="L90">
        <v>0</v>
      </c>
      <c r="M90">
        <f t="shared" si="7"/>
        <v>1</v>
      </c>
      <c r="N90">
        <f t="shared" si="8"/>
        <v>2.0122406450995559E-2</v>
      </c>
      <c r="O90">
        <f>'PIB Volumen por sectores'!C91</f>
        <v>94.988519791570297</v>
      </c>
    </row>
    <row r="91" spans="1:15" x14ac:dyDescent="0.25">
      <c r="B91" s="6">
        <v>37196</v>
      </c>
      <c r="C91">
        <v>2696055</v>
      </c>
      <c r="E91" s="8">
        <f>+'Ajustes industria'!E84</f>
        <v>2676078</v>
      </c>
      <c r="G91" s="8">
        <f t="shared" si="5"/>
        <v>2734197.5196505417</v>
      </c>
      <c r="H91" s="4" t="s">
        <v>111</v>
      </c>
      <c r="I91">
        <f>AVERAGE(G255:G257)</f>
        <v>2074633.41</v>
      </c>
      <c r="J91">
        <v>2074429.51</v>
      </c>
      <c r="K91">
        <f t="shared" si="6"/>
        <v>14712.570000000065</v>
      </c>
      <c r="L91">
        <v>0</v>
      </c>
      <c r="M91">
        <f t="shared" si="7"/>
        <v>1</v>
      </c>
      <c r="N91">
        <f t="shared" si="8"/>
        <v>2.4313015294295623E-2</v>
      </c>
      <c r="O91">
        <f>'PIB Volumen por sectores'!C92</f>
        <v>95.969969561185408</v>
      </c>
    </row>
    <row r="92" spans="1:15" x14ac:dyDescent="0.25">
      <c r="B92" s="6">
        <v>37226</v>
      </c>
      <c r="C92">
        <v>2640357</v>
      </c>
      <c r="E92" s="8">
        <f>+'Ajustes industria'!E85</f>
        <v>2677271</v>
      </c>
      <c r="G92" s="8">
        <f t="shared" si="5"/>
        <v>2735416.4294285616</v>
      </c>
      <c r="H92" s="4" t="s">
        <v>112</v>
      </c>
      <c r="I92">
        <f>AVERAGE(G258:G260)</f>
        <v>2088272.53</v>
      </c>
      <c r="J92">
        <v>2088527.35</v>
      </c>
      <c r="K92">
        <f t="shared" si="6"/>
        <v>14097.840000000084</v>
      </c>
      <c r="L92">
        <v>0</v>
      </c>
      <c r="M92">
        <f t="shared" si="7"/>
        <v>1</v>
      </c>
      <c r="N92">
        <f t="shared" si="8"/>
        <v>2.7307916741858958E-2</v>
      </c>
      <c r="O92">
        <f>'PIB Volumen por sectores'!C93</f>
        <v>97.5069475037579</v>
      </c>
    </row>
    <row r="93" spans="1:15" x14ac:dyDescent="0.25">
      <c r="A93">
        <v>2002</v>
      </c>
      <c r="B93" s="6">
        <v>37257</v>
      </c>
      <c r="C93">
        <v>2665361</v>
      </c>
      <c r="E93" s="8">
        <f>+'Ajustes industria'!E86</f>
        <v>2679710</v>
      </c>
      <c r="G93" s="8">
        <f t="shared" si="5"/>
        <v>2737908.4000476645</v>
      </c>
      <c r="H93" s="4" t="s">
        <v>113</v>
      </c>
      <c r="I93">
        <f>AVERAGE(G261:G263)</f>
        <v>2102332.1333333333</v>
      </c>
      <c r="J93">
        <v>2102564.94</v>
      </c>
      <c r="K93">
        <f t="shared" si="6"/>
        <v>14037.589999999851</v>
      </c>
      <c r="L93">
        <v>0</v>
      </c>
      <c r="M93">
        <f t="shared" si="7"/>
        <v>1</v>
      </c>
      <c r="N93">
        <f t="shared" si="8"/>
        <v>2.8226395304136009E-2</v>
      </c>
      <c r="O93">
        <f>'PIB Volumen por sectores'!C94</f>
        <v>99.352933953033414</v>
      </c>
    </row>
    <row r="94" spans="1:15" x14ac:dyDescent="0.25">
      <c r="B94" s="6">
        <v>37288</v>
      </c>
      <c r="C94">
        <v>2676894</v>
      </c>
      <c r="E94" s="8">
        <f>+'Ajustes industria'!E87</f>
        <v>2680544</v>
      </c>
      <c r="G94" s="8">
        <f t="shared" si="5"/>
        <v>2738760.5130022899</v>
      </c>
      <c r="H94" s="4" t="s">
        <v>114</v>
      </c>
      <c r="I94">
        <f>AVERAGE(G264:G266)</f>
        <v>2117154.6166666667</v>
      </c>
      <c r="J94">
        <v>2116802.73</v>
      </c>
      <c r="K94">
        <f t="shared" si="6"/>
        <v>14237.790000000037</v>
      </c>
      <c r="L94">
        <v>0</v>
      </c>
      <c r="M94">
        <f t="shared" si="7"/>
        <v>1</v>
      </c>
      <c r="N94">
        <f t="shared" si="8"/>
        <v>2.7715356848985299E-2</v>
      </c>
      <c r="O94">
        <f>'PIB Volumen por sectores'!C95</f>
        <v>100.827241618605</v>
      </c>
    </row>
    <row r="95" spans="1:15" x14ac:dyDescent="0.25">
      <c r="B95" s="6">
        <v>37316</v>
      </c>
      <c r="C95">
        <v>2670574</v>
      </c>
      <c r="E95" s="8">
        <f>+'Ajustes industria'!E88</f>
        <v>2674644</v>
      </c>
      <c r="G95" s="8">
        <f t="shared" si="5"/>
        <v>2732732.375793308</v>
      </c>
      <c r="H95" s="4" t="s">
        <v>115</v>
      </c>
      <c r="I95">
        <f>AVERAGE(G267:G269)</f>
        <v>2132047.85</v>
      </c>
      <c r="J95">
        <v>2131938.64</v>
      </c>
      <c r="K95">
        <f t="shared" si="6"/>
        <v>15135.910000000149</v>
      </c>
      <c r="L95">
        <v>0</v>
      </c>
      <c r="M95">
        <f t="shared" si="7"/>
        <v>1</v>
      </c>
      <c r="N95">
        <f t="shared" si="8"/>
        <v>2.7722865357811131E-2</v>
      </c>
      <c r="O95">
        <f>'PIB Volumen por sectores'!C96</f>
        <v>101.63053473847999</v>
      </c>
    </row>
    <row r="96" spans="1:15" x14ac:dyDescent="0.25">
      <c r="B96" s="6">
        <v>37347</v>
      </c>
      <c r="C96">
        <v>2681659</v>
      </c>
      <c r="E96" s="8">
        <f>+'Ajustes industria'!E89</f>
        <v>2683761</v>
      </c>
      <c r="G96" s="8">
        <f t="shared" si="5"/>
        <v>2742047.3803584417</v>
      </c>
      <c r="H96" s="4" t="s">
        <v>116</v>
      </c>
      <c r="I96">
        <f>AVERAGE(G270:G272)</f>
        <v>2147802.4366666665</v>
      </c>
      <c r="J96">
        <v>2148100.75</v>
      </c>
      <c r="K96">
        <f t="shared" si="6"/>
        <v>16162.10999999987</v>
      </c>
      <c r="L96">
        <v>0</v>
      </c>
      <c r="M96">
        <f t="shared" si="7"/>
        <v>1</v>
      </c>
      <c r="N96">
        <f t="shared" si="8"/>
        <v>2.8524117723428378E-2</v>
      </c>
      <c r="O96">
        <f>'PIB Volumen por sectores'!C97</f>
        <v>102.549749907639</v>
      </c>
    </row>
    <row r="97" spans="1:15" x14ac:dyDescent="0.25">
      <c r="B97" s="6">
        <v>37377</v>
      </c>
      <c r="C97">
        <v>2690226</v>
      </c>
      <c r="E97" s="8">
        <f>+'Ajustes industria'!E90</f>
        <v>2680926</v>
      </c>
      <c r="G97" s="8">
        <f t="shared" si="5"/>
        <v>2739150.8093436174</v>
      </c>
      <c r="H97" s="4" t="s">
        <v>117</v>
      </c>
      <c r="I97">
        <f>AVERAGE(G273:G275)</f>
        <v>2164573.81</v>
      </c>
      <c r="J97">
        <v>2165048.12</v>
      </c>
      <c r="K97">
        <f t="shared" si="6"/>
        <v>16947.370000000112</v>
      </c>
      <c r="L97">
        <v>0</v>
      </c>
      <c r="M97">
        <f t="shared" si="7"/>
        <v>1</v>
      </c>
      <c r="N97">
        <f t="shared" si="8"/>
        <v>2.9717598163698178E-2</v>
      </c>
      <c r="O97">
        <f>'PIB Volumen por sectores'!C98</f>
        <v>103.81071139325999</v>
      </c>
    </row>
    <row r="98" spans="1:15" x14ac:dyDescent="0.25">
      <c r="B98" s="6">
        <v>37408</v>
      </c>
      <c r="C98">
        <v>2713052</v>
      </c>
      <c r="E98" s="8">
        <f>+'Ajustes industria'!E91</f>
        <v>2684989</v>
      </c>
      <c r="G98" s="8">
        <f t="shared" si="5"/>
        <v>2743302.0502724471</v>
      </c>
      <c r="H98" s="4" t="s">
        <v>118</v>
      </c>
      <c r="I98">
        <f>AVERAGE(G276:G278)</f>
        <v>2183321.3333333335</v>
      </c>
      <c r="J98">
        <v>2182309.4</v>
      </c>
      <c r="K98">
        <f t="shared" si="6"/>
        <v>17261.279999999795</v>
      </c>
      <c r="L98">
        <v>0</v>
      </c>
      <c r="M98">
        <f t="shared" si="7"/>
        <v>1</v>
      </c>
      <c r="N98">
        <f t="shared" si="8"/>
        <v>3.0946043800689885E-2</v>
      </c>
      <c r="O98">
        <f>'PIB Volumen por sectores'!C99</f>
        <v>104.960471910113</v>
      </c>
    </row>
    <row r="99" spans="1:15" x14ac:dyDescent="0.25">
      <c r="B99" s="6">
        <v>37438</v>
      </c>
      <c r="C99">
        <v>2695236</v>
      </c>
      <c r="E99" s="8">
        <f>+'Ajustes industria'!E92</f>
        <v>2682658</v>
      </c>
      <c r="G99" s="8">
        <f t="shared" si="5"/>
        <v>2740920.4252158138</v>
      </c>
      <c r="H99" s="4" t="s">
        <v>119</v>
      </c>
      <c r="I99">
        <f>AVERAGE(G279:G281)</f>
        <v>2199437.8333333335</v>
      </c>
      <c r="J99">
        <v>2199867.9</v>
      </c>
      <c r="K99">
        <f t="shared" si="6"/>
        <v>17558.5</v>
      </c>
      <c r="L99">
        <v>0</v>
      </c>
      <c r="M99">
        <f t="shared" si="7"/>
        <v>1</v>
      </c>
      <c r="N99">
        <f t="shared" si="8"/>
        <v>3.1862671244609446E-2</v>
      </c>
      <c r="O99">
        <f>'PIB Volumen por sectores'!C100</f>
        <v>106.06572436170001</v>
      </c>
    </row>
    <row r="100" spans="1:15" x14ac:dyDescent="0.25">
      <c r="B100" s="6">
        <v>37469</v>
      </c>
      <c r="C100">
        <v>2662926</v>
      </c>
      <c r="E100" s="8">
        <f>+'Ajustes industria'!E93</f>
        <v>2685856</v>
      </c>
      <c r="G100" s="8">
        <f t="shared" si="5"/>
        <v>2744187.879926716</v>
      </c>
      <c r="H100" s="4" t="s">
        <v>120</v>
      </c>
      <c r="I100">
        <f>AVERAGE(G282:G284)</f>
        <v>2217102.4933333336</v>
      </c>
      <c r="J100">
        <v>2217467.9700000002</v>
      </c>
      <c r="K100">
        <f t="shared" si="6"/>
        <v>17600.070000000298</v>
      </c>
      <c r="L100">
        <v>0</v>
      </c>
      <c r="M100">
        <f t="shared" si="7"/>
        <v>1</v>
      </c>
      <c r="N100">
        <f t="shared" si="8"/>
        <v>3.229234941610639E-2</v>
      </c>
      <c r="O100">
        <f>'PIB Volumen por sectores'!C101</f>
        <v>106.83939251395</v>
      </c>
    </row>
    <row r="101" spans="1:15" x14ac:dyDescent="0.25">
      <c r="B101" s="6">
        <v>37500</v>
      </c>
      <c r="C101">
        <v>2681787</v>
      </c>
      <c r="E101" s="8">
        <f>+'Ajustes industria'!E94</f>
        <v>2676362</v>
      </c>
      <c r="G101" s="8">
        <f t="shared" si="5"/>
        <v>2734487.68761111</v>
      </c>
      <c r="H101" s="4" t="s">
        <v>121</v>
      </c>
      <c r="I101">
        <f>AVERAGE(G285:G287)</f>
        <v>2235687.226666667</v>
      </c>
      <c r="J101">
        <v>2233452.7799999998</v>
      </c>
      <c r="K101">
        <f t="shared" si="6"/>
        <v>15984.80999999959</v>
      </c>
      <c r="L101">
        <v>0</v>
      </c>
      <c r="M101">
        <f t="shared" si="7"/>
        <v>1</v>
      </c>
      <c r="N101">
        <f t="shared" si="8"/>
        <v>3.1594983671771541E-2</v>
      </c>
      <c r="O101">
        <f>'PIB Volumen por sectores'!C102</f>
        <v>106.993411824069</v>
      </c>
    </row>
    <row r="102" spans="1:15" x14ac:dyDescent="0.25">
      <c r="B102" s="6">
        <v>37530</v>
      </c>
      <c r="C102">
        <v>2687988</v>
      </c>
      <c r="E102" s="8">
        <f>+'Ajustes industria'!E95</f>
        <v>2678601</v>
      </c>
      <c r="G102" s="8">
        <f t="shared" si="5"/>
        <v>2736775.3145960104</v>
      </c>
      <c r="H102" s="4" t="s">
        <v>122</v>
      </c>
      <c r="I102">
        <f>AVERAGE(G288:G290)</f>
        <v>2246927.8033333332</v>
      </c>
      <c r="J102">
        <v>2246057.83</v>
      </c>
      <c r="K102">
        <f t="shared" si="6"/>
        <v>12605.050000000279</v>
      </c>
      <c r="L102">
        <v>0</v>
      </c>
      <c r="M102">
        <f t="shared" si="7"/>
        <v>1</v>
      </c>
      <c r="N102">
        <f t="shared" si="8"/>
        <v>2.921145370129468E-2</v>
      </c>
      <c r="O102">
        <f>'PIB Volumen por sectores'!C103</f>
        <v>107.043078906742</v>
      </c>
    </row>
    <row r="103" spans="1:15" x14ac:dyDescent="0.25">
      <c r="B103" s="6">
        <v>37561</v>
      </c>
      <c r="C103">
        <v>2696532</v>
      </c>
      <c r="E103" s="8">
        <f>+'Ajustes industria'!E96</f>
        <v>2678781</v>
      </c>
      <c r="G103" s="8">
        <f t="shared" si="5"/>
        <v>2736959.2238667924</v>
      </c>
      <c r="H103" s="4" t="s">
        <v>123</v>
      </c>
      <c r="I103">
        <f>AVERAGE(G291:G293)</f>
        <v>2255984.6433333331</v>
      </c>
      <c r="J103">
        <v>2256121.2799999998</v>
      </c>
      <c r="K103">
        <f t="shared" si="6"/>
        <v>10063.449999999721</v>
      </c>
      <c r="L103">
        <v>0</v>
      </c>
      <c r="M103">
        <f t="shared" si="7"/>
        <v>1</v>
      </c>
      <c r="N103">
        <f t="shared" si="8"/>
        <v>2.5571253619365002E-2</v>
      </c>
      <c r="O103">
        <f>'PIB Volumen por sectores'!C104</f>
        <v>106.885016784786</v>
      </c>
    </row>
    <row r="104" spans="1:15" x14ac:dyDescent="0.25">
      <c r="B104" s="6">
        <v>37591</v>
      </c>
      <c r="C104">
        <v>2638944</v>
      </c>
      <c r="E104" s="8">
        <f>+'Ajustes industria'!E97</f>
        <v>2675944</v>
      </c>
      <c r="G104" s="8">
        <f t="shared" si="5"/>
        <v>2734060.6094156262</v>
      </c>
      <c r="H104" s="4" t="s">
        <v>124</v>
      </c>
      <c r="I104">
        <f>AVERAGE(G294:G296)</f>
        <v>2265221.853333333</v>
      </c>
      <c r="J104">
        <v>2265772.7799999998</v>
      </c>
      <c r="K104">
        <f t="shared" si="6"/>
        <v>9651.5</v>
      </c>
      <c r="L104">
        <v>0</v>
      </c>
      <c r="M104">
        <f t="shared" si="7"/>
        <v>1</v>
      </c>
      <c r="N104">
        <f t="shared" si="8"/>
        <v>2.1783768989456737E-2</v>
      </c>
      <c r="O104">
        <f>'PIB Volumen por sectores'!C105</f>
        <v>106.24585662437001</v>
      </c>
    </row>
    <row r="105" spans="1:15" x14ac:dyDescent="0.25">
      <c r="A105">
        <v>2003</v>
      </c>
      <c r="B105" s="6">
        <v>37622</v>
      </c>
      <c r="C105">
        <v>2661171</v>
      </c>
      <c r="E105" s="8">
        <f>+'Ajustes industria'!E98</f>
        <v>2674538</v>
      </c>
      <c r="G105" s="8">
        <f t="shared" si="5"/>
        <v>2732624.0736671807</v>
      </c>
    </row>
    <row r="106" spans="1:15" x14ac:dyDescent="0.25">
      <c r="B106" s="6">
        <v>37653</v>
      </c>
      <c r="C106">
        <v>2669323</v>
      </c>
      <c r="E106" s="8">
        <f>+'Ajustes industria'!E99</f>
        <v>2672604</v>
      </c>
      <c r="G106" s="8">
        <f t="shared" si="5"/>
        <v>2730648.0707244398</v>
      </c>
    </row>
    <row r="107" spans="1:15" x14ac:dyDescent="0.25">
      <c r="B107" s="6">
        <v>37681</v>
      </c>
      <c r="C107">
        <v>2671226</v>
      </c>
      <c r="E107" s="8">
        <f>+'Ajustes industria'!E100</f>
        <v>2675710</v>
      </c>
      <c r="G107" s="8">
        <f t="shared" si="5"/>
        <v>2733821.5273636086</v>
      </c>
    </row>
    <row r="108" spans="1:15" x14ac:dyDescent="0.25">
      <c r="B108" s="6">
        <v>37712</v>
      </c>
      <c r="C108">
        <v>2665593</v>
      </c>
      <c r="E108" s="8">
        <f>+'Ajustes industria'!E101</f>
        <v>2667311</v>
      </c>
      <c r="G108" s="8">
        <f t="shared" si="5"/>
        <v>2725240.1164452629</v>
      </c>
    </row>
    <row r="109" spans="1:15" x14ac:dyDescent="0.25">
      <c r="B109" s="6">
        <v>37742</v>
      </c>
      <c r="C109">
        <v>2678515</v>
      </c>
      <c r="E109" s="8">
        <f>+'Ajustes industria'!E102</f>
        <v>2669083</v>
      </c>
      <c r="G109" s="8">
        <f t="shared" si="5"/>
        <v>2727050.6010443</v>
      </c>
    </row>
    <row r="110" spans="1:15" x14ac:dyDescent="0.25">
      <c r="B110" s="6">
        <v>37773</v>
      </c>
      <c r="C110">
        <v>2694152</v>
      </c>
      <c r="E110" s="8">
        <f>+'Ajustes industria'!E103</f>
        <v>2666688</v>
      </c>
      <c r="G110" s="8">
        <f t="shared" si="5"/>
        <v>2724603.5860247216</v>
      </c>
    </row>
    <row r="111" spans="1:15" x14ac:dyDescent="0.25">
      <c r="B111" s="6">
        <v>37803</v>
      </c>
      <c r="C111">
        <v>2682212</v>
      </c>
      <c r="E111" s="8">
        <f>+'Ajustes industria'!E104</f>
        <v>2669026</v>
      </c>
      <c r="G111" s="8">
        <f t="shared" si="5"/>
        <v>2726992.3631085521</v>
      </c>
    </row>
    <row r="112" spans="1:15" x14ac:dyDescent="0.25">
      <c r="B112" s="6">
        <v>37834</v>
      </c>
      <c r="C112">
        <v>2646086</v>
      </c>
      <c r="E112" s="8">
        <f>+'Ajustes industria'!E105</f>
        <v>2665892</v>
      </c>
      <c r="G112" s="8">
        <f t="shared" si="5"/>
        <v>2723790.2983605945</v>
      </c>
    </row>
    <row r="113" spans="1:7" x14ac:dyDescent="0.25">
      <c r="B113" s="6">
        <v>37865</v>
      </c>
      <c r="C113">
        <v>2669832</v>
      </c>
      <c r="E113" s="8">
        <f>+'Ajustes industria'!E106</f>
        <v>2664629</v>
      </c>
      <c r="G113" s="8">
        <f t="shared" si="5"/>
        <v>2722499.8683106038</v>
      </c>
    </row>
    <row r="114" spans="1:7" x14ac:dyDescent="0.25">
      <c r="B114" s="6">
        <v>37895</v>
      </c>
      <c r="C114">
        <v>2671191</v>
      </c>
      <c r="E114" s="8">
        <f>+'Ajustes industria'!E107</f>
        <v>2664115</v>
      </c>
      <c r="G114" s="8">
        <f t="shared" si="5"/>
        <v>2721974.7051707027</v>
      </c>
    </row>
    <row r="115" spans="1:7" x14ac:dyDescent="0.25">
      <c r="B115" s="6">
        <v>37926</v>
      </c>
      <c r="C115">
        <v>2681317</v>
      </c>
      <c r="E115" s="8">
        <f>+'Ajustes industria'!E108</f>
        <v>2666159</v>
      </c>
      <c r="G115" s="8">
        <f t="shared" si="5"/>
        <v>2724063.0971122552</v>
      </c>
    </row>
    <row r="116" spans="1:7" x14ac:dyDescent="0.25">
      <c r="B116" s="6">
        <v>37956</v>
      </c>
      <c r="C116">
        <v>2617360</v>
      </c>
      <c r="E116" s="8">
        <f>+'Ajustes industria'!E109</f>
        <v>2653733</v>
      </c>
      <c r="G116" s="8">
        <f t="shared" si="5"/>
        <v>2711367.2271192363</v>
      </c>
    </row>
    <row r="117" spans="1:7" x14ac:dyDescent="0.25">
      <c r="A117">
        <v>2004</v>
      </c>
      <c r="B117" s="6">
        <v>37987</v>
      </c>
      <c r="C117">
        <v>2651764</v>
      </c>
      <c r="E117" s="8">
        <f>+'Ajustes industria'!E110</f>
        <v>2664496</v>
      </c>
      <c r="G117" s="8">
        <f t="shared" si="5"/>
        <v>2722363.9797938587</v>
      </c>
    </row>
    <row r="118" spans="1:7" x14ac:dyDescent="0.25">
      <c r="B118" s="6">
        <v>38018</v>
      </c>
      <c r="C118">
        <v>2661643</v>
      </c>
      <c r="E118" s="8">
        <f>+'Ajustes industria'!E111</f>
        <v>2664717</v>
      </c>
      <c r="G118" s="8">
        <f t="shared" si="5"/>
        <v>2722589.7795096529</v>
      </c>
    </row>
    <row r="119" spans="1:7" x14ac:dyDescent="0.25">
      <c r="B119" s="6">
        <v>38047</v>
      </c>
      <c r="C119">
        <v>2655010</v>
      </c>
      <c r="E119" s="8">
        <f>+'Ajustes industria'!E112</f>
        <v>2659332</v>
      </c>
      <c r="G119" s="8">
        <f t="shared" si="5"/>
        <v>2717087.8271587435</v>
      </c>
    </row>
    <row r="120" spans="1:7" x14ac:dyDescent="0.25">
      <c r="B120" s="6">
        <v>38078</v>
      </c>
      <c r="C120">
        <v>2655689</v>
      </c>
      <c r="E120" s="8">
        <f>+'Ajustes industria'!E113</f>
        <v>2656480</v>
      </c>
      <c r="G120" s="8">
        <f t="shared" si="5"/>
        <v>2714173.8869350115</v>
      </c>
    </row>
    <row r="121" spans="1:7" x14ac:dyDescent="0.25">
      <c r="B121" s="6">
        <v>38108</v>
      </c>
      <c r="C121">
        <v>2666783</v>
      </c>
      <c r="E121" s="8">
        <f>+'Ajustes industria'!E114</f>
        <v>2657064</v>
      </c>
      <c r="G121" s="8">
        <f t="shared" si="5"/>
        <v>2714770.5703468835</v>
      </c>
    </row>
    <row r="122" spans="1:7" x14ac:dyDescent="0.25">
      <c r="B122" s="6">
        <v>38139</v>
      </c>
      <c r="C122">
        <v>2680646</v>
      </c>
      <c r="E122" s="8">
        <f>+'Ajustes industria'!E115</f>
        <v>2653904</v>
      </c>
      <c r="G122" s="8">
        <f t="shared" si="5"/>
        <v>2711541.9409264796</v>
      </c>
    </row>
    <row r="123" spans="1:7" x14ac:dyDescent="0.25">
      <c r="B123" s="6">
        <v>38169</v>
      </c>
      <c r="C123">
        <v>2666696</v>
      </c>
      <c r="E123" s="8">
        <f>+'Ajustes industria'!E116</f>
        <v>2652971</v>
      </c>
      <c r="G123" s="8">
        <f t="shared" si="5"/>
        <v>2710588.6778729237</v>
      </c>
    </row>
    <row r="124" spans="1:7" x14ac:dyDescent="0.25">
      <c r="B124" s="6">
        <v>38200</v>
      </c>
      <c r="C124">
        <v>2634621</v>
      </c>
      <c r="E124" s="8">
        <f>+'Ajustes industria'!E117</f>
        <v>2652184</v>
      </c>
      <c r="G124" s="8">
        <f t="shared" si="5"/>
        <v>2709784.5856723357</v>
      </c>
    </row>
    <row r="125" spans="1:7" x14ac:dyDescent="0.25">
      <c r="B125" s="6">
        <v>38231</v>
      </c>
      <c r="C125">
        <v>2654929</v>
      </c>
      <c r="E125" s="8">
        <f>+'Ajustes industria'!E118</f>
        <v>2649910</v>
      </c>
      <c r="G125" s="8">
        <f t="shared" si="5"/>
        <v>2707461.1985514499</v>
      </c>
    </row>
    <row r="126" spans="1:7" x14ac:dyDescent="0.25">
      <c r="B126" s="6">
        <v>38261</v>
      </c>
      <c r="C126">
        <v>2657533</v>
      </c>
      <c r="E126" s="8">
        <f>+'Ajustes industria'!E119</f>
        <v>2652827</v>
      </c>
      <c r="G126" s="8">
        <f t="shared" si="5"/>
        <v>2710441.5504562976</v>
      </c>
    </row>
    <row r="127" spans="1:7" x14ac:dyDescent="0.25">
      <c r="B127" s="6">
        <v>38292</v>
      </c>
      <c r="C127">
        <v>2663065</v>
      </c>
      <c r="E127" s="8">
        <f>+'Ajustes industria'!E120</f>
        <v>2650745</v>
      </c>
      <c r="G127" s="8">
        <f t="shared" si="5"/>
        <v>2708314.3332242467</v>
      </c>
    </row>
    <row r="128" spans="1:7" x14ac:dyDescent="0.25">
      <c r="B128" s="6">
        <v>38322</v>
      </c>
      <c r="C128">
        <v>2614630</v>
      </c>
      <c r="E128" s="8">
        <f>+'Ajustes industria'!E121</f>
        <v>2650381</v>
      </c>
      <c r="G128" s="8">
        <f t="shared" si="5"/>
        <v>2707942.4278099979</v>
      </c>
    </row>
    <row r="129" spans="1:7" x14ac:dyDescent="0.25">
      <c r="A129">
        <v>2005</v>
      </c>
      <c r="B129" s="6">
        <v>38353</v>
      </c>
      <c r="C129">
        <v>2636698</v>
      </c>
      <c r="E129" s="8">
        <f>+'Ajustes industria'!E122</f>
        <v>2649075</v>
      </c>
      <c r="G129" s="8">
        <f t="shared" si="5"/>
        <v>2706608.0638786536</v>
      </c>
    </row>
    <row r="130" spans="1:7" x14ac:dyDescent="0.25">
      <c r="B130" s="6">
        <v>38384</v>
      </c>
      <c r="C130">
        <v>2638846</v>
      </c>
      <c r="E130" s="8">
        <f>+'Ajustes industria'!E123</f>
        <v>2641706</v>
      </c>
      <c r="G130" s="8">
        <f t="shared" si="5"/>
        <v>2699079.0226764521</v>
      </c>
    </row>
    <row r="131" spans="1:7" x14ac:dyDescent="0.25">
      <c r="B131" s="6">
        <v>38412</v>
      </c>
      <c r="C131">
        <v>2630712</v>
      </c>
      <c r="E131" s="8">
        <f>+'Ajustes industria'!E124</f>
        <v>2634348</v>
      </c>
      <c r="G131" s="8">
        <f t="shared" si="5"/>
        <v>2691561.2203741316</v>
      </c>
    </row>
    <row r="132" spans="1:7" x14ac:dyDescent="0.25">
      <c r="B132" s="6">
        <v>38443</v>
      </c>
      <c r="C132">
        <v>2637539</v>
      </c>
      <c r="E132" s="8">
        <f>+'Ajustes industria'!E125</f>
        <v>2636822</v>
      </c>
      <c r="G132" s="8">
        <f t="shared" si="5"/>
        <v>2694088.95112922</v>
      </c>
    </row>
    <row r="133" spans="1:7" x14ac:dyDescent="0.25">
      <c r="B133" s="6">
        <v>38473</v>
      </c>
      <c r="C133">
        <v>2646132</v>
      </c>
      <c r="E133" s="8">
        <f>+'Ajustes industria'!E126</f>
        <v>2635405</v>
      </c>
      <c r="G133" s="8">
        <f t="shared" si="5"/>
        <v>2692641.1764808935</v>
      </c>
    </row>
    <row r="134" spans="1:7" x14ac:dyDescent="0.25">
      <c r="B134" s="6">
        <v>38504</v>
      </c>
      <c r="C134">
        <v>2666545</v>
      </c>
      <c r="E134" s="8">
        <f>+'Ajustes industria'!E127</f>
        <v>2640753</v>
      </c>
      <c r="G134" s="8">
        <f t="shared" si="5"/>
        <v>2698105.325259476</v>
      </c>
    </row>
    <row r="135" spans="1:7" x14ac:dyDescent="0.25">
      <c r="B135" s="6">
        <v>38534</v>
      </c>
      <c r="C135">
        <v>2657243</v>
      </c>
      <c r="E135" s="8">
        <f>+'Ajustes industria'!E128</f>
        <v>2643439</v>
      </c>
      <c r="G135" s="8">
        <f t="shared" si="5"/>
        <v>2700849.6602668194</v>
      </c>
    </row>
    <row r="136" spans="1:7" x14ac:dyDescent="0.25">
      <c r="B136" s="6">
        <v>38565</v>
      </c>
      <c r="C136">
        <v>2629440</v>
      </c>
      <c r="E136" s="8">
        <f>+'Ajustes industria'!E129</f>
        <v>2645727</v>
      </c>
      <c r="G136" s="8">
        <f t="shared" si="5"/>
        <v>2703187.3514420991</v>
      </c>
    </row>
    <row r="137" spans="1:7" x14ac:dyDescent="0.25">
      <c r="B137" s="6">
        <v>38596</v>
      </c>
      <c r="C137">
        <v>2647886</v>
      </c>
      <c r="E137" s="8">
        <f>+'Ajustes industria'!E130</f>
        <v>2642733</v>
      </c>
      <c r="G137" s="8">
        <f t="shared" si="5"/>
        <v>2700128.3272380834</v>
      </c>
    </row>
    <row r="138" spans="1:7" x14ac:dyDescent="0.25">
      <c r="B138" s="6">
        <v>38626</v>
      </c>
      <c r="C138">
        <v>2645377</v>
      </c>
      <c r="E138" s="8">
        <f>+'Ajustes industria'!E131</f>
        <v>2642861</v>
      </c>
      <c r="G138" s="8">
        <f t="shared" ref="G138:G163" si="9">+E138*D$162/E$178</f>
        <v>2700259.1071639732</v>
      </c>
    </row>
    <row r="139" spans="1:7" x14ac:dyDescent="0.25">
      <c r="B139" s="6">
        <v>38657</v>
      </c>
      <c r="C139">
        <v>2651339</v>
      </c>
      <c r="E139" s="8">
        <f>+'Ajustes industria'!E132</f>
        <v>2642132</v>
      </c>
      <c r="G139" s="8">
        <f t="shared" si="9"/>
        <v>2699514.2746173041</v>
      </c>
    </row>
    <row r="140" spans="1:7" x14ac:dyDescent="0.25">
      <c r="B140" s="6">
        <v>38687</v>
      </c>
      <c r="C140">
        <v>2610629</v>
      </c>
      <c r="E140" s="8">
        <f>+'Ajustes industria'!E133</f>
        <v>2645732</v>
      </c>
      <c r="G140" s="8">
        <f t="shared" si="9"/>
        <v>2703192.4600329539</v>
      </c>
    </row>
    <row r="141" spans="1:7" x14ac:dyDescent="0.25">
      <c r="A141">
        <v>2006</v>
      </c>
      <c r="B141" s="6">
        <v>38718</v>
      </c>
      <c r="C141">
        <v>2622714</v>
      </c>
      <c r="E141" s="8">
        <f>+'Ajustes industria'!E134</f>
        <v>2634945</v>
      </c>
      <c r="G141" s="8">
        <f t="shared" si="9"/>
        <v>2692171.186122227</v>
      </c>
    </row>
    <row r="142" spans="1:7" x14ac:dyDescent="0.25">
      <c r="B142" s="6">
        <v>38749</v>
      </c>
      <c r="C142">
        <v>2626463</v>
      </c>
      <c r="E142" s="8">
        <f>+'Ajustes industria'!E135</f>
        <v>2628986</v>
      </c>
      <c r="G142" s="8">
        <f t="shared" si="9"/>
        <v>2686082.7675411552</v>
      </c>
    </row>
    <row r="143" spans="1:7" x14ac:dyDescent="0.25">
      <c r="B143" s="6">
        <v>38777</v>
      </c>
      <c r="C143">
        <v>2633426</v>
      </c>
      <c r="E143" s="8">
        <f>+'Ajustes industria'!E136</f>
        <v>2636117</v>
      </c>
      <c r="G143" s="8">
        <f t="shared" si="9"/>
        <v>2693368.6398186558</v>
      </c>
    </row>
    <row r="144" spans="1:7" x14ac:dyDescent="0.25">
      <c r="B144" s="6">
        <v>38808</v>
      </c>
      <c r="C144">
        <v>2641570</v>
      </c>
      <c r="E144" s="8">
        <f>+'Ajustes industria'!E137</f>
        <v>2639278</v>
      </c>
      <c r="G144" s="8">
        <f t="shared" si="9"/>
        <v>2696598.2909572306</v>
      </c>
    </row>
    <row r="145" spans="1:7" x14ac:dyDescent="0.25">
      <c r="B145" s="6">
        <v>38838</v>
      </c>
      <c r="C145">
        <v>2647224</v>
      </c>
      <c r="E145" s="8">
        <f>+'Ajustes industria'!E138</f>
        <v>2635310</v>
      </c>
      <c r="G145" s="8">
        <f t="shared" si="9"/>
        <v>2692544.1132546472</v>
      </c>
    </row>
    <row r="146" spans="1:7" x14ac:dyDescent="0.25">
      <c r="B146" s="6">
        <v>38869</v>
      </c>
      <c r="C146">
        <v>2657564</v>
      </c>
      <c r="E146" s="8">
        <f>+'Ajustes industria'!E139</f>
        <v>2632096</v>
      </c>
      <c r="G146" s="8">
        <f t="shared" si="9"/>
        <v>2689260.3110530083</v>
      </c>
    </row>
    <row r="147" spans="1:7" x14ac:dyDescent="0.25">
      <c r="B147" s="6">
        <v>38899</v>
      </c>
      <c r="C147">
        <v>2652424</v>
      </c>
      <c r="E147" s="8">
        <f>+'Ajustes industria'!E140</f>
        <v>2638912</v>
      </c>
      <c r="G147" s="8">
        <f t="shared" si="9"/>
        <v>2696224.3421066394</v>
      </c>
    </row>
    <row r="148" spans="1:7" x14ac:dyDescent="0.25">
      <c r="B148" s="6">
        <v>38930</v>
      </c>
      <c r="C148">
        <v>2627850</v>
      </c>
      <c r="E148" s="8">
        <f>+'Ajustes industria'!E141</f>
        <v>2643722</v>
      </c>
      <c r="G148" s="8">
        <f t="shared" si="9"/>
        <v>2701138.8065092159</v>
      </c>
    </row>
    <row r="149" spans="1:7" x14ac:dyDescent="0.25">
      <c r="B149" s="6">
        <v>38961</v>
      </c>
      <c r="C149">
        <v>2652244</v>
      </c>
      <c r="E149" s="8">
        <f>+'Ajustes industria'!E142</f>
        <v>2646889</v>
      </c>
      <c r="G149" s="8">
        <f t="shared" si="9"/>
        <v>2704374.5879568174</v>
      </c>
    </row>
    <row r="150" spans="1:7" x14ac:dyDescent="0.25">
      <c r="B150" s="6">
        <v>38991</v>
      </c>
      <c r="C150">
        <v>2645434</v>
      </c>
      <c r="E150" s="8">
        <f>+'Ajustes industria'!E143</f>
        <v>2644631</v>
      </c>
      <c r="G150" s="8">
        <f t="shared" si="9"/>
        <v>2702067.5483266679</v>
      </c>
    </row>
    <row r="151" spans="1:7" x14ac:dyDescent="0.25">
      <c r="B151" s="6">
        <v>39022</v>
      </c>
      <c r="C151">
        <v>2656523</v>
      </c>
      <c r="E151" s="8">
        <f>+'Ajustes industria'!E144</f>
        <v>2650112</v>
      </c>
      <c r="G151" s="8">
        <f t="shared" si="9"/>
        <v>2707667.5856219949</v>
      </c>
    </row>
    <row r="152" spans="1:7" x14ac:dyDescent="0.25">
      <c r="B152" s="6">
        <v>39052</v>
      </c>
      <c r="C152">
        <v>2624842</v>
      </c>
      <c r="E152" s="8">
        <f>+'Ajustes industria'!E145</f>
        <v>2659643</v>
      </c>
      <c r="G152" s="8">
        <f t="shared" si="9"/>
        <v>2717405.5815099287</v>
      </c>
    </row>
    <row r="153" spans="1:7" x14ac:dyDescent="0.25">
      <c r="A153">
        <v>2007</v>
      </c>
      <c r="B153" s="6">
        <v>39083</v>
      </c>
      <c r="C153">
        <v>2657314</v>
      </c>
      <c r="E153" s="8">
        <f>+'Ajustes industria'!E146</f>
        <v>2669676</v>
      </c>
      <c r="G153" s="8">
        <f t="shared" si="9"/>
        <v>2727656.4799197111</v>
      </c>
    </row>
    <row r="154" spans="1:7" x14ac:dyDescent="0.25">
      <c r="B154" s="6">
        <v>39114</v>
      </c>
      <c r="C154">
        <v>2694037</v>
      </c>
      <c r="E154" s="8">
        <f>+'Ajustes industria'!E147</f>
        <v>2696400</v>
      </c>
      <c r="G154" s="8">
        <f t="shared" si="9"/>
        <v>2754960.8763218867</v>
      </c>
    </row>
    <row r="155" spans="1:7" x14ac:dyDescent="0.25">
      <c r="B155" s="6">
        <v>39142</v>
      </c>
      <c r="C155">
        <v>2706279</v>
      </c>
      <c r="E155" s="8">
        <f>+'Ajustes industria'!E148</f>
        <v>2708162</v>
      </c>
      <c r="G155" s="8">
        <f>+E155*D$162/E$178</f>
        <v>2766978.3254493522</v>
      </c>
    </row>
    <row r="156" spans="1:7" x14ac:dyDescent="0.25">
      <c r="B156" s="6">
        <v>39173</v>
      </c>
      <c r="C156">
        <v>2703820</v>
      </c>
      <c r="E156" s="8">
        <f>+'Ajustes industria'!E149</f>
        <v>2699852</v>
      </c>
      <c r="G156" s="8">
        <f t="shared" si="9"/>
        <v>2758487.8474482265</v>
      </c>
    </row>
    <row r="157" spans="1:7" x14ac:dyDescent="0.25">
      <c r="B157" s="6">
        <v>39203</v>
      </c>
      <c r="C157">
        <v>2717321</v>
      </c>
      <c r="E157" s="8">
        <f>+'Ajustes industria'!E150</f>
        <v>2703845</v>
      </c>
      <c r="G157" s="8">
        <f t="shared" si="9"/>
        <v>2762567.5681050853</v>
      </c>
    </row>
    <row r="158" spans="1:7" x14ac:dyDescent="0.25">
      <c r="B158" s="6">
        <v>39234</v>
      </c>
      <c r="C158">
        <v>2737812</v>
      </c>
      <c r="E158" s="8">
        <f>+'Ajustes industria'!E151</f>
        <v>2711909</v>
      </c>
      <c r="G158" s="8">
        <f t="shared" si="9"/>
        <v>2770806.7034361414</v>
      </c>
    </row>
    <row r="159" spans="1:7" x14ac:dyDescent="0.25">
      <c r="B159" s="6">
        <v>39264</v>
      </c>
      <c r="C159">
        <v>2720731</v>
      </c>
      <c r="E159" s="8">
        <f>+'Ajustes industria'!E152</f>
        <v>2707200</v>
      </c>
      <c r="G159" s="8">
        <f t="shared" si="9"/>
        <v>2765995.4325688365</v>
      </c>
    </row>
    <row r="160" spans="1:7" x14ac:dyDescent="0.25">
      <c r="B160" s="6">
        <v>39295</v>
      </c>
      <c r="C160">
        <v>2689556</v>
      </c>
      <c r="E160" s="8">
        <f>+'Ajustes industria'!E153</f>
        <v>2705537</v>
      </c>
      <c r="G160" s="8">
        <f t="shared" si="9"/>
        <v>2764296.3152504405</v>
      </c>
    </row>
    <row r="161" spans="1:7" x14ac:dyDescent="0.25">
      <c r="B161" s="6">
        <v>39326</v>
      </c>
      <c r="C161">
        <v>2719709</v>
      </c>
      <c r="E161" s="8">
        <f>+'Ajustes industria'!E154</f>
        <v>2714112</v>
      </c>
      <c r="G161" s="8">
        <f t="shared" si="9"/>
        <v>2773057.5485668848</v>
      </c>
    </row>
    <row r="162" spans="1:7" x14ac:dyDescent="0.25">
      <c r="B162" s="6">
        <v>39356</v>
      </c>
      <c r="C162">
        <v>2713497</v>
      </c>
      <c r="D162" s="9">
        <f>AVERAGE(D165:D176)</f>
        <v>2695920.8066666671</v>
      </c>
      <c r="E162" s="8">
        <f>+'Ajustes industria'!E155</f>
        <v>2713880</v>
      </c>
      <c r="G162" s="8">
        <f t="shared" si="9"/>
        <v>2772820.5099512096</v>
      </c>
    </row>
    <row r="163" spans="1:7" x14ac:dyDescent="0.25">
      <c r="B163" s="6">
        <v>39387</v>
      </c>
      <c r="C163">
        <v>2720861</v>
      </c>
      <c r="E163" s="8">
        <f>+'Ajustes industria'!E156</f>
        <v>2716496</v>
      </c>
      <c r="G163" s="8">
        <f t="shared" si="9"/>
        <v>2775493.3246865817</v>
      </c>
    </row>
    <row r="164" spans="1:7" x14ac:dyDescent="0.25">
      <c r="B164" s="6">
        <v>39417</v>
      </c>
      <c r="C164">
        <v>2685251</v>
      </c>
      <c r="D164" t="s">
        <v>12</v>
      </c>
      <c r="E164" s="8">
        <f>+'Ajustes industria'!E157</f>
        <v>2720536</v>
      </c>
      <c r="G164" s="8">
        <f>+E164*D$162/E$178</f>
        <v>2779621.0660974779</v>
      </c>
    </row>
    <row r="165" spans="1:7" x14ac:dyDescent="0.25">
      <c r="A165">
        <v>2008</v>
      </c>
      <c r="B165" s="6">
        <v>39448</v>
      </c>
      <c r="C165">
        <v>2697089</v>
      </c>
      <c r="D165" s="7">
        <v>2763007.97</v>
      </c>
      <c r="E165" s="8">
        <f>+'Ajustes industria'!E158</f>
        <v>2709694</v>
      </c>
      <c r="G165" s="9">
        <f>+D165</f>
        <v>2763007.97</v>
      </c>
    </row>
    <row r="166" spans="1:7" x14ac:dyDescent="0.25">
      <c r="B166" s="6">
        <v>39479</v>
      </c>
      <c r="C166">
        <v>2697257</v>
      </c>
      <c r="D166" s="7">
        <v>2759922</v>
      </c>
      <c r="E166" s="8">
        <f>+'Ajustes industria'!E159</f>
        <v>2699487</v>
      </c>
      <c r="G166" s="9">
        <f t="shared" ref="G166:G229" si="10">+D166</f>
        <v>2759922</v>
      </c>
    </row>
    <row r="167" spans="1:7" x14ac:dyDescent="0.25">
      <c r="B167" s="6">
        <v>39508</v>
      </c>
      <c r="C167">
        <v>2689145</v>
      </c>
      <c r="D167" s="7">
        <v>2754493.66</v>
      </c>
      <c r="E167" s="8">
        <f>+'Ajustes industria'!E160</f>
        <v>2690203</v>
      </c>
      <c r="G167" s="9">
        <f t="shared" si="10"/>
        <v>2754493.66</v>
      </c>
    </row>
    <row r="168" spans="1:7" x14ac:dyDescent="0.25">
      <c r="B168" s="6">
        <v>39539</v>
      </c>
      <c r="C168">
        <v>2682620</v>
      </c>
      <c r="D168" s="7">
        <v>2747277.01</v>
      </c>
      <c r="E168" s="8">
        <f>+'Ajustes industria'!E161</f>
        <v>2677732</v>
      </c>
      <c r="G168" s="9">
        <f t="shared" si="10"/>
        <v>2747277.01</v>
      </c>
    </row>
    <row r="169" spans="1:7" x14ac:dyDescent="0.25">
      <c r="B169" s="6">
        <v>39569</v>
      </c>
      <c r="C169">
        <v>2687721</v>
      </c>
      <c r="D169" s="7">
        <v>2733216.05</v>
      </c>
      <c r="E169" s="8">
        <f>+'Ajustes industria'!E162</f>
        <v>2673755</v>
      </c>
      <c r="G169" s="9">
        <f t="shared" si="10"/>
        <v>2733216.05</v>
      </c>
    </row>
    <row r="170" spans="1:7" x14ac:dyDescent="0.25">
      <c r="B170" s="6">
        <v>39600</v>
      </c>
      <c r="C170">
        <v>2676390</v>
      </c>
      <c r="D170" s="7">
        <v>2716714.75</v>
      </c>
      <c r="E170" s="8">
        <f>+'Ajustes industria'!E163</f>
        <v>2651167</v>
      </c>
      <c r="G170" s="9">
        <f>+D170</f>
        <v>2716714.75</v>
      </c>
    </row>
    <row r="171" spans="1:7" x14ac:dyDescent="0.25">
      <c r="B171" s="6">
        <v>39630</v>
      </c>
      <c r="C171">
        <v>2656731</v>
      </c>
      <c r="D171" s="7">
        <v>2701709.57</v>
      </c>
      <c r="E171" s="8">
        <f>+'Ajustes industria'!E164</f>
        <v>2643686</v>
      </c>
      <c r="G171" s="9">
        <f t="shared" si="10"/>
        <v>2701709.57</v>
      </c>
    </row>
    <row r="172" spans="1:7" x14ac:dyDescent="0.25">
      <c r="B172" s="6">
        <v>39661</v>
      </c>
      <c r="C172">
        <v>2630442</v>
      </c>
      <c r="D172" s="7">
        <v>2686816.14</v>
      </c>
      <c r="E172" s="8">
        <f>+'Ajustes industria'!E165</f>
        <v>2646135</v>
      </c>
      <c r="G172" s="9">
        <f t="shared" si="10"/>
        <v>2686816.14</v>
      </c>
    </row>
    <row r="173" spans="1:7" x14ac:dyDescent="0.25">
      <c r="B173" s="6">
        <v>39692</v>
      </c>
      <c r="C173">
        <v>2612774</v>
      </c>
      <c r="D173" s="7">
        <v>2666769.9700000002</v>
      </c>
      <c r="E173" s="8">
        <f>+'Ajustes industria'!E166</f>
        <v>2607273</v>
      </c>
      <c r="G173" s="9">
        <f t="shared" si="10"/>
        <v>2666769.9700000002</v>
      </c>
    </row>
    <row r="174" spans="1:7" x14ac:dyDescent="0.25">
      <c r="B174" s="6">
        <v>39722</v>
      </c>
      <c r="C174">
        <v>2585145</v>
      </c>
      <c r="D174" s="7">
        <v>2639245.69</v>
      </c>
      <c r="E174" s="8">
        <f>+'Ajustes industria'!E167</f>
        <v>2586178</v>
      </c>
      <c r="G174" s="9">
        <f t="shared" si="10"/>
        <v>2639245.69</v>
      </c>
    </row>
    <row r="175" spans="1:7" x14ac:dyDescent="0.25">
      <c r="B175" s="6">
        <v>39753</v>
      </c>
      <c r="C175">
        <v>2560151</v>
      </c>
      <c r="D175" s="7">
        <v>2607102.25</v>
      </c>
      <c r="E175" s="8">
        <f>+'Ajustes industria'!E168</f>
        <v>2556887</v>
      </c>
      <c r="G175" s="9">
        <f t="shared" si="10"/>
        <v>2607102.25</v>
      </c>
    </row>
    <row r="176" spans="1:7" x14ac:dyDescent="0.25">
      <c r="B176" s="6">
        <v>39783</v>
      </c>
      <c r="C176">
        <v>2488667</v>
      </c>
      <c r="D176" s="7">
        <v>2574774.62</v>
      </c>
      <c r="E176" s="8">
        <f>+'Ajustes industria'!E169</f>
        <v>2521182</v>
      </c>
      <c r="G176" s="9">
        <f t="shared" si="10"/>
        <v>2574774.62</v>
      </c>
    </row>
    <row r="177" spans="1:7" x14ac:dyDescent="0.25">
      <c r="A177">
        <v>2009</v>
      </c>
      <c r="B177" s="6">
        <v>39814</v>
      </c>
      <c r="D177" s="7">
        <v>2538699.58</v>
      </c>
      <c r="G177" s="9">
        <f t="shared" si="10"/>
        <v>2538699.58</v>
      </c>
    </row>
    <row r="178" spans="1:7" x14ac:dyDescent="0.25">
      <c r="B178" s="6">
        <v>39845</v>
      </c>
      <c r="D178" s="7">
        <v>2503193.7400000002</v>
      </c>
      <c r="E178" s="8">
        <f>AVERAGE(E165:E176)</f>
        <v>2638614.9166666665</v>
      </c>
      <c r="G178" s="9">
        <f t="shared" si="10"/>
        <v>2503193.7400000002</v>
      </c>
    </row>
    <row r="179" spans="1:7" x14ac:dyDescent="0.25">
      <c r="B179" s="6">
        <v>39873</v>
      </c>
      <c r="D179" s="7">
        <v>2469268.16</v>
      </c>
      <c r="G179" s="9">
        <f t="shared" si="10"/>
        <v>2469268.16</v>
      </c>
    </row>
    <row r="180" spans="1:7" x14ac:dyDescent="0.25">
      <c r="B180" s="6">
        <v>39904</v>
      </c>
      <c r="D180" s="7">
        <v>2441505.5699999998</v>
      </c>
      <c r="G180" s="9">
        <f t="shared" si="10"/>
        <v>2441505.5699999998</v>
      </c>
    </row>
    <row r="181" spans="1:7" x14ac:dyDescent="0.25">
      <c r="B181" s="6">
        <v>39934</v>
      </c>
      <c r="D181" s="7">
        <v>2419938.5</v>
      </c>
      <c r="G181" s="9">
        <f t="shared" si="10"/>
        <v>2419938.5</v>
      </c>
    </row>
    <row r="182" spans="1:7" x14ac:dyDescent="0.25">
      <c r="B182" s="6">
        <v>39965</v>
      </c>
      <c r="D182" s="7">
        <v>2400851.0499999998</v>
      </c>
      <c r="G182" s="9">
        <f t="shared" si="10"/>
        <v>2400851.0499999998</v>
      </c>
    </row>
    <row r="183" spans="1:7" x14ac:dyDescent="0.25">
      <c r="B183" s="6">
        <v>39995</v>
      </c>
      <c r="D183" s="7">
        <v>2385092.3199999998</v>
      </c>
      <c r="G183" s="9">
        <f t="shared" si="10"/>
        <v>2385092.3199999998</v>
      </c>
    </row>
    <row r="184" spans="1:7" x14ac:dyDescent="0.25">
      <c r="B184" s="6">
        <v>40026</v>
      </c>
      <c r="D184" s="7">
        <v>2376721.14</v>
      </c>
      <c r="G184" s="9">
        <f t="shared" si="10"/>
        <v>2376721.14</v>
      </c>
    </row>
    <row r="185" spans="1:7" x14ac:dyDescent="0.25">
      <c r="B185" s="6">
        <v>40057</v>
      </c>
      <c r="D185" s="7">
        <v>2365707.21</v>
      </c>
      <c r="G185" s="9">
        <f t="shared" si="10"/>
        <v>2365707.21</v>
      </c>
    </row>
    <row r="186" spans="1:7" x14ac:dyDescent="0.25">
      <c r="B186" s="6">
        <v>40087</v>
      </c>
      <c r="D186" s="7">
        <v>2353309.19</v>
      </c>
      <c r="G186" s="9">
        <f t="shared" si="10"/>
        <v>2353309.19</v>
      </c>
    </row>
    <row r="187" spans="1:7" x14ac:dyDescent="0.25">
      <c r="B187" s="6">
        <v>40118</v>
      </c>
      <c r="D187" s="7">
        <v>2344661.27</v>
      </c>
      <c r="G187" s="9">
        <f t="shared" si="10"/>
        <v>2344661.27</v>
      </c>
    </row>
    <row r="188" spans="1:7" x14ac:dyDescent="0.25">
      <c r="B188" s="6">
        <v>40148</v>
      </c>
      <c r="D188" s="7">
        <v>2338174.0499999998</v>
      </c>
      <c r="G188" s="9">
        <f t="shared" si="10"/>
        <v>2338174.0499999998</v>
      </c>
    </row>
    <row r="189" spans="1:7" x14ac:dyDescent="0.25">
      <c r="A189">
        <v>2010</v>
      </c>
      <c r="B189" s="6">
        <v>40179</v>
      </c>
      <c r="D189" s="7">
        <v>2330244.9</v>
      </c>
      <c r="G189" s="9">
        <f t="shared" si="10"/>
        <v>2330244.9</v>
      </c>
    </row>
    <row r="190" spans="1:7" x14ac:dyDescent="0.25">
      <c r="B190" s="6">
        <v>40210</v>
      </c>
      <c r="D190" s="7">
        <v>2323163.37</v>
      </c>
      <c r="G190" s="9">
        <f t="shared" si="10"/>
        <v>2323163.37</v>
      </c>
    </row>
    <row r="191" spans="1:7" x14ac:dyDescent="0.25">
      <c r="B191" s="6">
        <v>40238</v>
      </c>
      <c r="D191" s="7">
        <v>2314719.87</v>
      </c>
      <c r="G191" s="9">
        <f t="shared" si="10"/>
        <v>2314719.87</v>
      </c>
    </row>
    <row r="192" spans="1:7" x14ac:dyDescent="0.25">
      <c r="B192" s="6">
        <v>40269</v>
      </c>
      <c r="D192" s="7">
        <v>2307781.58</v>
      </c>
      <c r="G192" s="9">
        <f t="shared" si="10"/>
        <v>2307781.58</v>
      </c>
    </row>
    <row r="193" spans="1:7" x14ac:dyDescent="0.25">
      <c r="B193" s="6">
        <v>40299</v>
      </c>
      <c r="D193" s="7">
        <v>2301967.2799999998</v>
      </c>
      <c r="G193" s="9">
        <f t="shared" si="10"/>
        <v>2301967.2799999998</v>
      </c>
    </row>
    <row r="194" spans="1:7" x14ac:dyDescent="0.25">
      <c r="B194" s="6">
        <v>40330</v>
      </c>
      <c r="D194" s="7">
        <v>2294620</v>
      </c>
      <c r="G194" s="9">
        <f t="shared" si="10"/>
        <v>2294620</v>
      </c>
    </row>
    <row r="195" spans="1:7" x14ac:dyDescent="0.25">
      <c r="B195" s="6">
        <v>40360</v>
      </c>
      <c r="D195" s="7">
        <v>2288588.4500000002</v>
      </c>
      <c r="G195" s="9">
        <f t="shared" si="10"/>
        <v>2288588.4500000002</v>
      </c>
    </row>
    <row r="196" spans="1:7" x14ac:dyDescent="0.25">
      <c r="B196" s="6">
        <v>40391</v>
      </c>
      <c r="D196" s="7">
        <v>2284320.75</v>
      </c>
      <c r="G196" s="9">
        <f t="shared" si="10"/>
        <v>2284320.75</v>
      </c>
    </row>
    <row r="197" spans="1:7" x14ac:dyDescent="0.25">
      <c r="B197" s="6">
        <v>40422</v>
      </c>
      <c r="D197" s="7">
        <v>2279067.65</v>
      </c>
      <c r="G197" s="9">
        <f t="shared" si="10"/>
        <v>2279067.65</v>
      </c>
    </row>
    <row r="198" spans="1:7" x14ac:dyDescent="0.25">
      <c r="B198" s="6">
        <v>40452</v>
      </c>
      <c r="D198" s="7">
        <v>2275182.54</v>
      </c>
      <c r="G198" s="9">
        <f t="shared" si="10"/>
        <v>2275182.54</v>
      </c>
    </row>
    <row r="199" spans="1:7" x14ac:dyDescent="0.25">
      <c r="B199" s="6">
        <v>40483</v>
      </c>
      <c r="D199" s="7">
        <v>2271321.1</v>
      </c>
      <c r="G199" s="9">
        <f t="shared" si="10"/>
        <v>2271321.1</v>
      </c>
    </row>
    <row r="200" spans="1:7" x14ac:dyDescent="0.25">
      <c r="B200" s="6">
        <v>40513</v>
      </c>
      <c r="D200" s="7">
        <v>2265949.14</v>
      </c>
      <c r="G200" s="9">
        <f t="shared" si="10"/>
        <v>2265949.14</v>
      </c>
    </row>
    <row r="201" spans="1:7" x14ac:dyDescent="0.25">
      <c r="A201">
        <v>2011</v>
      </c>
      <c r="B201" s="6">
        <v>40544</v>
      </c>
      <c r="D201" s="7">
        <v>2262140.25</v>
      </c>
      <c r="G201" s="9">
        <f t="shared" si="10"/>
        <v>2262140.25</v>
      </c>
    </row>
    <row r="202" spans="1:7" x14ac:dyDescent="0.25">
      <c r="B202" s="6">
        <v>40575</v>
      </c>
      <c r="D202" s="7">
        <v>2258167.11</v>
      </c>
      <c r="G202" s="9">
        <f t="shared" si="10"/>
        <v>2258167.11</v>
      </c>
    </row>
    <row r="203" spans="1:7" x14ac:dyDescent="0.25">
      <c r="B203" s="6">
        <v>40603</v>
      </c>
      <c r="D203" s="7">
        <v>2255092.5499999998</v>
      </c>
      <c r="G203" s="9">
        <f t="shared" si="10"/>
        <v>2255092.5499999998</v>
      </c>
    </row>
    <row r="204" spans="1:7" x14ac:dyDescent="0.25">
      <c r="B204" s="6">
        <v>40634</v>
      </c>
      <c r="D204" s="7">
        <v>2251538.0699999998</v>
      </c>
      <c r="G204" s="9">
        <f t="shared" si="10"/>
        <v>2251538.0699999998</v>
      </c>
    </row>
    <row r="205" spans="1:7" x14ac:dyDescent="0.25">
      <c r="B205" s="6">
        <v>40664</v>
      </c>
      <c r="D205" s="7">
        <v>2245377.83</v>
      </c>
      <c r="G205" s="9">
        <f t="shared" si="10"/>
        <v>2245377.83</v>
      </c>
    </row>
    <row r="206" spans="1:7" x14ac:dyDescent="0.25">
      <c r="B206" s="6">
        <v>40695</v>
      </c>
      <c r="D206" s="7">
        <v>2239423.23</v>
      </c>
      <c r="G206" s="9">
        <f t="shared" si="10"/>
        <v>2239423.23</v>
      </c>
    </row>
    <row r="207" spans="1:7" x14ac:dyDescent="0.25">
      <c r="B207" s="6">
        <v>40725</v>
      </c>
      <c r="D207" s="7">
        <v>2234356.9</v>
      </c>
      <c r="G207" s="9">
        <f t="shared" si="10"/>
        <v>2234356.9</v>
      </c>
    </row>
    <row r="208" spans="1:7" x14ac:dyDescent="0.25">
      <c r="B208" s="6">
        <v>40756</v>
      </c>
      <c r="D208" s="7">
        <v>2229020.2200000002</v>
      </c>
      <c r="G208" s="9">
        <f t="shared" si="10"/>
        <v>2229020.2200000002</v>
      </c>
    </row>
    <row r="209" spans="1:7" x14ac:dyDescent="0.25">
      <c r="B209" s="6">
        <v>40787</v>
      </c>
      <c r="D209" s="7">
        <v>2219122.7799999998</v>
      </c>
      <c r="G209" s="9">
        <f t="shared" si="10"/>
        <v>2219122.7799999998</v>
      </c>
    </row>
    <row r="210" spans="1:7" x14ac:dyDescent="0.25">
      <c r="B210" s="6">
        <v>40817</v>
      </c>
      <c r="D210" s="7">
        <v>2206523.29</v>
      </c>
      <c r="G210" s="9">
        <f t="shared" si="10"/>
        <v>2206523.29</v>
      </c>
    </row>
    <row r="211" spans="1:7" x14ac:dyDescent="0.25">
      <c r="B211" s="6">
        <v>40848</v>
      </c>
      <c r="D211" s="7">
        <v>2195747.63</v>
      </c>
      <c r="G211" s="9">
        <f t="shared" si="10"/>
        <v>2195747.63</v>
      </c>
    </row>
    <row r="212" spans="1:7" x14ac:dyDescent="0.25">
      <c r="B212" s="6">
        <v>40878</v>
      </c>
      <c r="D212" s="7">
        <v>2186750.7200000002</v>
      </c>
      <c r="G212" s="9">
        <f t="shared" si="10"/>
        <v>2186750.7200000002</v>
      </c>
    </row>
    <row r="213" spans="1:7" x14ac:dyDescent="0.25">
      <c r="A213">
        <v>2012</v>
      </c>
      <c r="B213" s="6">
        <v>40909</v>
      </c>
      <c r="D213" s="7">
        <v>2177326.36</v>
      </c>
      <c r="G213" s="9">
        <f t="shared" si="10"/>
        <v>2177326.36</v>
      </c>
    </row>
    <row r="214" spans="1:7" x14ac:dyDescent="0.25">
      <c r="B214" s="6">
        <v>40940</v>
      </c>
      <c r="D214" s="7">
        <v>2163826.4500000002</v>
      </c>
      <c r="G214" s="9">
        <f t="shared" si="10"/>
        <v>2163826.4500000002</v>
      </c>
    </row>
    <row r="215" spans="1:7" x14ac:dyDescent="0.25">
      <c r="B215" s="6">
        <v>40969</v>
      </c>
      <c r="D215" s="7">
        <v>2151236.6800000002</v>
      </c>
      <c r="G215" s="9">
        <f t="shared" si="10"/>
        <v>2151236.6800000002</v>
      </c>
    </row>
    <row r="216" spans="1:7" x14ac:dyDescent="0.25">
      <c r="B216" s="6">
        <v>41000</v>
      </c>
      <c r="D216" s="7">
        <v>2140383.8199999998</v>
      </c>
      <c r="G216" s="9">
        <f t="shared" si="10"/>
        <v>2140383.8199999998</v>
      </c>
    </row>
    <row r="217" spans="1:7" x14ac:dyDescent="0.25">
      <c r="B217" s="6">
        <v>41030</v>
      </c>
      <c r="D217" s="7">
        <v>2129841.73</v>
      </c>
      <c r="G217" s="9">
        <f t="shared" si="10"/>
        <v>2129841.73</v>
      </c>
    </row>
    <row r="218" spans="1:7" x14ac:dyDescent="0.25">
      <c r="B218" s="6">
        <v>41061</v>
      </c>
      <c r="D218" s="7">
        <v>2116995.7000000002</v>
      </c>
      <c r="G218" s="9">
        <f t="shared" si="10"/>
        <v>2116995.7000000002</v>
      </c>
    </row>
    <row r="219" spans="1:7" x14ac:dyDescent="0.25">
      <c r="B219" s="6">
        <v>41091</v>
      </c>
      <c r="D219" s="7">
        <v>2104313.37</v>
      </c>
      <c r="G219" s="9">
        <f t="shared" si="10"/>
        <v>2104313.37</v>
      </c>
    </row>
    <row r="220" spans="1:7" x14ac:dyDescent="0.25">
      <c r="B220" s="6">
        <v>41122</v>
      </c>
      <c r="D220" s="7">
        <v>2096483.92</v>
      </c>
      <c r="G220" s="9">
        <f t="shared" si="10"/>
        <v>2096483.92</v>
      </c>
    </row>
    <row r="221" spans="1:7" x14ac:dyDescent="0.25">
      <c r="B221" s="6">
        <v>41153</v>
      </c>
      <c r="D221" s="7">
        <v>2086833.86</v>
      </c>
      <c r="G221" s="9">
        <f t="shared" si="10"/>
        <v>2086833.86</v>
      </c>
    </row>
    <row r="222" spans="1:7" x14ac:dyDescent="0.25">
      <c r="B222" s="6">
        <v>41183</v>
      </c>
      <c r="D222" s="7">
        <v>2074853.09</v>
      </c>
      <c r="G222" s="9">
        <f t="shared" si="10"/>
        <v>2074853.09</v>
      </c>
    </row>
    <row r="223" spans="1:7" x14ac:dyDescent="0.25">
      <c r="B223" s="6">
        <v>41214</v>
      </c>
      <c r="D223" s="7">
        <v>2065010.99</v>
      </c>
      <c r="G223" s="9">
        <f t="shared" si="10"/>
        <v>2065010.99</v>
      </c>
    </row>
    <row r="224" spans="1:7" x14ac:dyDescent="0.25">
      <c r="B224" s="6">
        <v>41244</v>
      </c>
      <c r="D224" s="7">
        <v>2057667.99</v>
      </c>
      <c r="G224" s="9">
        <f t="shared" si="10"/>
        <v>2057667.99</v>
      </c>
    </row>
    <row r="225" spans="1:7" x14ac:dyDescent="0.25">
      <c r="A225">
        <v>2013</v>
      </c>
      <c r="B225" s="6">
        <v>41275</v>
      </c>
      <c r="D225" s="7">
        <v>2048468.65</v>
      </c>
      <c r="G225" s="9">
        <f t="shared" si="10"/>
        <v>2048468.65</v>
      </c>
    </row>
    <row r="226" spans="1:7" x14ac:dyDescent="0.25">
      <c r="B226" s="6">
        <v>41306</v>
      </c>
      <c r="D226" s="7">
        <v>2040119.95</v>
      </c>
      <c r="G226" s="9">
        <f t="shared" si="10"/>
        <v>2040119.95</v>
      </c>
    </row>
    <row r="227" spans="1:7" x14ac:dyDescent="0.25">
      <c r="B227" s="6">
        <v>41334</v>
      </c>
      <c r="D227" s="7">
        <v>2032373.66</v>
      </c>
      <c r="G227" s="9">
        <f t="shared" si="10"/>
        <v>2032373.66</v>
      </c>
    </row>
    <row r="228" spans="1:7" x14ac:dyDescent="0.25">
      <c r="B228" s="6">
        <v>41365</v>
      </c>
      <c r="D228" s="7">
        <v>2023182.15</v>
      </c>
      <c r="G228" s="9">
        <f t="shared" si="10"/>
        <v>2023182.15</v>
      </c>
    </row>
    <row r="229" spans="1:7" x14ac:dyDescent="0.25">
      <c r="B229" s="6">
        <v>41395</v>
      </c>
      <c r="D229" s="7">
        <v>2018313.06</v>
      </c>
      <c r="G229" s="9">
        <f t="shared" si="10"/>
        <v>2018313.06</v>
      </c>
    </row>
    <row r="230" spans="1:7" x14ac:dyDescent="0.25">
      <c r="B230" s="6">
        <v>41426</v>
      </c>
      <c r="D230" s="7">
        <v>2015907.16</v>
      </c>
      <c r="G230" s="9">
        <f t="shared" ref="G230:G293" si="11">+D230</f>
        <v>2015907.16</v>
      </c>
    </row>
    <row r="231" spans="1:7" x14ac:dyDescent="0.25">
      <c r="B231" s="6">
        <v>41456</v>
      </c>
      <c r="D231" s="7">
        <v>2014585.86</v>
      </c>
      <c r="G231" s="9">
        <f t="shared" si="11"/>
        <v>2014585.86</v>
      </c>
    </row>
    <row r="232" spans="1:7" x14ac:dyDescent="0.25">
      <c r="B232" s="6">
        <v>41487</v>
      </c>
      <c r="D232" s="7">
        <v>2013995.58</v>
      </c>
      <c r="G232" s="9">
        <f t="shared" si="11"/>
        <v>2013995.58</v>
      </c>
    </row>
    <row r="233" spans="1:7" x14ac:dyDescent="0.25">
      <c r="B233" s="6">
        <v>41518</v>
      </c>
      <c r="D233" s="7">
        <v>2013587.42</v>
      </c>
      <c r="G233" s="9">
        <f t="shared" si="11"/>
        <v>2013587.42</v>
      </c>
    </row>
    <row r="234" spans="1:7" x14ac:dyDescent="0.25">
      <c r="B234" s="6">
        <v>41548</v>
      </c>
      <c r="D234" s="7">
        <v>2014699.22</v>
      </c>
      <c r="G234" s="9">
        <f t="shared" si="11"/>
        <v>2014699.22</v>
      </c>
    </row>
    <row r="235" spans="1:7" x14ac:dyDescent="0.25">
      <c r="B235" s="6">
        <v>41579</v>
      </c>
      <c r="D235" s="7">
        <v>2013391.75</v>
      </c>
      <c r="G235" s="9">
        <f t="shared" si="11"/>
        <v>2013391.75</v>
      </c>
    </row>
    <row r="236" spans="1:7" x14ac:dyDescent="0.25">
      <c r="B236" s="6">
        <v>41609</v>
      </c>
      <c r="D236" s="7">
        <v>2013174.53</v>
      </c>
      <c r="G236" s="9">
        <f t="shared" si="11"/>
        <v>2013174.53</v>
      </c>
    </row>
    <row r="237" spans="1:7" x14ac:dyDescent="0.25">
      <c r="A237">
        <v>2014</v>
      </c>
      <c r="B237" s="6">
        <v>41640</v>
      </c>
      <c r="D237" s="7">
        <v>2013088.25</v>
      </c>
      <c r="G237" s="9">
        <f t="shared" si="11"/>
        <v>2013088.25</v>
      </c>
    </row>
    <row r="238" spans="1:7" x14ac:dyDescent="0.25">
      <c r="B238" s="6">
        <v>41671</v>
      </c>
      <c r="D238" s="7">
        <v>2013690.3</v>
      </c>
      <c r="G238" s="9">
        <f t="shared" si="11"/>
        <v>2013690.3</v>
      </c>
    </row>
    <row r="239" spans="1:7" x14ac:dyDescent="0.25">
      <c r="B239" s="6">
        <v>41699</v>
      </c>
      <c r="D239" s="7">
        <v>2015139.72</v>
      </c>
      <c r="G239" s="9">
        <f t="shared" si="11"/>
        <v>2015139.72</v>
      </c>
    </row>
    <row r="240" spans="1:7" x14ac:dyDescent="0.25">
      <c r="B240" s="6">
        <v>41730</v>
      </c>
      <c r="D240" s="7">
        <v>2017159.43</v>
      </c>
      <c r="G240" s="9">
        <f t="shared" si="11"/>
        <v>2017159.43</v>
      </c>
    </row>
    <row r="241" spans="1:7" x14ac:dyDescent="0.25">
      <c r="B241" s="6">
        <v>41760</v>
      </c>
      <c r="D241" s="7">
        <v>2018745.42</v>
      </c>
      <c r="G241" s="9">
        <f t="shared" si="11"/>
        <v>2018745.42</v>
      </c>
    </row>
    <row r="242" spans="1:7" x14ac:dyDescent="0.25">
      <c r="B242" s="6">
        <v>41791</v>
      </c>
      <c r="D242" s="7">
        <v>2021312.1</v>
      </c>
      <c r="G242" s="9">
        <f t="shared" si="11"/>
        <v>2021312.1</v>
      </c>
    </row>
    <row r="243" spans="1:7" x14ac:dyDescent="0.25">
      <c r="B243" s="6">
        <v>41821</v>
      </c>
      <c r="D243" s="7">
        <v>2024430.25</v>
      </c>
      <c r="G243" s="9">
        <f t="shared" si="11"/>
        <v>2024430.25</v>
      </c>
    </row>
    <row r="244" spans="1:7" x14ac:dyDescent="0.25">
      <c r="B244" s="6">
        <v>41852</v>
      </c>
      <c r="D244" s="7">
        <v>2026141.33</v>
      </c>
      <c r="G244" s="9">
        <f t="shared" si="11"/>
        <v>2026141.33</v>
      </c>
    </row>
    <row r="245" spans="1:7" x14ac:dyDescent="0.25">
      <c r="B245" s="6">
        <v>41883</v>
      </c>
      <c r="D245" s="7">
        <v>2027711.2</v>
      </c>
      <c r="G245" s="9">
        <f t="shared" si="11"/>
        <v>2027711.2</v>
      </c>
    </row>
    <row r="246" spans="1:7" x14ac:dyDescent="0.25">
      <c r="B246" s="6">
        <v>41913</v>
      </c>
      <c r="D246" s="7">
        <v>2029210.9</v>
      </c>
      <c r="G246" s="9">
        <f t="shared" si="11"/>
        <v>2029210.9</v>
      </c>
    </row>
    <row r="247" spans="1:7" x14ac:dyDescent="0.25">
      <c r="B247" s="6">
        <v>41944</v>
      </c>
      <c r="D247" s="7">
        <v>2032521.42</v>
      </c>
      <c r="G247" s="9">
        <f t="shared" si="11"/>
        <v>2032521.42</v>
      </c>
    </row>
    <row r="248" spans="1:7" x14ac:dyDescent="0.25">
      <c r="B248" s="6">
        <v>41974</v>
      </c>
      <c r="D248" s="7">
        <v>2035685.6</v>
      </c>
      <c r="G248" s="9">
        <f t="shared" si="11"/>
        <v>2035685.6</v>
      </c>
    </row>
    <row r="249" spans="1:7" x14ac:dyDescent="0.25">
      <c r="A249">
        <v>2015</v>
      </c>
      <c r="B249" s="6">
        <v>42005</v>
      </c>
      <c r="D249" s="7">
        <v>2037760.04</v>
      </c>
      <c r="G249" s="9">
        <f t="shared" si="11"/>
        <v>2037760.04</v>
      </c>
    </row>
    <row r="250" spans="1:7" x14ac:dyDescent="0.25">
      <c r="B250" s="6">
        <v>42036</v>
      </c>
      <c r="D250" s="7">
        <v>2043722.53</v>
      </c>
      <c r="G250" s="9">
        <f t="shared" si="11"/>
        <v>2043722.53</v>
      </c>
    </row>
    <row r="251" spans="1:7" x14ac:dyDescent="0.25">
      <c r="B251" s="6">
        <v>42064</v>
      </c>
      <c r="D251" s="7">
        <v>2050412.94</v>
      </c>
      <c r="G251" s="9">
        <f t="shared" si="11"/>
        <v>2050412.94</v>
      </c>
    </row>
    <row r="252" spans="1:7" x14ac:dyDescent="0.25">
      <c r="B252" s="6">
        <v>42095</v>
      </c>
      <c r="D252" s="7">
        <v>2056789</v>
      </c>
      <c r="G252" s="9">
        <f t="shared" si="11"/>
        <v>2056789</v>
      </c>
    </row>
    <row r="253" spans="1:7" x14ac:dyDescent="0.25">
      <c r="B253" s="6">
        <v>42125</v>
      </c>
      <c r="D253" s="7">
        <v>2062985.27</v>
      </c>
      <c r="G253" s="9">
        <f t="shared" si="11"/>
        <v>2062985.27</v>
      </c>
    </row>
    <row r="254" spans="1:7" x14ac:dyDescent="0.25">
      <c r="B254" s="6">
        <v>42156</v>
      </c>
      <c r="D254" s="7">
        <v>2067666.16</v>
      </c>
      <c r="G254" s="9">
        <f t="shared" si="11"/>
        <v>2067666.16</v>
      </c>
    </row>
    <row r="255" spans="1:7" x14ac:dyDescent="0.25">
      <c r="B255" s="6">
        <v>42186</v>
      </c>
      <c r="D255" s="7">
        <v>2071944.52</v>
      </c>
      <c r="G255" s="9">
        <f t="shared" si="11"/>
        <v>2071944.52</v>
      </c>
    </row>
    <row r="256" spans="1:7" x14ac:dyDescent="0.25">
      <c r="B256" s="6">
        <v>42217</v>
      </c>
      <c r="D256" s="7">
        <v>2074527.16</v>
      </c>
      <c r="G256" s="9">
        <f t="shared" si="11"/>
        <v>2074527.16</v>
      </c>
    </row>
    <row r="257" spans="1:7" x14ac:dyDescent="0.25">
      <c r="B257" s="6">
        <v>42248</v>
      </c>
      <c r="D257" s="7">
        <v>2077428.55</v>
      </c>
      <c r="G257" s="9">
        <f t="shared" si="11"/>
        <v>2077428.55</v>
      </c>
    </row>
    <row r="258" spans="1:7" x14ac:dyDescent="0.25">
      <c r="B258" s="6">
        <v>42278</v>
      </c>
      <c r="D258" s="7">
        <v>2082002.06</v>
      </c>
      <c r="G258" s="9">
        <f t="shared" si="11"/>
        <v>2082002.06</v>
      </c>
    </row>
    <row r="259" spans="1:7" x14ac:dyDescent="0.25">
      <c r="B259" s="6">
        <v>42309</v>
      </c>
      <c r="D259" s="7">
        <v>2088486.33</v>
      </c>
      <c r="G259" s="9">
        <f t="shared" si="11"/>
        <v>2088486.33</v>
      </c>
    </row>
    <row r="260" spans="1:7" x14ac:dyDescent="0.25">
      <c r="B260" s="6">
        <v>42339</v>
      </c>
      <c r="D260" s="7">
        <v>2094329.2</v>
      </c>
      <c r="G260" s="9">
        <f t="shared" si="11"/>
        <v>2094329.2</v>
      </c>
    </row>
    <row r="261" spans="1:7" x14ac:dyDescent="0.25">
      <c r="A261">
        <v>2016</v>
      </c>
      <c r="B261" s="6">
        <v>42370</v>
      </c>
      <c r="D261" s="7">
        <v>2097904.4500000002</v>
      </c>
      <c r="G261" s="9">
        <f t="shared" si="11"/>
        <v>2097904.4500000002</v>
      </c>
    </row>
    <row r="262" spans="1:7" x14ac:dyDescent="0.25">
      <c r="B262" s="6">
        <v>42401</v>
      </c>
      <c r="D262" s="7">
        <v>2102570.98</v>
      </c>
      <c r="G262" s="9">
        <f t="shared" si="11"/>
        <v>2102570.98</v>
      </c>
    </row>
    <row r="263" spans="1:7" x14ac:dyDescent="0.25">
      <c r="B263" s="6">
        <v>42430</v>
      </c>
      <c r="D263" s="7">
        <v>2106520.9700000002</v>
      </c>
      <c r="G263" s="9">
        <f t="shared" si="11"/>
        <v>2106520.9700000002</v>
      </c>
    </row>
    <row r="264" spans="1:7" x14ac:dyDescent="0.25">
      <c r="B264" s="6">
        <v>42461</v>
      </c>
      <c r="D264" s="7">
        <v>2112283.88</v>
      </c>
      <c r="G264" s="9">
        <f t="shared" si="11"/>
        <v>2112283.88</v>
      </c>
    </row>
    <row r="265" spans="1:7" x14ac:dyDescent="0.25">
      <c r="B265" s="6">
        <v>42491</v>
      </c>
      <c r="D265" s="7">
        <v>2116911.9300000002</v>
      </c>
      <c r="G265" s="9">
        <f t="shared" si="11"/>
        <v>2116911.9300000002</v>
      </c>
    </row>
    <row r="266" spans="1:7" x14ac:dyDescent="0.25">
      <c r="B266" s="6">
        <v>42522</v>
      </c>
      <c r="D266" s="7">
        <v>2122268.04</v>
      </c>
      <c r="G266" s="9">
        <f t="shared" si="11"/>
        <v>2122268.04</v>
      </c>
    </row>
    <row r="267" spans="1:7" x14ac:dyDescent="0.25">
      <c r="B267" s="6">
        <v>42552</v>
      </c>
      <c r="D267" s="7">
        <v>2127846.02</v>
      </c>
      <c r="G267" s="9">
        <f t="shared" si="11"/>
        <v>2127846.02</v>
      </c>
    </row>
    <row r="268" spans="1:7" x14ac:dyDescent="0.25">
      <c r="B268" s="6">
        <v>42583</v>
      </c>
      <c r="D268" s="7">
        <v>2131847.2400000002</v>
      </c>
      <c r="G268" s="9">
        <f t="shared" si="11"/>
        <v>2131847.2400000002</v>
      </c>
    </row>
    <row r="269" spans="1:7" x14ac:dyDescent="0.25">
      <c r="B269" s="6">
        <v>42614</v>
      </c>
      <c r="D269" s="7">
        <v>2136450.29</v>
      </c>
      <c r="G269" s="9">
        <f t="shared" si="11"/>
        <v>2136450.29</v>
      </c>
    </row>
    <row r="270" spans="1:7" x14ac:dyDescent="0.25">
      <c r="B270" s="6">
        <v>42644</v>
      </c>
      <c r="D270" s="7">
        <v>2142900.61</v>
      </c>
      <c r="G270" s="9">
        <f t="shared" si="11"/>
        <v>2142900.61</v>
      </c>
    </row>
    <row r="271" spans="1:7" x14ac:dyDescent="0.25">
      <c r="B271" s="6">
        <v>42675</v>
      </c>
      <c r="D271" s="7">
        <v>2148408.9</v>
      </c>
      <c r="G271" s="9">
        <f t="shared" si="11"/>
        <v>2148408.9</v>
      </c>
    </row>
    <row r="272" spans="1:7" x14ac:dyDescent="0.25">
      <c r="B272" s="6">
        <v>42705</v>
      </c>
      <c r="D272" s="7">
        <v>2152097.7999999998</v>
      </c>
      <c r="G272" s="9">
        <f t="shared" si="11"/>
        <v>2152097.7999999998</v>
      </c>
    </row>
    <row r="273" spans="1:7" x14ac:dyDescent="0.25">
      <c r="A273">
        <v>2017</v>
      </c>
      <c r="B273" s="6">
        <v>42736</v>
      </c>
      <c r="D273" s="7">
        <v>2158826.48</v>
      </c>
      <c r="G273" s="9">
        <f t="shared" si="11"/>
        <v>2158826.48</v>
      </c>
    </row>
    <row r="274" spans="1:7" x14ac:dyDescent="0.25">
      <c r="B274" s="6">
        <v>42767</v>
      </c>
      <c r="D274" s="7">
        <v>2164137.4500000002</v>
      </c>
      <c r="G274" s="9">
        <f t="shared" si="11"/>
        <v>2164137.4500000002</v>
      </c>
    </row>
    <row r="275" spans="1:7" x14ac:dyDescent="0.25">
      <c r="B275" s="6">
        <v>42795</v>
      </c>
      <c r="D275" s="7">
        <v>2170757.5</v>
      </c>
      <c r="G275" s="9">
        <f t="shared" si="11"/>
        <v>2170757.5</v>
      </c>
    </row>
    <row r="276" spans="1:7" x14ac:dyDescent="0.25">
      <c r="B276" s="6">
        <v>42826</v>
      </c>
      <c r="D276" s="7">
        <v>2177904.4500000002</v>
      </c>
      <c r="G276" s="9">
        <f t="shared" si="11"/>
        <v>2177904.4500000002</v>
      </c>
    </row>
    <row r="277" spans="1:7" x14ac:dyDescent="0.25">
      <c r="B277" s="6">
        <v>42856</v>
      </c>
      <c r="D277" s="7">
        <v>2183641.21</v>
      </c>
      <c r="G277" s="9">
        <f t="shared" si="11"/>
        <v>2183641.21</v>
      </c>
    </row>
    <row r="278" spans="1:7" x14ac:dyDescent="0.25">
      <c r="B278" s="6">
        <v>42887</v>
      </c>
      <c r="D278" s="7">
        <v>2188418.34</v>
      </c>
      <c r="G278" s="9">
        <f t="shared" si="11"/>
        <v>2188418.34</v>
      </c>
    </row>
    <row r="279" spans="1:7" x14ac:dyDescent="0.25">
      <c r="B279" s="6">
        <v>42917</v>
      </c>
      <c r="D279" s="7">
        <v>2193956.3199999998</v>
      </c>
      <c r="G279" s="9">
        <f t="shared" si="11"/>
        <v>2193956.3199999998</v>
      </c>
    </row>
    <row r="280" spans="1:7" x14ac:dyDescent="0.25">
      <c r="B280" s="6">
        <v>42948</v>
      </c>
      <c r="D280" s="7">
        <v>2199334.84</v>
      </c>
      <c r="G280" s="9">
        <f t="shared" si="11"/>
        <v>2199334.84</v>
      </c>
    </row>
    <row r="281" spans="1:7" x14ac:dyDescent="0.25">
      <c r="B281" s="6">
        <v>42979</v>
      </c>
      <c r="D281" s="7">
        <v>2205022.34</v>
      </c>
      <c r="G281" s="9">
        <f t="shared" si="11"/>
        <v>2205022.34</v>
      </c>
    </row>
    <row r="282" spans="1:7" x14ac:dyDescent="0.25">
      <c r="B282" s="6">
        <v>43009</v>
      </c>
      <c r="D282" s="7">
        <v>2210571.9900000002</v>
      </c>
      <c r="G282" s="9">
        <f t="shared" si="11"/>
        <v>2210571.9900000002</v>
      </c>
    </row>
    <row r="283" spans="1:7" x14ac:dyDescent="0.25">
      <c r="B283" s="6">
        <v>43040</v>
      </c>
      <c r="D283" s="7">
        <v>2217750.17</v>
      </c>
      <c r="G283" s="9">
        <f t="shared" si="11"/>
        <v>2217750.17</v>
      </c>
    </row>
    <row r="284" spans="1:7" x14ac:dyDescent="0.25">
      <c r="B284" s="6">
        <v>43070</v>
      </c>
      <c r="D284" s="7">
        <v>2222985.3199999998</v>
      </c>
      <c r="G284" s="9">
        <f t="shared" si="11"/>
        <v>2222985.3199999998</v>
      </c>
    </row>
    <row r="285" spans="1:7" x14ac:dyDescent="0.25">
      <c r="A285">
        <v>2018</v>
      </c>
      <c r="B285" s="6">
        <v>43101</v>
      </c>
      <c r="D285" s="7">
        <v>2230183</v>
      </c>
      <c r="G285" s="9">
        <f t="shared" si="11"/>
        <v>2230183</v>
      </c>
    </row>
    <row r="286" spans="1:7" x14ac:dyDescent="0.25">
      <c r="B286" s="6">
        <v>43132</v>
      </c>
      <c r="D286" s="7">
        <v>2236248.9700000002</v>
      </c>
      <c r="G286" s="9">
        <f t="shared" si="11"/>
        <v>2236248.9700000002</v>
      </c>
    </row>
    <row r="287" spans="1:7" x14ac:dyDescent="0.25">
      <c r="B287" s="6">
        <v>43160</v>
      </c>
      <c r="D287" s="7">
        <v>2240629.71</v>
      </c>
      <c r="G287" s="9">
        <f t="shared" si="11"/>
        <v>2240629.71</v>
      </c>
    </row>
    <row r="288" spans="1:7" x14ac:dyDescent="0.25">
      <c r="B288" s="6">
        <v>43191</v>
      </c>
      <c r="D288" s="7">
        <v>2243148.19</v>
      </c>
      <c r="G288" s="9">
        <f t="shared" si="11"/>
        <v>2243148.19</v>
      </c>
    </row>
    <row r="289" spans="2:7" x14ac:dyDescent="0.25">
      <c r="B289" s="6">
        <v>43221</v>
      </c>
      <c r="D289" s="7">
        <v>2246518.5099999998</v>
      </c>
      <c r="G289" s="9">
        <f t="shared" si="11"/>
        <v>2246518.5099999998</v>
      </c>
    </row>
    <row r="290" spans="2:7" x14ac:dyDescent="0.25">
      <c r="B290" s="6">
        <v>43252</v>
      </c>
      <c r="D290" s="7">
        <v>2251116.71</v>
      </c>
      <c r="G290" s="9">
        <f t="shared" si="11"/>
        <v>2251116.71</v>
      </c>
    </row>
    <row r="291" spans="2:7" x14ac:dyDescent="0.25">
      <c r="B291" s="6">
        <v>43282</v>
      </c>
      <c r="D291" s="7">
        <v>2253145.89</v>
      </c>
      <c r="G291" s="9">
        <f t="shared" si="11"/>
        <v>2253145.89</v>
      </c>
    </row>
    <row r="292" spans="2:7" x14ac:dyDescent="0.25">
      <c r="B292" s="6">
        <v>43313</v>
      </c>
      <c r="D292" s="7">
        <v>2255211.5499999998</v>
      </c>
      <c r="G292" s="9">
        <f t="shared" si="11"/>
        <v>2255211.5499999998</v>
      </c>
    </row>
    <row r="293" spans="2:7" x14ac:dyDescent="0.25">
      <c r="B293" s="6">
        <v>43344</v>
      </c>
      <c r="D293" s="7">
        <v>2259596.4900000002</v>
      </c>
      <c r="G293" s="9">
        <f t="shared" si="11"/>
        <v>2259596.4900000002</v>
      </c>
    </row>
    <row r="294" spans="2:7" x14ac:dyDescent="0.25">
      <c r="B294" s="6">
        <v>43374</v>
      </c>
      <c r="D294" s="7">
        <v>2263504.7999999998</v>
      </c>
      <c r="G294" s="9">
        <f>+D294</f>
        <v>2263504.7999999998</v>
      </c>
    </row>
    <row r="295" spans="2:7" x14ac:dyDescent="0.25">
      <c r="B295" s="6">
        <v>43405</v>
      </c>
      <c r="D295" s="7">
        <v>2264434.73</v>
      </c>
      <c r="G295" s="9">
        <f>+D295</f>
        <v>2264434.73</v>
      </c>
    </row>
    <row r="296" spans="2:7" x14ac:dyDescent="0.25">
      <c r="B296" s="6">
        <v>43435</v>
      </c>
      <c r="D296" s="7">
        <v>2267726.0299999998</v>
      </c>
      <c r="G296" s="9">
        <f>+D296</f>
        <v>2267726.0299999998</v>
      </c>
    </row>
  </sheetData>
  <conditionalFormatting sqref="L10:M10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0:M11">
    <cfRule type="cellIs" dxfId="25" priority="1" operator="greaterThan">
      <formula>$K$10&gt;0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CF10-B32D-48DE-ACBD-7879FC7958DB}">
  <dimension ref="A3:Z104"/>
  <sheetViews>
    <sheetView workbookViewId="0">
      <selection activeCell="A3" sqref="A3"/>
    </sheetView>
  </sheetViews>
  <sheetFormatPr baseColWidth="10" defaultRowHeight="15" x14ac:dyDescent="0.25"/>
  <cols>
    <col min="1" max="1" width="13" bestFit="1" customWidth="1"/>
    <col min="2" max="2" width="35.7109375" hidden="1" customWidth="1"/>
    <col min="3" max="3" width="0" hidden="1" customWidth="1"/>
    <col min="4" max="4" width="6.7109375" hidden="1" customWidth="1"/>
    <col min="5" max="5" width="6.5703125" hidden="1" customWidth="1"/>
    <col min="6" max="6" width="12.140625" hidden="1" customWidth="1"/>
    <col min="7" max="7" width="23.7109375" hidden="1" customWidth="1"/>
    <col min="8" max="8" width="25.5703125" bestFit="1" customWidth="1"/>
    <col min="9" max="9" width="10.5703125" bestFit="1" customWidth="1"/>
    <col min="10" max="10" width="10.5703125" customWidth="1"/>
    <col min="11" max="11" width="8.28515625" bestFit="1" customWidth="1"/>
    <col min="25" max="25" width="14.5703125" bestFit="1" customWidth="1"/>
  </cols>
  <sheetData>
    <row r="3" spans="1:26" ht="24" customHeight="1" x14ac:dyDescent="0.25">
      <c r="A3" s="93" t="s">
        <v>475</v>
      </c>
      <c r="B3" s="94" t="s">
        <v>476</v>
      </c>
      <c r="C3" s="93" t="s">
        <v>480</v>
      </c>
      <c r="D3" s="93" t="s">
        <v>477</v>
      </c>
      <c r="E3" s="93" t="s">
        <v>478</v>
      </c>
      <c r="F3" s="93" t="s">
        <v>479</v>
      </c>
      <c r="G3" s="93" t="s">
        <v>481</v>
      </c>
      <c r="H3" s="93" t="s">
        <v>507</v>
      </c>
      <c r="I3" s="93" t="s">
        <v>530</v>
      </c>
      <c r="J3" s="93" t="s">
        <v>532</v>
      </c>
      <c r="K3" s="93" t="s">
        <v>531</v>
      </c>
      <c r="N3" s="130" t="s">
        <v>511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x14ac:dyDescent="0.25">
      <c r="A4" s="93" t="s">
        <v>482</v>
      </c>
      <c r="B4" s="93" t="s">
        <v>485</v>
      </c>
      <c r="C4" s="93">
        <v>94</v>
      </c>
      <c r="D4" s="131">
        <f>'EPA 1995-2018'!AC7</f>
        <v>0.99015775605587919</v>
      </c>
      <c r="E4" s="131">
        <f>'EPA 1995-2018'!AE7</f>
        <v>67.859005897739493</v>
      </c>
      <c r="F4" s="93">
        <f>'EPA 1995-2018'!AD19</f>
        <v>0</v>
      </c>
      <c r="G4" s="93" t="str">
        <f>'EPA 1995-2018'!AC19</f>
        <v>**</v>
      </c>
      <c r="H4" s="131">
        <f>'EPA 1995-2018'!Z3</f>
        <v>0.93684210526315792</v>
      </c>
      <c r="I4" s="114">
        <f>T101</f>
        <v>-1</v>
      </c>
      <c r="J4" s="114">
        <f>Q104</f>
        <v>1</v>
      </c>
      <c r="K4" s="114">
        <f>S101</f>
        <v>1</v>
      </c>
      <c r="N4" s="104" t="s">
        <v>508</v>
      </c>
      <c r="O4" s="105" t="s">
        <v>509</v>
      </c>
      <c r="P4" s="106" t="s">
        <v>491</v>
      </c>
      <c r="Q4" s="105" t="s">
        <v>510</v>
      </c>
      <c r="R4" s="105" t="s">
        <v>509</v>
      </c>
      <c r="S4" s="106" t="s">
        <v>529</v>
      </c>
      <c r="T4" s="105" t="s">
        <v>510</v>
      </c>
      <c r="U4" s="105" t="s">
        <v>509</v>
      </c>
      <c r="V4" s="106" t="s">
        <v>522</v>
      </c>
      <c r="W4" s="105" t="s">
        <v>510</v>
      </c>
      <c r="X4" s="105" t="s">
        <v>509</v>
      </c>
      <c r="Y4" s="106" t="s">
        <v>524</v>
      </c>
      <c r="Z4" s="105" t="s">
        <v>510</v>
      </c>
    </row>
    <row r="5" spans="1:26" x14ac:dyDescent="0.25">
      <c r="A5" s="93" t="s">
        <v>487</v>
      </c>
      <c r="B5" s="93" t="s">
        <v>483</v>
      </c>
      <c r="C5" s="93">
        <v>93</v>
      </c>
      <c r="D5" s="131">
        <f>'Afiliaciones Servicios '!P12</f>
        <v>0.99340502178385526</v>
      </c>
      <c r="E5" s="131">
        <f>'Afiliaciones Servicios '!S12</f>
        <v>82.649949120119814</v>
      </c>
      <c r="F5" s="93">
        <f>'Afiliaciones Servicios '!Q24</f>
        <v>0</v>
      </c>
      <c r="G5" s="93" t="str">
        <f>'Afiliaciones Servicios '!P24</f>
        <v>**</v>
      </c>
      <c r="H5" s="131">
        <f>'Afiliaciones Servicios '!M7</f>
        <v>0.95789473684210524</v>
      </c>
      <c r="I5" s="114">
        <f t="shared" ref="I5" si="0">Q101</f>
        <v>0</v>
      </c>
      <c r="J5" s="114">
        <f>T104</f>
        <v>0.5</v>
      </c>
      <c r="K5" s="114">
        <f t="shared" ref="K5" si="1">P101</f>
        <v>1</v>
      </c>
      <c r="N5" s="103" t="s">
        <v>29</v>
      </c>
      <c r="O5" s="2">
        <f>'PIB Volumen por sectores'!U10</f>
        <v>0</v>
      </c>
      <c r="P5" s="2">
        <f>'Afiliaciones Servicios '!L9</f>
        <v>0</v>
      </c>
      <c r="Q5" s="2"/>
      <c r="R5" s="2">
        <f>'PIB Volumen por sectores'!U10</f>
        <v>0</v>
      </c>
      <c r="S5" s="2">
        <f>'EPA 1995-2018'!Y5</f>
        <v>0</v>
      </c>
      <c r="T5" s="2"/>
      <c r="U5" s="2">
        <f>'PIB Volumen por sectores'!U10</f>
        <v>0</v>
      </c>
      <c r="V5" s="2">
        <f>'Empleo a tiempo completo-H trab'!Y12</f>
        <v>0</v>
      </c>
      <c r="W5" s="2"/>
      <c r="X5" s="2">
        <f>'PIB Volumen por sectores'!U10</f>
        <v>0</v>
      </c>
      <c r="Y5" s="2">
        <f>'Empleo a tiempo completo-H trab'!BE12</f>
        <v>0</v>
      </c>
      <c r="Z5" s="2"/>
    </row>
    <row r="6" spans="1:26" x14ac:dyDescent="0.25">
      <c r="A6" s="93" t="s">
        <v>498</v>
      </c>
      <c r="B6" s="93" t="s">
        <v>501</v>
      </c>
      <c r="C6" s="93">
        <v>95</v>
      </c>
      <c r="D6" s="131">
        <f>'Empleo a tiempo completo-H trab'!$AC$13</f>
        <v>0.98111016767539216</v>
      </c>
      <c r="E6" s="131">
        <f>'Empleo a tiempo completo-H trab'!$AE$13</f>
        <v>48.909236790001813</v>
      </c>
      <c r="F6" s="93">
        <f>'Empleo a tiempo completo-H trab'!$AD$27</f>
        <v>0</v>
      </c>
      <c r="G6" s="93" t="str">
        <f>'Empleo a tiempo completo-H trab'!$AC$27</f>
        <v>**</v>
      </c>
      <c r="H6" s="131">
        <f>'Empleo a tiempo completo-H trab'!Z10</f>
        <v>0.81052631578947365</v>
      </c>
      <c r="I6" s="114">
        <f>W101</f>
        <v>-1.5</v>
      </c>
      <c r="J6" s="114">
        <f t="shared" ref="J4:J11" si="2">W104</f>
        <v>0.5</v>
      </c>
      <c r="K6" s="114">
        <f>V101</f>
        <v>1</v>
      </c>
      <c r="N6" s="103" t="s">
        <v>30</v>
      </c>
      <c r="O6" s="2">
        <f>'PIB Volumen por sectores'!U11</f>
        <v>0</v>
      </c>
      <c r="P6" s="2">
        <f>'Afiliaciones Servicios '!L10</f>
        <v>0</v>
      </c>
      <c r="Q6" s="2"/>
      <c r="R6" s="2">
        <f>'PIB Volumen por sectores'!U11</f>
        <v>0</v>
      </c>
      <c r="S6" s="2">
        <f>'EPA 1995-2018'!Y6</f>
        <v>0</v>
      </c>
      <c r="T6" s="2"/>
      <c r="U6" s="2">
        <f>'PIB Volumen por sectores'!U11</f>
        <v>0</v>
      </c>
      <c r="V6" s="2">
        <f>'Empleo a tiempo completo-H trab'!Y13</f>
        <v>0</v>
      </c>
      <c r="W6" s="2"/>
      <c r="X6" s="2">
        <f>'PIB Volumen por sectores'!U11</f>
        <v>0</v>
      </c>
      <c r="Y6" s="2">
        <f>'Empleo a tiempo completo-H trab'!BE13</f>
        <v>0</v>
      </c>
      <c r="Z6" s="2"/>
    </row>
    <row r="7" spans="1:26" x14ac:dyDescent="0.25">
      <c r="A7" s="93" t="s">
        <v>504</v>
      </c>
      <c r="B7" s="93" t="s">
        <v>501</v>
      </c>
      <c r="C7" s="93">
        <v>95</v>
      </c>
      <c r="D7" s="131">
        <f>'Empleo a tiempo completo-H trab'!$BI$13</f>
        <v>0.98694926364718094</v>
      </c>
      <c r="E7" s="131">
        <f>'Empleo a tiempo completo-H trab'!$BK$13</f>
        <v>59.105161001937383</v>
      </c>
      <c r="F7" s="93">
        <f>'Empleo a tiempo completo-H trab'!$BJ$27</f>
        <v>0</v>
      </c>
      <c r="G7" s="93" t="str">
        <f>'Empleo a tiempo completo-H trab'!$BI$27</f>
        <v>**</v>
      </c>
      <c r="H7" s="131">
        <f>'Empleo a tiempo completo-H trab'!BF10</f>
        <v>0.78947368421052633</v>
      </c>
      <c r="I7" s="114">
        <f>Z101</f>
        <v>-1.5</v>
      </c>
      <c r="J7" s="114">
        <f>Z104</f>
        <v>0.5</v>
      </c>
      <c r="K7" s="114">
        <f>Y101</f>
        <v>1</v>
      </c>
      <c r="N7" s="103" t="s">
        <v>31</v>
      </c>
      <c r="O7" s="2">
        <f>'PIB Volumen por sectores'!U12</f>
        <v>0</v>
      </c>
      <c r="P7" s="2">
        <f>'Afiliaciones Servicios '!L11</f>
        <v>0</v>
      </c>
      <c r="Q7" s="2"/>
      <c r="R7" s="2">
        <f>'PIB Volumen por sectores'!U12</f>
        <v>0</v>
      </c>
      <c r="S7" s="2">
        <f>'EPA 1995-2018'!Y7</f>
        <v>0</v>
      </c>
      <c r="T7" s="2"/>
      <c r="U7" s="2">
        <f>'PIB Volumen por sectores'!U12</f>
        <v>0</v>
      </c>
      <c r="V7" s="2">
        <f>'Empleo a tiempo completo-H trab'!Y14</f>
        <v>0</v>
      </c>
      <c r="W7" s="2"/>
      <c r="X7" s="2">
        <f>'PIB Volumen por sectores'!U12</f>
        <v>0</v>
      </c>
      <c r="Y7" s="2">
        <f>'Empleo a tiempo completo-H trab'!BE14</f>
        <v>0</v>
      </c>
      <c r="Z7" s="2"/>
    </row>
    <row r="8" spans="1:26" x14ac:dyDescent="0.25">
      <c r="A8" s="93"/>
      <c r="B8" s="93"/>
      <c r="C8" s="93"/>
      <c r="D8" s="93"/>
      <c r="E8" s="93"/>
      <c r="F8" s="93"/>
      <c r="G8" s="93"/>
      <c r="H8" s="114"/>
      <c r="I8" s="114"/>
      <c r="J8" s="114"/>
      <c r="K8" s="114"/>
      <c r="N8" s="103" t="s">
        <v>32</v>
      </c>
      <c r="O8" s="2">
        <f>'PIB Volumen por sectores'!U13</f>
        <v>0</v>
      </c>
      <c r="P8" s="2">
        <f>'Afiliaciones Servicios '!L12</f>
        <v>0</v>
      </c>
      <c r="Q8" s="2"/>
      <c r="R8" s="2">
        <f>'PIB Volumen por sectores'!U13</f>
        <v>0</v>
      </c>
      <c r="S8" s="2">
        <f>'EPA 1995-2018'!Y8</f>
        <v>0</v>
      </c>
      <c r="T8" s="2"/>
      <c r="U8" s="2">
        <f>'PIB Volumen por sectores'!U13</f>
        <v>0</v>
      </c>
      <c r="V8" s="2">
        <f>'Empleo a tiempo completo-H trab'!Y15</f>
        <v>0</v>
      </c>
      <c r="W8" s="2"/>
      <c r="X8" s="2">
        <f>'PIB Volumen por sectores'!U13</f>
        <v>0</v>
      </c>
      <c r="Y8" s="2">
        <f>'Empleo a tiempo completo-H trab'!BE15</f>
        <v>0</v>
      </c>
      <c r="Z8" s="2"/>
    </row>
    <row r="9" spans="1:26" x14ac:dyDescent="0.25">
      <c r="A9" s="93"/>
      <c r="B9" s="93"/>
      <c r="C9" s="93"/>
      <c r="D9" s="93"/>
      <c r="E9" s="93"/>
      <c r="F9" s="93"/>
      <c r="G9" s="93"/>
      <c r="H9" s="114"/>
      <c r="I9" s="114"/>
      <c r="J9" s="114"/>
      <c r="K9" s="114"/>
      <c r="N9" s="103" t="s">
        <v>33</v>
      </c>
      <c r="O9" s="2">
        <f>'PIB Volumen por sectores'!U14</f>
        <v>0</v>
      </c>
      <c r="P9" s="2">
        <f>'Afiliaciones Servicios '!L13</f>
        <v>0</v>
      </c>
      <c r="Q9" s="2"/>
      <c r="R9" s="2">
        <f>'PIB Volumen por sectores'!U14</f>
        <v>0</v>
      </c>
      <c r="S9" s="2">
        <f>'EPA 1995-2018'!Y9</f>
        <v>0</v>
      </c>
      <c r="T9" s="2"/>
      <c r="U9" s="2">
        <f>'PIB Volumen por sectores'!U14</f>
        <v>0</v>
      </c>
      <c r="V9" s="2">
        <f>'Empleo a tiempo completo-H trab'!Y16</f>
        <v>0</v>
      </c>
      <c r="W9" s="2"/>
      <c r="X9" s="2">
        <f>'PIB Volumen por sectores'!U14</f>
        <v>0</v>
      </c>
      <c r="Y9" s="2">
        <f>'Empleo a tiempo completo-H trab'!BE16</f>
        <v>0</v>
      </c>
      <c r="Z9" s="2"/>
    </row>
    <row r="10" spans="1:26" x14ac:dyDescent="0.25">
      <c r="A10" s="93"/>
      <c r="B10" s="93"/>
      <c r="C10" s="93"/>
      <c r="D10" s="93"/>
      <c r="E10" s="93"/>
      <c r="F10" s="93"/>
      <c r="G10" s="93"/>
      <c r="H10" s="114"/>
      <c r="I10" s="114"/>
      <c r="J10" s="114"/>
      <c r="K10" s="114"/>
      <c r="N10" s="103" t="s">
        <v>34</v>
      </c>
      <c r="O10" s="2">
        <f>'PIB Volumen por sectores'!U15</f>
        <v>0</v>
      </c>
      <c r="P10" s="2">
        <f>'Afiliaciones Servicios '!L14</f>
        <v>0</v>
      </c>
      <c r="Q10" s="2"/>
      <c r="R10" s="2">
        <f>'PIB Volumen por sectores'!U15</f>
        <v>0</v>
      </c>
      <c r="S10" s="2">
        <f>'EPA 1995-2018'!Y10</f>
        <v>0</v>
      </c>
      <c r="T10" s="2"/>
      <c r="U10" s="2">
        <f>'PIB Volumen por sectores'!U15</f>
        <v>0</v>
      </c>
      <c r="V10" s="2">
        <f>'Empleo a tiempo completo-H trab'!Y17</f>
        <v>0</v>
      </c>
      <c r="W10" s="2"/>
      <c r="X10" s="2">
        <f>'PIB Volumen por sectores'!U15</f>
        <v>0</v>
      </c>
      <c r="Y10" s="2">
        <f>'Empleo a tiempo completo-H trab'!BE17</f>
        <v>0</v>
      </c>
      <c r="Z10" s="2"/>
    </row>
    <row r="11" spans="1:26" x14ac:dyDescent="0.25">
      <c r="A11" s="93"/>
      <c r="B11" s="93"/>
      <c r="C11" s="93"/>
      <c r="D11" s="93"/>
      <c r="E11" s="93"/>
      <c r="F11" s="93"/>
      <c r="G11" s="93"/>
      <c r="H11" s="114"/>
      <c r="I11" s="114"/>
      <c r="J11" s="114"/>
      <c r="K11" s="114"/>
      <c r="N11" s="103" t="s">
        <v>35</v>
      </c>
      <c r="O11" s="2">
        <f>'PIB Volumen por sectores'!U16</f>
        <v>0</v>
      </c>
      <c r="P11" s="2">
        <f>'Afiliaciones Servicios '!L15</f>
        <v>0</v>
      </c>
      <c r="Q11" s="2"/>
      <c r="R11" s="2">
        <f>'PIB Volumen por sectores'!U16</f>
        <v>0</v>
      </c>
      <c r="S11" s="2">
        <f>'EPA 1995-2018'!Y11</f>
        <v>0</v>
      </c>
      <c r="T11" s="2"/>
      <c r="U11" s="2">
        <f>'PIB Volumen por sectores'!U16</f>
        <v>0</v>
      </c>
      <c r="V11" s="2">
        <f>'Empleo a tiempo completo-H trab'!Y18</f>
        <v>0</v>
      </c>
      <c r="W11" s="2"/>
      <c r="X11" s="2">
        <f>'PIB Volumen por sectores'!U16</f>
        <v>0</v>
      </c>
      <c r="Y11" s="2">
        <f>'Empleo a tiempo completo-H trab'!BE18</f>
        <v>0</v>
      </c>
      <c r="Z11" s="2"/>
    </row>
    <row r="12" spans="1:26" x14ac:dyDescent="0.25">
      <c r="N12" s="103" t="s">
        <v>36</v>
      </c>
      <c r="O12" s="2">
        <f>'PIB Volumen por sectores'!U17</f>
        <v>0</v>
      </c>
      <c r="P12" s="2">
        <f>'Afiliaciones Servicios '!L16</f>
        <v>0</v>
      </c>
      <c r="Q12" s="2"/>
      <c r="R12" s="2">
        <f>'PIB Volumen por sectores'!U17</f>
        <v>0</v>
      </c>
      <c r="S12" s="2">
        <f>'EPA 1995-2018'!Y12</f>
        <v>0</v>
      </c>
      <c r="T12" s="2"/>
      <c r="U12" s="2">
        <f>'PIB Volumen por sectores'!U17</f>
        <v>0</v>
      </c>
      <c r="V12" s="2">
        <f>'Empleo a tiempo completo-H trab'!Y19</f>
        <v>0</v>
      </c>
      <c r="W12" s="2"/>
      <c r="X12" s="2">
        <f>'PIB Volumen por sectores'!U17</f>
        <v>0</v>
      </c>
      <c r="Y12" s="2">
        <f>'Empleo a tiempo completo-H trab'!BE19</f>
        <v>0</v>
      </c>
      <c r="Z12" s="2"/>
    </row>
    <row r="13" spans="1:26" x14ac:dyDescent="0.25">
      <c r="N13" s="103" t="s">
        <v>37</v>
      </c>
      <c r="O13" s="2">
        <f>'PIB Volumen por sectores'!U18</f>
        <v>0</v>
      </c>
      <c r="P13" s="2">
        <f>'Afiliaciones Servicios '!L17</f>
        <v>0</v>
      </c>
      <c r="Q13" s="2"/>
      <c r="R13" s="2">
        <f>'PIB Volumen por sectores'!U18</f>
        <v>0</v>
      </c>
      <c r="S13" s="2">
        <f>'EPA 1995-2018'!Y13</f>
        <v>0</v>
      </c>
      <c r="T13" s="2"/>
      <c r="U13" s="2">
        <f>'PIB Volumen por sectores'!U18</f>
        <v>0</v>
      </c>
      <c r="V13" s="2">
        <f>'Empleo a tiempo completo-H trab'!Y20</f>
        <v>0</v>
      </c>
      <c r="W13" s="2"/>
      <c r="X13" s="2">
        <f>'PIB Volumen por sectores'!U18</f>
        <v>0</v>
      </c>
      <c r="Y13" s="2">
        <f>'Empleo a tiempo completo-H trab'!BE20</f>
        <v>0</v>
      </c>
      <c r="Z13" s="2"/>
    </row>
    <row r="14" spans="1:26" x14ac:dyDescent="0.25">
      <c r="N14" s="103" t="s">
        <v>38</v>
      </c>
      <c r="O14" s="2">
        <f>'PIB Volumen por sectores'!U19</f>
        <v>0</v>
      </c>
      <c r="P14" s="2">
        <f>'Afiliaciones Servicios '!L18</f>
        <v>0</v>
      </c>
      <c r="Q14" s="2"/>
      <c r="R14" s="2">
        <f>'PIB Volumen por sectores'!U19</f>
        <v>0</v>
      </c>
      <c r="S14" s="2">
        <f>'EPA 1995-2018'!Y14</f>
        <v>0</v>
      </c>
      <c r="T14" s="2"/>
      <c r="U14" s="2">
        <f>'PIB Volumen por sectores'!U19</f>
        <v>0</v>
      </c>
      <c r="V14" s="2">
        <f>'Empleo a tiempo completo-H trab'!Y21</f>
        <v>0</v>
      </c>
      <c r="W14" s="2"/>
      <c r="X14" s="2">
        <f>'PIB Volumen por sectores'!U19</f>
        <v>0</v>
      </c>
      <c r="Y14" s="2">
        <f>'Empleo a tiempo completo-H trab'!BE21</f>
        <v>0</v>
      </c>
      <c r="Z14" s="2"/>
    </row>
    <row r="15" spans="1:26" x14ac:dyDescent="0.25">
      <c r="N15" s="103" t="s">
        <v>39</v>
      </c>
      <c r="O15" s="2">
        <f>'PIB Volumen por sectores'!U20</f>
        <v>0</v>
      </c>
      <c r="P15" s="2">
        <f>'Afiliaciones Servicios '!L19</f>
        <v>0</v>
      </c>
      <c r="Q15" s="2"/>
      <c r="R15" s="2">
        <f>'PIB Volumen por sectores'!U20</f>
        <v>0</v>
      </c>
      <c r="S15" s="2">
        <f>'EPA 1995-2018'!Y15</f>
        <v>0</v>
      </c>
      <c r="T15" s="2"/>
      <c r="U15" s="2">
        <f>'PIB Volumen por sectores'!U20</f>
        <v>0</v>
      </c>
      <c r="V15" s="2">
        <f>'Empleo a tiempo completo-H trab'!Y22</f>
        <v>0</v>
      </c>
      <c r="W15" s="2"/>
      <c r="X15" s="2">
        <f>'PIB Volumen por sectores'!U20</f>
        <v>0</v>
      </c>
      <c r="Y15" s="2">
        <f>'Empleo a tiempo completo-H trab'!BE22</f>
        <v>0</v>
      </c>
      <c r="Z15" s="2"/>
    </row>
    <row r="16" spans="1:26" x14ac:dyDescent="0.25">
      <c r="N16" s="103" t="s">
        <v>40</v>
      </c>
      <c r="O16" s="2">
        <f>'PIB Volumen por sectores'!U21</f>
        <v>0</v>
      </c>
      <c r="P16" s="2">
        <f>'Afiliaciones Servicios '!L20</f>
        <v>0</v>
      </c>
      <c r="Q16" s="2"/>
      <c r="R16" s="2">
        <f>'PIB Volumen por sectores'!U21</f>
        <v>0</v>
      </c>
      <c r="S16" s="2">
        <f>'EPA 1995-2018'!Y16</f>
        <v>0</v>
      </c>
      <c r="T16" s="2"/>
      <c r="U16" s="2">
        <f>'PIB Volumen por sectores'!U21</f>
        <v>0</v>
      </c>
      <c r="V16" s="2">
        <f>'Empleo a tiempo completo-H trab'!Y23</f>
        <v>0</v>
      </c>
      <c r="W16" s="2"/>
      <c r="X16" s="2">
        <f>'PIB Volumen por sectores'!U21</f>
        <v>0</v>
      </c>
      <c r="Y16" s="2">
        <f>'Empleo a tiempo completo-H trab'!BE23</f>
        <v>0</v>
      </c>
      <c r="Z16" s="2"/>
    </row>
    <row r="17" spans="14:26" x14ac:dyDescent="0.25">
      <c r="N17" s="103" t="s">
        <v>41</v>
      </c>
      <c r="O17" s="2">
        <f>'PIB Volumen por sectores'!U22</f>
        <v>0</v>
      </c>
      <c r="P17" s="2">
        <f>'Afiliaciones Servicios '!L21</f>
        <v>0</v>
      </c>
      <c r="Q17" s="2"/>
      <c r="R17" s="2">
        <f>'PIB Volumen por sectores'!U22</f>
        <v>0</v>
      </c>
      <c r="S17" s="2">
        <f>'EPA 1995-2018'!Y17</f>
        <v>0</v>
      </c>
      <c r="T17" s="2"/>
      <c r="U17" s="2">
        <f>'PIB Volumen por sectores'!U22</f>
        <v>0</v>
      </c>
      <c r="V17" s="2">
        <f>'Empleo a tiempo completo-H trab'!Y24</f>
        <v>0</v>
      </c>
      <c r="W17" s="2"/>
      <c r="X17" s="2">
        <f>'PIB Volumen por sectores'!U22</f>
        <v>0</v>
      </c>
      <c r="Y17" s="2">
        <f>'Empleo a tiempo completo-H trab'!BE24</f>
        <v>0</v>
      </c>
      <c r="Z17" s="2"/>
    </row>
    <row r="18" spans="14:26" x14ac:dyDescent="0.25">
      <c r="N18" s="103" t="s">
        <v>42</v>
      </c>
      <c r="O18" s="2">
        <f>'PIB Volumen por sectores'!U23</f>
        <v>0</v>
      </c>
      <c r="P18" s="2">
        <f>'Afiliaciones Servicios '!L22</f>
        <v>0</v>
      </c>
      <c r="Q18" s="2"/>
      <c r="R18" s="2">
        <f>'PIB Volumen por sectores'!U23</f>
        <v>0</v>
      </c>
      <c r="S18" s="2">
        <f>'EPA 1995-2018'!Y18</f>
        <v>0</v>
      </c>
      <c r="T18" s="2"/>
      <c r="U18" s="2">
        <f>'PIB Volumen por sectores'!U23</f>
        <v>0</v>
      </c>
      <c r="V18" s="2">
        <f>'Empleo a tiempo completo-H trab'!Y25</f>
        <v>0</v>
      </c>
      <c r="W18" s="2"/>
      <c r="X18" s="2">
        <f>'PIB Volumen por sectores'!U23</f>
        <v>0</v>
      </c>
      <c r="Y18" s="2">
        <f>'Empleo a tiempo completo-H trab'!BE25</f>
        <v>0</v>
      </c>
      <c r="Z18" s="2"/>
    </row>
    <row r="19" spans="14:26" x14ac:dyDescent="0.25">
      <c r="N19" s="103" t="s">
        <v>43</v>
      </c>
      <c r="O19" s="2">
        <f>'PIB Volumen por sectores'!U24</f>
        <v>0</v>
      </c>
      <c r="P19" s="2">
        <f>'Afiliaciones Servicios '!L23</f>
        <v>0</v>
      </c>
      <c r="Q19" s="2"/>
      <c r="R19" s="2">
        <f>'PIB Volumen por sectores'!U24</f>
        <v>0</v>
      </c>
      <c r="S19" s="2">
        <f>'EPA 1995-2018'!Y19</f>
        <v>0</v>
      </c>
      <c r="T19" s="2"/>
      <c r="U19" s="2">
        <f>'PIB Volumen por sectores'!U24</f>
        <v>0</v>
      </c>
      <c r="V19" s="2">
        <f>'Empleo a tiempo completo-H trab'!Y26</f>
        <v>0</v>
      </c>
      <c r="W19" s="2"/>
      <c r="X19" s="2">
        <f>'PIB Volumen por sectores'!U24</f>
        <v>0</v>
      </c>
      <c r="Y19" s="2">
        <f>'Empleo a tiempo completo-H trab'!BE26</f>
        <v>0</v>
      </c>
      <c r="Z19" s="2"/>
    </row>
    <row r="20" spans="14:26" x14ac:dyDescent="0.25">
      <c r="N20" s="103" t="s">
        <v>44</v>
      </c>
      <c r="O20" s="2">
        <f>'PIB Volumen por sectores'!U25</f>
        <v>0</v>
      </c>
      <c r="P20" s="2">
        <f>'Afiliaciones Servicios '!L24</f>
        <v>0</v>
      </c>
      <c r="Q20" s="2"/>
      <c r="R20" s="2">
        <f>'PIB Volumen por sectores'!U25</f>
        <v>0</v>
      </c>
      <c r="S20" s="2">
        <f>'EPA 1995-2018'!Y20</f>
        <v>0</v>
      </c>
      <c r="T20" s="2"/>
      <c r="U20" s="2">
        <f>'PIB Volumen por sectores'!U25</f>
        <v>0</v>
      </c>
      <c r="V20" s="2">
        <f>'Empleo a tiempo completo-H trab'!Y27</f>
        <v>0</v>
      </c>
      <c r="W20" s="2"/>
      <c r="X20" s="2">
        <f>'PIB Volumen por sectores'!U25</f>
        <v>0</v>
      </c>
      <c r="Y20" s="2">
        <f>'Empleo a tiempo completo-H trab'!BE27</f>
        <v>0</v>
      </c>
      <c r="Z20" s="2"/>
    </row>
    <row r="21" spans="14:26" x14ac:dyDescent="0.25">
      <c r="N21" s="103" t="s">
        <v>45</v>
      </c>
      <c r="O21" s="2">
        <f>'PIB Volumen por sectores'!U26</f>
        <v>0</v>
      </c>
      <c r="P21" s="2">
        <f>'Afiliaciones Servicios '!L25</f>
        <v>0</v>
      </c>
      <c r="Q21" s="2"/>
      <c r="R21" s="2">
        <f>'PIB Volumen por sectores'!U26</f>
        <v>0</v>
      </c>
      <c r="S21" s="2">
        <f>'EPA 1995-2018'!Y21</f>
        <v>0</v>
      </c>
      <c r="T21" s="2"/>
      <c r="U21" s="2">
        <f>'PIB Volumen por sectores'!U26</f>
        <v>0</v>
      </c>
      <c r="V21" s="2">
        <f>'Empleo a tiempo completo-H trab'!Y28</f>
        <v>0</v>
      </c>
      <c r="W21" s="2"/>
      <c r="X21" s="2">
        <f>'PIB Volumen por sectores'!U26</f>
        <v>0</v>
      </c>
      <c r="Y21" s="2">
        <f>'Empleo a tiempo completo-H trab'!BE28</f>
        <v>0</v>
      </c>
      <c r="Z21" s="2"/>
    </row>
    <row r="22" spans="14:26" x14ac:dyDescent="0.25">
      <c r="N22" s="103" t="s">
        <v>46</v>
      </c>
      <c r="O22" s="2">
        <f>'PIB Volumen por sectores'!U27</f>
        <v>0</v>
      </c>
      <c r="P22" s="2">
        <f>'Afiliaciones Servicios '!L26</f>
        <v>0</v>
      </c>
      <c r="Q22" s="2"/>
      <c r="R22" s="2">
        <f>'PIB Volumen por sectores'!U27</f>
        <v>0</v>
      </c>
      <c r="S22" s="2">
        <f>'EPA 1995-2018'!Y22</f>
        <v>0</v>
      </c>
      <c r="T22" s="2"/>
      <c r="U22" s="2">
        <f>'PIB Volumen por sectores'!U27</f>
        <v>0</v>
      </c>
      <c r="V22" s="2">
        <f>'Empleo a tiempo completo-H trab'!Y29</f>
        <v>0</v>
      </c>
      <c r="W22" s="2"/>
      <c r="X22" s="2">
        <f>'PIB Volumen por sectores'!U27</f>
        <v>0</v>
      </c>
      <c r="Y22" s="2">
        <f>'Empleo a tiempo completo-H trab'!BE29</f>
        <v>0</v>
      </c>
      <c r="Z22" s="2"/>
    </row>
    <row r="23" spans="14:26" x14ac:dyDescent="0.25">
      <c r="N23" s="103" t="s">
        <v>47</v>
      </c>
      <c r="O23" s="2">
        <f>'PIB Volumen por sectores'!U28</f>
        <v>0</v>
      </c>
      <c r="P23" s="2">
        <f>'Afiliaciones Servicios '!L27</f>
        <v>0</v>
      </c>
      <c r="Q23" s="2"/>
      <c r="R23" s="2">
        <f>'PIB Volumen por sectores'!U28</f>
        <v>0</v>
      </c>
      <c r="S23" s="2">
        <f>'EPA 1995-2018'!Y23</f>
        <v>0</v>
      </c>
      <c r="T23" s="2"/>
      <c r="U23" s="2">
        <f>'PIB Volumen por sectores'!U28</f>
        <v>0</v>
      </c>
      <c r="V23" s="2">
        <f>'Empleo a tiempo completo-H trab'!Y30</f>
        <v>0</v>
      </c>
      <c r="W23" s="2"/>
      <c r="X23" s="2">
        <f>'PIB Volumen por sectores'!U28</f>
        <v>0</v>
      </c>
      <c r="Y23" s="2">
        <f>'Empleo a tiempo completo-H trab'!BE30</f>
        <v>0</v>
      </c>
      <c r="Z23" s="2"/>
    </row>
    <row r="24" spans="14:26" x14ac:dyDescent="0.25">
      <c r="N24" s="103" t="s">
        <v>48</v>
      </c>
      <c r="O24" s="2">
        <f>'PIB Volumen por sectores'!U29</f>
        <v>0</v>
      </c>
      <c r="P24" s="2">
        <f>'Afiliaciones Servicios '!L28</f>
        <v>0</v>
      </c>
      <c r="Q24" s="2"/>
      <c r="R24" s="2">
        <f>'PIB Volumen por sectores'!U29</f>
        <v>0</v>
      </c>
      <c r="S24" s="2">
        <f>'EPA 1995-2018'!Y24</f>
        <v>0</v>
      </c>
      <c r="T24" s="2"/>
      <c r="U24" s="2">
        <f>'PIB Volumen por sectores'!U29</f>
        <v>0</v>
      </c>
      <c r="V24" s="2">
        <f>'Empleo a tiempo completo-H trab'!Y31</f>
        <v>0</v>
      </c>
      <c r="W24" s="2"/>
      <c r="X24" s="2">
        <f>'PIB Volumen por sectores'!U29</f>
        <v>0</v>
      </c>
      <c r="Y24" s="2">
        <f>'Empleo a tiempo completo-H trab'!BE31</f>
        <v>0</v>
      </c>
      <c r="Z24" s="2"/>
    </row>
    <row r="25" spans="14:26" x14ac:dyDescent="0.25">
      <c r="N25" s="103" t="s">
        <v>49</v>
      </c>
      <c r="O25" s="2">
        <f>'PIB Volumen por sectores'!U30</f>
        <v>0</v>
      </c>
      <c r="P25" s="2">
        <f>'Afiliaciones Servicios '!L29</f>
        <v>0</v>
      </c>
      <c r="Q25" s="2"/>
      <c r="R25" s="2">
        <f>'PIB Volumen por sectores'!U30</f>
        <v>0</v>
      </c>
      <c r="S25" s="2">
        <f>'EPA 1995-2018'!Y25</f>
        <v>0</v>
      </c>
      <c r="T25" s="2"/>
      <c r="U25" s="2">
        <f>'PIB Volumen por sectores'!U30</f>
        <v>0</v>
      </c>
      <c r="V25" s="2">
        <f>'Empleo a tiempo completo-H trab'!Y32</f>
        <v>0</v>
      </c>
      <c r="W25" s="2"/>
      <c r="X25" s="2">
        <f>'PIB Volumen por sectores'!U30</f>
        <v>0</v>
      </c>
      <c r="Y25" s="2">
        <f>'Empleo a tiempo completo-H trab'!BE32</f>
        <v>0</v>
      </c>
      <c r="Z25" s="2"/>
    </row>
    <row r="26" spans="14:26" x14ac:dyDescent="0.25">
      <c r="N26" s="103" t="s">
        <v>50</v>
      </c>
      <c r="O26" s="2">
        <f>'PIB Volumen por sectores'!U31</f>
        <v>0</v>
      </c>
      <c r="P26" s="2">
        <f>'Afiliaciones Servicios '!L30</f>
        <v>0</v>
      </c>
      <c r="Q26" s="2"/>
      <c r="R26" s="2">
        <f>'PIB Volumen por sectores'!U31</f>
        <v>0</v>
      </c>
      <c r="S26" s="2">
        <f>'EPA 1995-2018'!Y26</f>
        <v>0</v>
      </c>
      <c r="T26" s="2"/>
      <c r="U26" s="2">
        <f>'PIB Volumen por sectores'!U31</f>
        <v>0</v>
      </c>
      <c r="V26" s="2">
        <f>'Empleo a tiempo completo-H trab'!Y33</f>
        <v>0</v>
      </c>
      <c r="W26" s="2"/>
      <c r="X26" s="2">
        <f>'PIB Volumen por sectores'!U31</f>
        <v>0</v>
      </c>
      <c r="Y26" s="2">
        <f>'Empleo a tiempo completo-H trab'!BE33</f>
        <v>0</v>
      </c>
      <c r="Z26" s="2"/>
    </row>
    <row r="27" spans="14:26" x14ac:dyDescent="0.25">
      <c r="N27" s="103" t="s">
        <v>51</v>
      </c>
      <c r="O27" s="2">
        <f>'PIB Volumen por sectores'!U32</f>
        <v>0</v>
      </c>
      <c r="P27" s="2">
        <f>'Afiliaciones Servicios '!L31</f>
        <v>0</v>
      </c>
      <c r="Q27" s="2"/>
      <c r="R27" s="2">
        <f>'PIB Volumen por sectores'!U32</f>
        <v>0</v>
      </c>
      <c r="S27" s="2">
        <f>'EPA 1995-2018'!Y27</f>
        <v>0</v>
      </c>
      <c r="T27" s="2"/>
      <c r="U27" s="2">
        <f>'PIB Volumen por sectores'!U32</f>
        <v>0</v>
      </c>
      <c r="V27" s="2">
        <f>'Empleo a tiempo completo-H trab'!Y34</f>
        <v>0</v>
      </c>
      <c r="W27" s="2"/>
      <c r="X27" s="2">
        <f>'PIB Volumen por sectores'!U32</f>
        <v>0</v>
      </c>
      <c r="Y27" s="2">
        <f>'Empleo a tiempo completo-H trab'!BE34</f>
        <v>0</v>
      </c>
      <c r="Z27" s="2"/>
    </row>
    <row r="28" spans="14:26" x14ac:dyDescent="0.25">
      <c r="N28" s="103" t="s">
        <v>52</v>
      </c>
      <c r="O28" s="2">
        <f>'PIB Volumen por sectores'!U33</f>
        <v>0</v>
      </c>
      <c r="P28" s="2">
        <f>'Afiliaciones Servicios '!L32</f>
        <v>0</v>
      </c>
      <c r="Q28" s="2"/>
      <c r="R28" s="2">
        <f>'PIB Volumen por sectores'!U33</f>
        <v>0</v>
      </c>
      <c r="S28" s="2">
        <f>'EPA 1995-2018'!Y28</f>
        <v>0</v>
      </c>
      <c r="T28" s="2"/>
      <c r="U28" s="2">
        <f>'PIB Volumen por sectores'!U33</f>
        <v>0</v>
      </c>
      <c r="V28" s="2">
        <f>'Empleo a tiempo completo-H trab'!Y35</f>
        <v>0</v>
      </c>
      <c r="W28" s="2"/>
      <c r="X28" s="2">
        <f>'PIB Volumen por sectores'!U33</f>
        <v>0</v>
      </c>
      <c r="Y28" s="2">
        <f>'Empleo a tiempo completo-H trab'!BE35</f>
        <v>0</v>
      </c>
      <c r="Z28" s="2"/>
    </row>
    <row r="29" spans="14:26" x14ac:dyDescent="0.25">
      <c r="N29" s="103" t="s">
        <v>53</v>
      </c>
      <c r="O29" s="2">
        <f>'PIB Volumen por sectores'!U34</f>
        <v>0</v>
      </c>
      <c r="P29" s="2">
        <f>'Afiliaciones Servicios '!L33</f>
        <v>0</v>
      </c>
      <c r="Q29" s="2"/>
      <c r="R29" s="2">
        <f>'PIB Volumen por sectores'!U34</f>
        <v>0</v>
      </c>
      <c r="S29" s="2">
        <f>'EPA 1995-2018'!Y29</f>
        <v>0</v>
      </c>
      <c r="T29" s="2"/>
      <c r="U29" s="2">
        <f>'PIB Volumen por sectores'!U34</f>
        <v>0</v>
      </c>
      <c r="V29" s="2">
        <f>'Empleo a tiempo completo-H trab'!Y36</f>
        <v>0</v>
      </c>
      <c r="W29" s="2"/>
      <c r="X29" s="2">
        <f>'PIB Volumen por sectores'!U34</f>
        <v>0</v>
      </c>
      <c r="Y29" s="2">
        <f>'Empleo a tiempo completo-H trab'!BE36</f>
        <v>0</v>
      </c>
      <c r="Z29" s="2"/>
    </row>
    <row r="30" spans="14:26" x14ac:dyDescent="0.25">
      <c r="N30" s="103" t="s">
        <v>54</v>
      </c>
      <c r="O30" s="2">
        <f>'PIB Volumen por sectores'!U35</f>
        <v>0</v>
      </c>
      <c r="P30" s="2">
        <f>'Afiliaciones Servicios '!L34</f>
        <v>0</v>
      </c>
      <c r="Q30" s="2"/>
      <c r="R30" s="2">
        <f>'PIB Volumen por sectores'!U35</f>
        <v>0</v>
      </c>
      <c r="S30" s="2">
        <f>'EPA 1995-2018'!Y30</f>
        <v>0</v>
      </c>
      <c r="T30" s="2"/>
      <c r="U30" s="2">
        <f>'PIB Volumen por sectores'!U35</f>
        <v>0</v>
      </c>
      <c r="V30" s="2">
        <f>'Empleo a tiempo completo-H trab'!Y37</f>
        <v>0</v>
      </c>
      <c r="W30" s="2"/>
      <c r="X30" s="2">
        <f>'PIB Volumen por sectores'!U35</f>
        <v>0</v>
      </c>
      <c r="Y30" s="2">
        <f>'Empleo a tiempo completo-H trab'!BE37</f>
        <v>0</v>
      </c>
      <c r="Z30" s="2"/>
    </row>
    <row r="31" spans="14:26" x14ac:dyDescent="0.25">
      <c r="N31" s="103" t="s">
        <v>55</v>
      </c>
      <c r="O31" s="2">
        <f>'PIB Volumen por sectores'!U36</f>
        <v>0</v>
      </c>
      <c r="P31" s="2">
        <f>'Afiliaciones Servicios '!L35</f>
        <v>0</v>
      </c>
      <c r="Q31" s="2"/>
      <c r="R31" s="2">
        <f>'PIB Volumen por sectores'!U36</f>
        <v>0</v>
      </c>
      <c r="S31" s="2">
        <f>'EPA 1995-2018'!Y31</f>
        <v>0</v>
      </c>
      <c r="T31" s="2"/>
      <c r="U31" s="2">
        <f>'PIB Volumen por sectores'!U36</f>
        <v>0</v>
      </c>
      <c r="V31" s="2">
        <f>'Empleo a tiempo completo-H trab'!Y38</f>
        <v>0</v>
      </c>
      <c r="W31" s="2"/>
      <c r="X31" s="2">
        <f>'PIB Volumen por sectores'!U36</f>
        <v>0</v>
      </c>
      <c r="Y31" s="2">
        <f>'Empleo a tiempo completo-H trab'!BE38</f>
        <v>0</v>
      </c>
      <c r="Z31" s="2"/>
    </row>
    <row r="32" spans="14:26" x14ac:dyDescent="0.25">
      <c r="N32" s="103" t="s">
        <v>56</v>
      </c>
      <c r="O32" s="2">
        <f>'PIB Volumen por sectores'!U37</f>
        <v>0</v>
      </c>
      <c r="P32" s="2">
        <f>'Afiliaciones Servicios '!L36</f>
        <v>0</v>
      </c>
      <c r="Q32" s="2"/>
      <c r="R32" s="2">
        <f>'PIB Volumen por sectores'!U37</f>
        <v>0</v>
      </c>
      <c r="S32" s="2">
        <f>'EPA 1995-2018'!Y32</f>
        <v>0</v>
      </c>
      <c r="T32" s="2"/>
      <c r="U32" s="2">
        <f>'PIB Volumen por sectores'!U37</f>
        <v>0</v>
      </c>
      <c r="V32" s="2">
        <f>'Empleo a tiempo completo-H trab'!Y39</f>
        <v>0</v>
      </c>
      <c r="W32" s="2"/>
      <c r="X32" s="2">
        <f>'PIB Volumen por sectores'!U37</f>
        <v>0</v>
      </c>
      <c r="Y32" s="2">
        <f>'Empleo a tiempo completo-H trab'!BE39</f>
        <v>0</v>
      </c>
      <c r="Z32" s="2"/>
    </row>
    <row r="33" spans="14:26" x14ac:dyDescent="0.25">
      <c r="N33" s="103" t="s">
        <v>57</v>
      </c>
      <c r="O33" s="2">
        <f>'PIB Volumen por sectores'!U38</f>
        <v>0</v>
      </c>
      <c r="P33" s="2">
        <f>'Afiliaciones Servicios '!L37</f>
        <v>0</v>
      </c>
      <c r="Q33" s="2"/>
      <c r="R33" s="2">
        <f>'PIB Volumen por sectores'!U38</f>
        <v>0</v>
      </c>
      <c r="S33" s="2">
        <f>'EPA 1995-2018'!Y33</f>
        <v>0</v>
      </c>
      <c r="T33" s="2"/>
      <c r="U33" s="2">
        <f>'PIB Volumen por sectores'!U38</f>
        <v>0</v>
      </c>
      <c r="V33" s="2">
        <f>'Empleo a tiempo completo-H trab'!Y40</f>
        <v>0</v>
      </c>
      <c r="W33" s="2"/>
      <c r="X33" s="2">
        <f>'PIB Volumen por sectores'!U38</f>
        <v>0</v>
      </c>
      <c r="Y33" s="2">
        <f>'Empleo a tiempo completo-H trab'!BE40</f>
        <v>0</v>
      </c>
      <c r="Z33" s="2"/>
    </row>
    <row r="34" spans="14:26" x14ac:dyDescent="0.25">
      <c r="N34" s="103" t="s">
        <v>58</v>
      </c>
      <c r="O34" s="2">
        <f>'PIB Volumen por sectores'!U39</f>
        <v>0</v>
      </c>
      <c r="P34" s="2">
        <f>'Afiliaciones Servicios '!L38</f>
        <v>0</v>
      </c>
      <c r="Q34" s="2"/>
      <c r="R34" s="2">
        <f>'PIB Volumen por sectores'!U39</f>
        <v>0</v>
      </c>
      <c r="S34" s="2">
        <f>'EPA 1995-2018'!Y34</f>
        <v>0</v>
      </c>
      <c r="T34" s="2"/>
      <c r="U34" s="2">
        <f>'PIB Volumen por sectores'!U39</f>
        <v>0</v>
      </c>
      <c r="V34" s="2">
        <f>'Empleo a tiempo completo-H trab'!Y41</f>
        <v>0</v>
      </c>
      <c r="W34" s="2"/>
      <c r="X34" s="2">
        <f>'PIB Volumen por sectores'!U39</f>
        <v>0</v>
      </c>
      <c r="Y34" s="2">
        <f>'Empleo a tiempo completo-H trab'!BE41</f>
        <v>0</v>
      </c>
      <c r="Z34" s="2"/>
    </row>
    <row r="35" spans="14:26" x14ac:dyDescent="0.25">
      <c r="N35" s="103" t="s">
        <v>59</v>
      </c>
      <c r="O35" s="2">
        <f>'PIB Volumen por sectores'!U40</f>
        <v>0</v>
      </c>
      <c r="P35" s="2">
        <f>'Afiliaciones Servicios '!L39</f>
        <v>0</v>
      </c>
      <c r="Q35" s="2"/>
      <c r="R35" s="2">
        <f>'PIB Volumen por sectores'!U40</f>
        <v>0</v>
      </c>
      <c r="S35" s="2">
        <f>'EPA 1995-2018'!Y35</f>
        <v>0</v>
      </c>
      <c r="T35" s="2"/>
      <c r="U35" s="2">
        <f>'PIB Volumen por sectores'!U40</f>
        <v>0</v>
      </c>
      <c r="V35" s="2">
        <f>'Empleo a tiempo completo-H trab'!Y42</f>
        <v>0</v>
      </c>
      <c r="W35" s="2"/>
      <c r="X35" s="2">
        <f>'PIB Volumen por sectores'!U40</f>
        <v>0</v>
      </c>
      <c r="Y35" s="2">
        <f>'Empleo a tiempo completo-H trab'!BE42</f>
        <v>0</v>
      </c>
      <c r="Z35" s="2"/>
    </row>
    <row r="36" spans="14:26" x14ac:dyDescent="0.25">
      <c r="N36" s="103" t="s">
        <v>60</v>
      </c>
      <c r="O36" s="2">
        <f>'PIB Volumen por sectores'!U41</f>
        <v>0</v>
      </c>
      <c r="P36" s="2">
        <f>'Afiliaciones Servicios '!L40</f>
        <v>0</v>
      </c>
      <c r="Q36" s="2"/>
      <c r="R36" s="2">
        <f>'PIB Volumen por sectores'!U41</f>
        <v>0</v>
      </c>
      <c r="S36" s="2">
        <f>'EPA 1995-2018'!Y36</f>
        <v>0</v>
      </c>
      <c r="T36" s="2"/>
      <c r="U36" s="2">
        <f>'PIB Volumen por sectores'!U41</f>
        <v>0</v>
      </c>
      <c r="V36" s="2">
        <f>'Empleo a tiempo completo-H trab'!Y43</f>
        <v>0</v>
      </c>
      <c r="W36" s="2"/>
      <c r="X36" s="2">
        <f>'PIB Volumen por sectores'!U41</f>
        <v>0</v>
      </c>
      <c r="Y36" s="2">
        <f>'Empleo a tiempo completo-H trab'!BE43</f>
        <v>0</v>
      </c>
      <c r="Z36" s="2"/>
    </row>
    <row r="37" spans="14:26" x14ac:dyDescent="0.25">
      <c r="N37" s="103" t="s">
        <v>61</v>
      </c>
      <c r="O37" s="2">
        <f>'PIB Volumen por sectores'!U42</f>
        <v>0</v>
      </c>
      <c r="P37" s="2">
        <f>'Afiliaciones Servicios '!L41</f>
        <v>0</v>
      </c>
      <c r="Q37" s="2"/>
      <c r="R37" s="2">
        <f>'PIB Volumen por sectores'!U42</f>
        <v>0</v>
      </c>
      <c r="S37" s="2">
        <f>'EPA 1995-2018'!Y37</f>
        <v>0</v>
      </c>
      <c r="T37" s="2"/>
      <c r="U37" s="2">
        <f>'PIB Volumen por sectores'!U42</f>
        <v>0</v>
      </c>
      <c r="V37" s="2">
        <f>'Empleo a tiempo completo-H trab'!Y44</f>
        <v>0</v>
      </c>
      <c r="W37" s="2"/>
      <c r="X37" s="2">
        <f>'PIB Volumen por sectores'!U42</f>
        <v>0</v>
      </c>
      <c r="Y37" s="2">
        <f>'Empleo a tiempo completo-H trab'!BE44</f>
        <v>0</v>
      </c>
      <c r="Z37" s="2"/>
    </row>
    <row r="38" spans="14:26" x14ac:dyDescent="0.25">
      <c r="N38" s="103" t="s">
        <v>62</v>
      </c>
      <c r="O38" s="2">
        <f>'PIB Volumen por sectores'!U43</f>
        <v>0</v>
      </c>
      <c r="P38" s="2">
        <f>'Afiliaciones Servicios '!L42</f>
        <v>0</v>
      </c>
      <c r="Q38" s="2"/>
      <c r="R38" s="2">
        <f>'PIB Volumen por sectores'!U43</f>
        <v>0</v>
      </c>
      <c r="S38" s="2">
        <f>'EPA 1995-2018'!Y38</f>
        <v>0</v>
      </c>
      <c r="T38" s="2"/>
      <c r="U38" s="2">
        <f>'PIB Volumen por sectores'!U43</f>
        <v>0</v>
      </c>
      <c r="V38" s="2">
        <f>'Empleo a tiempo completo-H trab'!Y45</f>
        <v>0</v>
      </c>
      <c r="W38" s="2"/>
      <c r="X38" s="2">
        <f>'PIB Volumen por sectores'!U43</f>
        <v>0</v>
      </c>
      <c r="Y38" s="2">
        <f>'Empleo a tiempo completo-H trab'!BE45</f>
        <v>0</v>
      </c>
      <c r="Z38" s="2"/>
    </row>
    <row r="39" spans="14:26" x14ac:dyDescent="0.25">
      <c r="N39" s="103" t="s">
        <v>63</v>
      </c>
      <c r="O39" s="2">
        <f>'PIB Volumen por sectores'!U44</f>
        <v>0</v>
      </c>
      <c r="P39" s="2">
        <f>'Afiliaciones Servicios '!L43</f>
        <v>0</v>
      </c>
      <c r="Q39" s="2"/>
      <c r="R39" s="2">
        <f>'PIB Volumen por sectores'!U44</f>
        <v>0</v>
      </c>
      <c r="S39" s="2">
        <f>'EPA 1995-2018'!Y39</f>
        <v>0</v>
      </c>
      <c r="T39" s="2"/>
      <c r="U39" s="2">
        <f>'PIB Volumen por sectores'!U44</f>
        <v>0</v>
      </c>
      <c r="V39" s="2">
        <f>'Empleo a tiempo completo-H trab'!Y46</f>
        <v>0</v>
      </c>
      <c r="W39" s="2"/>
      <c r="X39" s="2">
        <f>'PIB Volumen por sectores'!U44</f>
        <v>0</v>
      </c>
      <c r="Y39" s="2">
        <f>'Empleo a tiempo completo-H trab'!BE46</f>
        <v>0</v>
      </c>
      <c r="Z39" s="2"/>
    </row>
    <row r="40" spans="14:26" x14ac:dyDescent="0.25">
      <c r="N40" s="103" t="s">
        <v>64</v>
      </c>
      <c r="O40" s="2">
        <f>'PIB Volumen por sectores'!U45</f>
        <v>0</v>
      </c>
      <c r="P40" s="2">
        <f>'Afiliaciones Servicios '!L44</f>
        <v>0</v>
      </c>
      <c r="Q40" s="2"/>
      <c r="R40" s="2">
        <f>'PIB Volumen por sectores'!U45</f>
        <v>0</v>
      </c>
      <c r="S40" s="2">
        <f>'EPA 1995-2018'!Y40</f>
        <v>0</v>
      </c>
      <c r="T40" s="2"/>
      <c r="U40" s="2">
        <f>'PIB Volumen por sectores'!U45</f>
        <v>0</v>
      </c>
      <c r="V40" s="2">
        <f>'Empleo a tiempo completo-H trab'!Y47</f>
        <v>0</v>
      </c>
      <c r="W40" s="2"/>
      <c r="X40" s="2">
        <f>'PIB Volumen por sectores'!U45</f>
        <v>0</v>
      </c>
      <c r="Y40" s="2">
        <f>'Empleo a tiempo completo-H trab'!BE47</f>
        <v>0</v>
      </c>
      <c r="Z40" s="2"/>
    </row>
    <row r="41" spans="14:26" x14ac:dyDescent="0.25">
      <c r="N41" s="103" t="s">
        <v>65</v>
      </c>
      <c r="O41" s="2">
        <f>'PIB Volumen por sectores'!U46</f>
        <v>0</v>
      </c>
      <c r="P41" s="2">
        <f>'Afiliaciones Servicios '!L45</f>
        <v>0</v>
      </c>
      <c r="Q41" s="2"/>
      <c r="R41" s="2">
        <f>'PIB Volumen por sectores'!U46</f>
        <v>0</v>
      </c>
      <c r="S41" s="2">
        <f>'EPA 1995-2018'!Y41</f>
        <v>0</v>
      </c>
      <c r="T41" s="2"/>
      <c r="U41" s="2">
        <f>'PIB Volumen por sectores'!U46</f>
        <v>0</v>
      </c>
      <c r="V41" s="2">
        <f>'Empleo a tiempo completo-H trab'!Y48</f>
        <v>0</v>
      </c>
      <c r="W41" s="2"/>
      <c r="X41" s="2">
        <f>'PIB Volumen por sectores'!U46</f>
        <v>0</v>
      </c>
      <c r="Y41" s="2">
        <f>'Empleo a tiempo completo-H trab'!BE48</f>
        <v>0</v>
      </c>
      <c r="Z41" s="2"/>
    </row>
    <row r="42" spans="14:26" x14ac:dyDescent="0.25">
      <c r="N42" s="103" t="s">
        <v>66</v>
      </c>
      <c r="O42" s="2">
        <f>'PIB Volumen por sectores'!U47</f>
        <v>0</v>
      </c>
      <c r="P42" s="2">
        <f>'Afiliaciones Servicios '!L46</f>
        <v>0</v>
      </c>
      <c r="Q42" s="2"/>
      <c r="R42" s="2">
        <f>'PIB Volumen por sectores'!U47</f>
        <v>0</v>
      </c>
      <c r="S42" s="2">
        <f>'EPA 1995-2018'!Y42</f>
        <v>0</v>
      </c>
      <c r="T42" s="2"/>
      <c r="U42" s="2">
        <f>'PIB Volumen por sectores'!U47</f>
        <v>0</v>
      </c>
      <c r="V42" s="2">
        <f>'Empleo a tiempo completo-H trab'!Y49</f>
        <v>0</v>
      </c>
      <c r="W42" s="2"/>
      <c r="X42" s="2">
        <f>'PIB Volumen por sectores'!U47</f>
        <v>0</v>
      </c>
      <c r="Y42" s="2">
        <f>'Empleo a tiempo completo-H trab'!BE49</f>
        <v>0</v>
      </c>
      <c r="Z42" s="2"/>
    </row>
    <row r="43" spans="14:26" x14ac:dyDescent="0.25">
      <c r="N43" s="103" t="s">
        <v>67</v>
      </c>
      <c r="O43" s="2">
        <f>'PIB Volumen por sectores'!U48</f>
        <v>0</v>
      </c>
      <c r="P43" s="2">
        <f>'Afiliaciones Servicios '!L47</f>
        <v>0</v>
      </c>
      <c r="Q43" s="2"/>
      <c r="R43" s="2">
        <f>'PIB Volumen por sectores'!U48</f>
        <v>0</v>
      </c>
      <c r="S43" s="2">
        <f>'EPA 1995-2018'!Y43</f>
        <v>0</v>
      </c>
      <c r="T43" s="2"/>
      <c r="U43" s="2">
        <f>'PIB Volumen por sectores'!U48</f>
        <v>0</v>
      </c>
      <c r="V43" s="2">
        <f>'Empleo a tiempo completo-H trab'!Y50</f>
        <v>0</v>
      </c>
      <c r="W43" s="2"/>
      <c r="X43" s="2">
        <f>'PIB Volumen por sectores'!U48</f>
        <v>0</v>
      </c>
      <c r="Y43" s="2">
        <f>'Empleo a tiempo completo-H trab'!BE50</f>
        <v>0</v>
      </c>
      <c r="Z43" s="2"/>
    </row>
    <row r="44" spans="14:26" x14ac:dyDescent="0.25">
      <c r="N44" s="103" t="s">
        <v>68</v>
      </c>
      <c r="O44" s="2">
        <f>'PIB Volumen por sectores'!U49</f>
        <v>0</v>
      </c>
      <c r="P44" s="2">
        <f>'Afiliaciones Servicios '!L48</f>
        <v>0</v>
      </c>
      <c r="Q44" s="2"/>
      <c r="R44" s="2">
        <f>'PIB Volumen por sectores'!U49</f>
        <v>0</v>
      </c>
      <c r="S44" s="2">
        <f>'EPA 1995-2018'!Y44</f>
        <v>0</v>
      </c>
      <c r="T44" s="2"/>
      <c r="U44" s="2">
        <f>'PIB Volumen por sectores'!U49</f>
        <v>0</v>
      </c>
      <c r="V44" s="2">
        <f>'Empleo a tiempo completo-H trab'!Y51</f>
        <v>0</v>
      </c>
      <c r="W44" s="2"/>
      <c r="X44" s="2">
        <f>'PIB Volumen por sectores'!U49</f>
        <v>0</v>
      </c>
      <c r="Y44" s="2">
        <f>'Empleo a tiempo completo-H trab'!BE51</f>
        <v>0</v>
      </c>
      <c r="Z44" s="2"/>
    </row>
    <row r="45" spans="14:26" x14ac:dyDescent="0.25">
      <c r="N45" s="103" t="s">
        <v>69</v>
      </c>
      <c r="O45" s="2">
        <f>'PIB Volumen por sectores'!U50</f>
        <v>0</v>
      </c>
      <c r="P45" s="2">
        <f>'Afiliaciones Servicios '!L49</f>
        <v>0</v>
      </c>
      <c r="Q45" s="2"/>
      <c r="R45" s="2">
        <f>'PIB Volumen por sectores'!U50</f>
        <v>0</v>
      </c>
      <c r="S45" s="2">
        <f>'EPA 1995-2018'!Y45</f>
        <v>0</v>
      </c>
      <c r="T45" s="2"/>
      <c r="U45" s="2">
        <f>'PIB Volumen por sectores'!U50</f>
        <v>0</v>
      </c>
      <c r="V45" s="2">
        <f>'Empleo a tiempo completo-H trab'!Y52</f>
        <v>0</v>
      </c>
      <c r="W45" s="2"/>
      <c r="X45" s="2">
        <f>'PIB Volumen por sectores'!U50</f>
        <v>0</v>
      </c>
      <c r="Y45" s="2">
        <f>'Empleo a tiempo completo-H trab'!BE52</f>
        <v>0</v>
      </c>
      <c r="Z45" s="2"/>
    </row>
    <row r="46" spans="14:26" x14ac:dyDescent="0.25">
      <c r="N46" s="103" t="s">
        <v>70</v>
      </c>
      <c r="O46" s="2">
        <f>'PIB Volumen por sectores'!U51</f>
        <v>0</v>
      </c>
      <c r="P46" s="2">
        <f>'Afiliaciones Servicios '!L50</f>
        <v>0</v>
      </c>
      <c r="Q46" s="2"/>
      <c r="R46" s="2">
        <f>'PIB Volumen por sectores'!U51</f>
        <v>0</v>
      </c>
      <c r="S46" s="2">
        <f>'EPA 1995-2018'!Y46</f>
        <v>0</v>
      </c>
      <c r="T46" s="2"/>
      <c r="U46" s="2">
        <f>'PIB Volumen por sectores'!U51</f>
        <v>0</v>
      </c>
      <c r="V46" s="2">
        <f>'Empleo a tiempo completo-H trab'!Y53</f>
        <v>0</v>
      </c>
      <c r="W46" s="2"/>
      <c r="X46" s="2">
        <f>'PIB Volumen por sectores'!U51</f>
        <v>0</v>
      </c>
      <c r="Y46" s="2">
        <f>'Empleo a tiempo completo-H trab'!BE53</f>
        <v>0</v>
      </c>
      <c r="Z46" s="2"/>
    </row>
    <row r="47" spans="14:26" x14ac:dyDescent="0.25">
      <c r="N47" s="103" t="s">
        <v>71</v>
      </c>
      <c r="O47" s="2">
        <f>'PIB Volumen por sectores'!U52</f>
        <v>0</v>
      </c>
      <c r="P47" s="2">
        <f>'Afiliaciones Servicios '!L51</f>
        <v>0</v>
      </c>
      <c r="Q47" s="2"/>
      <c r="R47" s="2">
        <f>'PIB Volumen por sectores'!U52</f>
        <v>0</v>
      </c>
      <c r="S47" s="2">
        <f>'EPA 1995-2018'!Y47</f>
        <v>0</v>
      </c>
      <c r="T47" s="2"/>
      <c r="U47" s="2">
        <f>'PIB Volumen por sectores'!U52</f>
        <v>0</v>
      </c>
      <c r="V47" s="2">
        <f>'Empleo a tiempo completo-H trab'!Y54</f>
        <v>0</v>
      </c>
      <c r="W47" s="2"/>
      <c r="X47" s="2">
        <f>'PIB Volumen por sectores'!U52</f>
        <v>0</v>
      </c>
      <c r="Y47" s="2">
        <f>'Empleo a tiempo completo-H trab'!BE54</f>
        <v>0</v>
      </c>
      <c r="Z47" s="2"/>
    </row>
    <row r="48" spans="14:26" x14ac:dyDescent="0.25">
      <c r="N48" s="103" t="s">
        <v>72</v>
      </c>
      <c r="O48" s="2">
        <f>'PIB Volumen por sectores'!U53</f>
        <v>0</v>
      </c>
      <c r="P48" s="2">
        <f>'Afiliaciones Servicios '!L52</f>
        <v>0</v>
      </c>
      <c r="Q48" s="2"/>
      <c r="R48" s="2">
        <f>'PIB Volumen por sectores'!U53</f>
        <v>0</v>
      </c>
      <c r="S48" s="2">
        <f>'EPA 1995-2018'!Y48</f>
        <v>0</v>
      </c>
      <c r="T48" s="2"/>
      <c r="U48" s="2">
        <f>'PIB Volumen por sectores'!U53</f>
        <v>0</v>
      </c>
      <c r="V48" s="2">
        <f>'Empleo a tiempo completo-H trab'!Y55</f>
        <v>0</v>
      </c>
      <c r="W48" s="2"/>
      <c r="X48" s="2">
        <f>'PIB Volumen por sectores'!U53</f>
        <v>0</v>
      </c>
      <c r="Y48" s="2">
        <f>'Empleo a tiempo completo-H trab'!BE55</f>
        <v>0</v>
      </c>
      <c r="Z48" s="2"/>
    </row>
    <row r="49" spans="14:26" x14ac:dyDescent="0.25">
      <c r="N49" s="103" t="s">
        <v>73</v>
      </c>
      <c r="O49" s="2">
        <f>'PIB Volumen por sectores'!U54</f>
        <v>0</v>
      </c>
      <c r="P49" s="2">
        <f>'Afiliaciones Servicios '!L53</f>
        <v>0</v>
      </c>
      <c r="Q49" s="2"/>
      <c r="R49" s="2">
        <f>'PIB Volumen por sectores'!U54</f>
        <v>0</v>
      </c>
      <c r="S49" s="2">
        <f>'EPA 1995-2018'!Y49</f>
        <v>0</v>
      </c>
      <c r="T49" s="2"/>
      <c r="U49" s="2">
        <f>'PIB Volumen por sectores'!U54</f>
        <v>0</v>
      </c>
      <c r="V49" s="2">
        <f>'Empleo a tiempo completo-H trab'!Y56</f>
        <v>0</v>
      </c>
      <c r="W49" s="2"/>
      <c r="X49" s="2">
        <f>'PIB Volumen por sectores'!U54</f>
        <v>0</v>
      </c>
      <c r="Y49" s="2">
        <f>'Empleo a tiempo completo-H trab'!BE56</f>
        <v>0</v>
      </c>
      <c r="Z49" s="2"/>
    </row>
    <row r="50" spans="14:26" x14ac:dyDescent="0.25">
      <c r="N50" s="103" t="s">
        <v>74</v>
      </c>
      <c r="O50" s="2">
        <f>'PIB Volumen por sectores'!U55</f>
        <v>0</v>
      </c>
      <c r="P50" s="2">
        <f>'Afiliaciones Servicios '!L54</f>
        <v>0</v>
      </c>
      <c r="Q50" s="2"/>
      <c r="R50" s="2">
        <f>'PIB Volumen por sectores'!U55</f>
        <v>0</v>
      </c>
      <c r="S50" s="2">
        <f>'EPA 1995-2018'!Y50</f>
        <v>0</v>
      </c>
      <c r="T50" s="2"/>
      <c r="U50" s="2">
        <f>'PIB Volumen por sectores'!U55</f>
        <v>0</v>
      </c>
      <c r="V50" s="2">
        <f>'Empleo a tiempo completo-H trab'!Y57</f>
        <v>0</v>
      </c>
      <c r="W50" s="2"/>
      <c r="X50" s="2">
        <f>'PIB Volumen por sectores'!U55</f>
        <v>0</v>
      </c>
      <c r="Y50" s="2">
        <f>'Empleo a tiempo completo-H trab'!BE57</f>
        <v>0</v>
      </c>
      <c r="Z50" s="2"/>
    </row>
    <row r="51" spans="14:26" x14ac:dyDescent="0.25">
      <c r="N51" s="103" t="s">
        <v>75</v>
      </c>
      <c r="O51" s="2">
        <f>'PIB Volumen por sectores'!U56</f>
        <v>0</v>
      </c>
      <c r="P51" s="2">
        <f>'Afiliaciones Servicios '!L55</f>
        <v>0</v>
      </c>
      <c r="Q51" s="2"/>
      <c r="R51" s="2">
        <f>'PIB Volumen por sectores'!U56</f>
        <v>0</v>
      </c>
      <c r="S51" s="2">
        <f>'EPA 1995-2018'!Y51</f>
        <v>0</v>
      </c>
      <c r="T51" s="2"/>
      <c r="U51" s="2">
        <f>'PIB Volumen por sectores'!U56</f>
        <v>0</v>
      </c>
      <c r="V51" s="2">
        <f>'Empleo a tiempo completo-H trab'!Y58</f>
        <v>0</v>
      </c>
      <c r="W51" s="2"/>
      <c r="X51" s="2">
        <f>'PIB Volumen por sectores'!U56</f>
        <v>0</v>
      </c>
      <c r="Y51" s="2">
        <f>'Empleo a tiempo completo-H trab'!BE58</f>
        <v>0</v>
      </c>
      <c r="Z51" s="2"/>
    </row>
    <row r="52" spans="14:26" x14ac:dyDescent="0.25">
      <c r="N52" s="103" t="s">
        <v>76</v>
      </c>
      <c r="O52" s="2">
        <f>'PIB Volumen por sectores'!U57</f>
        <v>0</v>
      </c>
      <c r="P52" s="2">
        <f>'Afiliaciones Servicios '!L56</f>
        <v>0</v>
      </c>
      <c r="Q52" s="2"/>
      <c r="R52" s="2">
        <f>'PIB Volumen por sectores'!U57</f>
        <v>0</v>
      </c>
      <c r="S52" s="2">
        <f>'EPA 1995-2018'!Y52</f>
        <v>0</v>
      </c>
      <c r="T52" s="2"/>
      <c r="U52" s="2">
        <f>'PIB Volumen por sectores'!U57</f>
        <v>0</v>
      </c>
      <c r="V52" s="2">
        <f>'Empleo a tiempo completo-H trab'!Y59</f>
        <v>0</v>
      </c>
      <c r="W52" s="2"/>
      <c r="X52" s="2">
        <f>'PIB Volumen por sectores'!U57</f>
        <v>0</v>
      </c>
      <c r="Y52" s="2">
        <f>'Empleo a tiempo completo-H trab'!BE59</f>
        <v>0</v>
      </c>
      <c r="Z52" s="2"/>
    </row>
    <row r="53" spans="14:26" x14ac:dyDescent="0.25">
      <c r="N53" s="103" t="s">
        <v>77</v>
      </c>
      <c r="O53" s="2">
        <f>'PIB Volumen por sectores'!U58</f>
        <v>0</v>
      </c>
      <c r="P53" s="2">
        <f>'Afiliaciones Servicios '!L57</f>
        <v>0</v>
      </c>
      <c r="Q53" s="2"/>
      <c r="R53" s="2">
        <f>'PIB Volumen por sectores'!U58</f>
        <v>0</v>
      </c>
      <c r="S53" s="2">
        <f>'EPA 1995-2018'!Y53</f>
        <v>0</v>
      </c>
      <c r="T53" s="2"/>
      <c r="U53" s="2">
        <f>'PIB Volumen por sectores'!U58</f>
        <v>0</v>
      </c>
      <c r="V53" s="2">
        <f>'Empleo a tiempo completo-H trab'!Y60</f>
        <v>0</v>
      </c>
      <c r="W53" s="2"/>
      <c r="X53" s="2">
        <f>'PIB Volumen por sectores'!U58</f>
        <v>0</v>
      </c>
      <c r="Y53" s="2">
        <f>'Empleo a tiempo completo-H trab'!BE60</f>
        <v>0</v>
      </c>
      <c r="Z53" s="2"/>
    </row>
    <row r="54" spans="14:26" x14ac:dyDescent="0.25">
      <c r="N54" s="103" t="s">
        <v>78</v>
      </c>
      <c r="O54" s="2">
        <f>'PIB Volumen por sectores'!U59</f>
        <v>0</v>
      </c>
      <c r="P54" s="2">
        <f>'Afiliaciones Servicios '!L58</f>
        <v>0</v>
      </c>
      <c r="Q54" s="113"/>
      <c r="R54" s="2">
        <f>'PIB Volumen por sectores'!U59</f>
        <v>0</v>
      </c>
      <c r="S54" s="2">
        <f>'EPA 1995-2018'!Y54</f>
        <v>0</v>
      </c>
      <c r="T54" s="113"/>
      <c r="U54" s="2">
        <f>'PIB Volumen por sectores'!U59</f>
        <v>0</v>
      </c>
      <c r="V54" s="2">
        <f>'Empleo a tiempo completo-H trab'!Y61</f>
        <v>0</v>
      </c>
      <c r="W54" s="113"/>
      <c r="X54" s="2">
        <f>'PIB Volumen por sectores'!U59</f>
        <v>0</v>
      </c>
      <c r="Y54" s="2">
        <f>'Empleo a tiempo completo-H trab'!BE61</f>
        <v>0</v>
      </c>
      <c r="Z54" s="113"/>
    </row>
    <row r="55" spans="14:26" x14ac:dyDescent="0.25">
      <c r="N55" s="103" t="s">
        <v>79</v>
      </c>
      <c r="O55" s="2">
        <f>'PIB Volumen por sectores'!U60</f>
        <v>0</v>
      </c>
      <c r="P55" s="2">
        <f>'Afiliaciones Servicios '!L59</f>
        <v>0</v>
      </c>
      <c r="Q55" s="2"/>
      <c r="R55" s="2">
        <f>'PIB Volumen por sectores'!U60</f>
        <v>0</v>
      </c>
      <c r="S55" s="2">
        <f>'EPA 1995-2018'!Y55</f>
        <v>0</v>
      </c>
      <c r="T55" s="2"/>
      <c r="U55" s="2">
        <f>'PIB Volumen por sectores'!U60</f>
        <v>0</v>
      </c>
      <c r="V55" s="2">
        <f>'Empleo a tiempo completo-H trab'!Y62</f>
        <v>0</v>
      </c>
      <c r="W55" s="2"/>
      <c r="X55" s="2">
        <f>'PIB Volumen por sectores'!U60</f>
        <v>0</v>
      </c>
      <c r="Y55" s="2">
        <f>'Empleo a tiempo completo-H trab'!BE62</f>
        <v>0</v>
      </c>
      <c r="Z55" s="2"/>
    </row>
    <row r="56" spans="14:26" x14ac:dyDescent="0.25">
      <c r="N56" s="103" t="s">
        <v>80</v>
      </c>
      <c r="O56" s="2">
        <f>'PIB Volumen por sectores'!U61</f>
        <v>0</v>
      </c>
      <c r="P56" s="2">
        <f>'Afiliaciones Servicios '!L60</f>
        <v>0</v>
      </c>
      <c r="Q56" s="113"/>
      <c r="R56" s="2">
        <f>'PIB Volumen por sectores'!U61</f>
        <v>0</v>
      </c>
      <c r="S56" s="2">
        <f>'EPA 1995-2018'!Y56</f>
        <v>0</v>
      </c>
      <c r="T56" s="2"/>
      <c r="U56" s="2">
        <f>'PIB Volumen por sectores'!U61</f>
        <v>0</v>
      </c>
      <c r="V56" s="2">
        <f>'Empleo a tiempo completo-H trab'!Y63</f>
        <v>0</v>
      </c>
      <c r="W56" s="2"/>
      <c r="X56" s="2">
        <f>'PIB Volumen por sectores'!U61</f>
        <v>0</v>
      </c>
      <c r="Y56" s="2">
        <f>'Empleo a tiempo completo-H trab'!BE63</f>
        <v>0</v>
      </c>
      <c r="Z56" s="2"/>
    </row>
    <row r="57" spans="14:26" x14ac:dyDescent="0.25">
      <c r="N57" s="103" t="s">
        <v>81</v>
      </c>
      <c r="O57" s="2">
        <f>'PIB Volumen por sectores'!U62</f>
        <v>0</v>
      </c>
      <c r="P57" s="2">
        <f>'Afiliaciones Servicios '!L61</f>
        <v>0</v>
      </c>
      <c r="Q57" s="2"/>
      <c r="R57" s="2">
        <f>'PIB Volumen por sectores'!U62</f>
        <v>0</v>
      </c>
      <c r="S57" s="2">
        <f>'EPA 1995-2018'!Y57</f>
        <v>0</v>
      </c>
      <c r="T57" s="113"/>
      <c r="U57" s="2">
        <f>'PIB Volumen por sectores'!U62</f>
        <v>0</v>
      </c>
      <c r="V57" s="2">
        <f>'Empleo a tiempo completo-H trab'!Y64</f>
        <v>0</v>
      </c>
      <c r="W57" s="2"/>
      <c r="X57" s="2">
        <f>'PIB Volumen por sectores'!U62</f>
        <v>0</v>
      </c>
      <c r="Y57" s="2">
        <f>'Empleo a tiempo completo-H trab'!BE64</f>
        <v>0</v>
      </c>
      <c r="Z57" s="2"/>
    </row>
    <row r="58" spans="14:26" x14ac:dyDescent="0.25">
      <c r="N58" s="103" t="s">
        <v>82</v>
      </c>
      <c r="O58" s="2">
        <f>'PIB Volumen por sectores'!U63</f>
        <v>1</v>
      </c>
      <c r="P58" s="2">
        <f>'Afiliaciones Servicios '!L62</f>
        <v>1</v>
      </c>
      <c r="Q58" s="108">
        <v>0</v>
      </c>
      <c r="R58" s="2">
        <f>'PIB Volumen por sectores'!U63</f>
        <v>1</v>
      </c>
      <c r="S58" s="2">
        <f>'EPA 1995-2018'!Y58</f>
        <v>0</v>
      </c>
      <c r="T58" s="2"/>
      <c r="U58" s="2">
        <f>'PIB Volumen por sectores'!U63</f>
        <v>1</v>
      </c>
      <c r="V58" s="2">
        <f>'Empleo a tiempo completo-H trab'!Y65</f>
        <v>0</v>
      </c>
      <c r="W58" s="2"/>
      <c r="X58" s="2">
        <f>'PIB Volumen por sectores'!U63</f>
        <v>1</v>
      </c>
      <c r="Y58" s="2">
        <f>'Empleo a tiempo completo-H trab'!BE65</f>
        <v>0</v>
      </c>
      <c r="Z58" s="2"/>
    </row>
    <row r="59" spans="14:26" x14ac:dyDescent="0.25">
      <c r="N59" s="103" t="s">
        <v>83</v>
      </c>
      <c r="O59" s="2">
        <f>'PIB Volumen por sectores'!U64</f>
        <v>0</v>
      </c>
      <c r="P59" s="2">
        <f>'Afiliaciones Servicios '!L63</f>
        <v>0</v>
      </c>
      <c r="Q59" s="2"/>
      <c r="R59" s="2">
        <f>'PIB Volumen por sectores'!U64</f>
        <v>0</v>
      </c>
      <c r="S59" s="2">
        <f>'EPA 1995-2018'!Y59</f>
        <v>1</v>
      </c>
      <c r="T59" s="108">
        <v>-1</v>
      </c>
      <c r="U59" s="2">
        <f>'PIB Volumen por sectores'!U64</f>
        <v>0</v>
      </c>
      <c r="V59" s="2">
        <f>'Empleo a tiempo completo-H trab'!Y66</f>
        <v>1</v>
      </c>
      <c r="W59" s="108">
        <v>-1</v>
      </c>
      <c r="X59" s="2">
        <f>'PIB Volumen por sectores'!U64</f>
        <v>0</v>
      </c>
      <c r="Y59" s="2">
        <f>'Empleo a tiempo completo-H trab'!BE66</f>
        <v>1</v>
      </c>
      <c r="Z59" s="108">
        <v>-1</v>
      </c>
    </row>
    <row r="60" spans="14:26" x14ac:dyDescent="0.25">
      <c r="N60" s="103" t="s">
        <v>84</v>
      </c>
      <c r="O60" s="2">
        <f>'PIB Volumen por sectores'!U65</f>
        <v>0</v>
      </c>
      <c r="P60" s="2">
        <f>'Afiliaciones Servicios '!L64</f>
        <v>0</v>
      </c>
      <c r="Q60" s="2"/>
      <c r="R60" s="2">
        <f>'PIB Volumen por sectores'!U65</f>
        <v>0</v>
      </c>
      <c r="S60" s="2">
        <f>'EPA 1995-2018'!Y60</f>
        <v>0</v>
      </c>
      <c r="T60" s="2"/>
      <c r="U60" s="2">
        <f>'PIB Volumen por sectores'!U65</f>
        <v>0</v>
      </c>
      <c r="V60" s="2">
        <f>'Empleo a tiempo completo-H trab'!Y67</f>
        <v>0</v>
      </c>
      <c r="W60" s="2"/>
      <c r="X60" s="2">
        <f>'PIB Volumen por sectores'!U65</f>
        <v>0</v>
      </c>
      <c r="Y60" s="2">
        <f>'Empleo a tiempo completo-H trab'!BE67</f>
        <v>0</v>
      </c>
      <c r="Z60" s="2"/>
    </row>
    <row r="61" spans="14:26" x14ac:dyDescent="0.25">
      <c r="N61" s="103" t="s">
        <v>85</v>
      </c>
      <c r="O61" s="2">
        <f>'PIB Volumen por sectores'!U66</f>
        <v>0</v>
      </c>
      <c r="P61" s="2">
        <f>'Afiliaciones Servicios '!L65</f>
        <v>0</v>
      </c>
      <c r="Q61" s="2"/>
      <c r="R61" s="2">
        <f>'PIB Volumen por sectores'!U66</f>
        <v>0</v>
      </c>
      <c r="S61" s="2">
        <f>'EPA 1995-2018'!Y61</f>
        <v>0</v>
      </c>
      <c r="T61" s="2"/>
      <c r="U61" s="2">
        <f>'PIB Volumen por sectores'!U66</f>
        <v>0</v>
      </c>
      <c r="V61" s="2">
        <f>'Empleo a tiempo completo-H trab'!Y68</f>
        <v>0</v>
      </c>
      <c r="W61" s="2"/>
      <c r="X61" s="2">
        <f>'PIB Volumen por sectores'!U66</f>
        <v>0</v>
      </c>
      <c r="Y61" s="2">
        <f>'Empleo a tiempo completo-H trab'!BE68</f>
        <v>0</v>
      </c>
      <c r="Z61" s="2"/>
    </row>
    <row r="62" spans="14:26" x14ac:dyDescent="0.25">
      <c r="N62" s="103" t="s">
        <v>86</v>
      </c>
      <c r="O62" s="2">
        <f>'PIB Volumen por sectores'!U67</f>
        <v>0</v>
      </c>
      <c r="P62" s="2">
        <f>'Afiliaciones Servicios '!L66</f>
        <v>0</v>
      </c>
      <c r="Q62" s="2"/>
      <c r="R62" s="2">
        <f>'PIB Volumen por sectores'!U67</f>
        <v>0</v>
      </c>
      <c r="S62" s="2">
        <f>'EPA 1995-2018'!Y62</f>
        <v>0</v>
      </c>
      <c r="T62" s="2"/>
      <c r="U62" s="2">
        <f>'PIB Volumen por sectores'!U67</f>
        <v>0</v>
      </c>
      <c r="V62" s="2">
        <f>'Empleo a tiempo completo-H trab'!Y69</f>
        <v>0</v>
      </c>
      <c r="W62" s="2"/>
      <c r="X62" s="2">
        <f>'PIB Volumen por sectores'!U67</f>
        <v>0</v>
      </c>
      <c r="Y62" s="2">
        <f>'Empleo a tiempo completo-H trab'!BE69</f>
        <v>0</v>
      </c>
      <c r="Z62" s="2"/>
    </row>
    <row r="63" spans="14:26" x14ac:dyDescent="0.25">
      <c r="N63" s="103" t="s">
        <v>87</v>
      </c>
      <c r="O63" s="2">
        <f>'PIB Volumen por sectores'!U68</f>
        <v>-1</v>
      </c>
      <c r="P63" s="2">
        <f>'Afiliaciones Servicios '!L67</f>
        <v>-1</v>
      </c>
      <c r="Q63" s="108">
        <v>0</v>
      </c>
      <c r="R63" s="2">
        <f>'PIB Volumen por sectores'!U68</f>
        <v>-1</v>
      </c>
      <c r="S63" s="2">
        <f>'EPA 1995-2018'!Y63</f>
        <v>0</v>
      </c>
      <c r="T63" s="2"/>
      <c r="U63" s="2">
        <f>'PIB Volumen por sectores'!U68</f>
        <v>-1</v>
      </c>
      <c r="V63" s="2">
        <f>'Empleo a tiempo completo-H trab'!Y70</f>
        <v>0</v>
      </c>
      <c r="W63" s="2"/>
      <c r="X63" s="2">
        <f>'PIB Volumen por sectores'!U68</f>
        <v>-1</v>
      </c>
      <c r="Y63" s="2">
        <f>'Empleo a tiempo completo-H trab'!BE70</f>
        <v>0</v>
      </c>
      <c r="Z63" s="2"/>
    </row>
    <row r="64" spans="14:26" x14ac:dyDescent="0.25">
      <c r="N64" s="103" t="s">
        <v>88</v>
      </c>
      <c r="O64" s="2">
        <f>'PIB Volumen por sectores'!U69</f>
        <v>0</v>
      </c>
      <c r="P64" s="2">
        <f>'Afiliaciones Servicios '!L68</f>
        <v>0</v>
      </c>
      <c r="Q64" s="2"/>
      <c r="R64" s="2">
        <f>'PIB Volumen por sectores'!U69</f>
        <v>0</v>
      </c>
      <c r="S64" s="2">
        <f>'EPA 1995-2018'!Y64</f>
        <v>0</v>
      </c>
      <c r="T64" s="2"/>
      <c r="U64" s="2">
        <f>'PIB Volumen por sectores'!U69</f>
        <v>0</v>
      </c>
      <c r="V64" s="2">
        <f>'Empleo a tiempo completo-H trab'!Y71</f>
        <v>0</v>
      </c>
      <c r="W64" s="2"/>
      <c r="X64" s="2">
        <f>'PIB Volumen por sectores'!U69</f>
        <v>0</v>
      </c>
      <c r="Y64" s="2">
        <f>'Empleo a tiempo completo-H trab'!BE71</f>
        <v>0</v>
      </c>
      <c r="Z64" s="2"/>
    </row>
    <row r="65" spans="14:26" x14ac:dyDescent="0.25">
      <c r="N65" s="103" t="s">
        <v>89</v>
      </c>
      <c r="O65" s="2">
        <f>'PIB Volumen por sectores'!U70</f>
        <v>0</v>
      </c>
      <c r="P65" s="2">
        <f>'Afiliaciones Servicios '!L69</f>
        <v>0</v>
      </c>
      <c r="Q65" s="2"/>
      <c r="R65" s="2">
        <f>'PIB Volumen por sectores'!U70</f>
        <v>0</v>
      </c>
      <c r="S65" s="2">
        <f>'EPA 1995-2018'!Y65</f>
        <v>0</v>
      </c>
      <c r="T65" s="2"/>
      <c r="U65" s="2">
        <f>'PIB Volumen por sectores'!U70</f>
        <v>0</v>
      </c>
      <c r="V65" s="2">
        <f>'Empleo a tiempo completo-H trab'!Y72</f>
        <v>0</v>
      </c>
      <c r="W65" s="2"/>
      <c r="X65" s="2">
        <f>'PIB Volumen por sectores'!U70</f>
        <v>0</v>
      </c>
      <c r="Y65" s="2">
        <f>'Empleo a tiempo completo-H trab'!BE72</f>
        <v>0</v>
      </c>
      <c r="Z65" s="2"/>
    </row>
    <row r="66" spans="14:26" x14ac:dyDescent="0.25">
      <c r="N66" s="103" t="s">
        <v>90</v>
      </c>
      <c r="O66" s="2">
        <f>'PIB Volumen por sectores'!U71</f>
        <v>0</v>
      </c>
      <c r="P66" s="2">
        <f>'Afiliaciones Servicios '!L70</f>
        <v>0</v>
      </c>
      <c r="Q66" s="2"/>
      <c r="R66" s="2">
        <f>'PIB Volumen por sectores'!U71</f>
        <v>0</v>
      </c>
      <c r="S66" s="2">
        <f>'EPA 1995-2018'!Y66</f>
        <v>0</v>
      </c>
      <c r="T66" s="2"/>
      <c r="U66" s="2">
        <f>'PIB Volumen por sectores'!U71</f>
        <v>0</v>
      </c>
      <c r="V66" s="2">
        <f>'Empleo a tiempo completo-H trab'!Y73</f>
        <v>0</v>
      </c>
      <c r="W66" s="2"/>
      <c r="X66" s="2">
        <f>'PIB Volumen por sectores'!U71</f>
        <v>0</v>
      </c>
      <c r="Y66" s="2">
        <f>'Empleo a tiempo completo-H trab'!BE73</f>
        <v>0</v>
      </c>
      <c r="Z66" s="2"/>
    </row>
    <row r="67" spans="14:26" x14ac:dyDescent="0.25">
      <c r="N67" s="103" t="s">
        <v>91</v>
      </c>
      <c r="O67" s="2">
        <f>'PIB Volumen por sectores'!U72</f>
        <v>0</v>
      </c>
      <c r="P67" s="2">
        <f>'Afiliaciones Servicios '!L71</f>
        <v>0</v>
      </c>
      <c r="Q67" s="2"/>
      <c r="R67" s="2">
        <f>'PIB Volumen por sectores'!U72</f>
        <v>0</v>
      </c>
      <c r="S67" s="2">
        <f>'EPA 1995-2018'!Y67</f>
        <v>0</v>
      </c>
      <c r="T67" s="2"/>
      <c r="U67" s="2">
        <f>'PIB Volumen por sectores'!U72</f>
        <v>0</v>
      </c>
      <c r="V67" s="2">
        <f>'Empleo a tiempo completo-H trab'!Y74</f>
        <v>0</v>
      </c>
      <c r="W67" s="2"/>
      <c r="X67" s="2">
        <f>'PIB Volumen por sectores'!U72</f>
        <v>0</v>
      </c>
      <c r="Y67" s="2">
        <f>'Empleo a tiempo completo-H trab'!BE74</f>
        <v>0</v>
      </c>
      <c r="Z67" s="2"/>
    </row>
    <row r="68" spans="14:26" x14ac:dyDescent="0.25">
      <c r="N68" s="103" t="s">
        <v>92</v>
      </c>
      <c r="O68" s="2">
        <f>'PIB Volumen por sectores'!U73</f>
        <v>0</v>
      </c>
      <c r="P68" s="2">
        <f>'Afiliaciones Servicios '!L72</f>
        <v>0</v>
      </c>
      <c r="Q68" s="2"/>
      <c r="R68" s="2">
        <f>'PIB Volumen por sectores'!U73</f>
        <v>0</v>
      </c>
      <c r="S68" s="2">
        <f>'EPA 1995-2018'!Y68</f>
        <v>0</v>
      </c>
      <c r="T68" s="2"/>
      <c r="U68" s="2">
        <f>'PIB Volumen por sectores'!U73</f>
        <v>0</v>
      </c>
      <c r="V68" s="2">
        <f>'Empleo a tiempo completo-H trab'!Y75</f>
        <v>0</v>
      </c>
      <c r="W68" s="2"/>
      <c r="X68" s="2">
        <f>'PIB Volumen por sectores'!U73</f>
        <v>0</v>
      </c>
      <c r="Y68" s="2">
        <f>'Empleo a tiempo completo-H trab'!BE75</f>
        <v>0</v>
      </c>
      <c r="Z68" s="2"/>
    </row>
    <row r="69" spans="14:26" x14ac:dyDescent="0.25">
      <c r="N69" s="103" t="s">
        <v>93</v>
      </c>
      <c r="O69" s="2">
        <f>'PIB Volumen por sectores'!U74</f>
        <v>0</v>
      </c>
      <c r="P69" s="2">
        <f>'Afiliaciones Servicios '!L73</f>
        <v>0</v>
      </c>
      <c r="Q69" s="2"/>
      <c r="R69" s="2">
        <f>'PIB Volumen por sectores'!U74</f>
        <v>0</v>
      </c>
      <c r="S69" s="2">
        <f>'EPA 1995-2018'!Y69</f>
        <v>0</v>
      </c>
      <c r="T69" s="2"/>
      <c r="U69" s="2">
        <f>'PIB Volumen por sectores'!U74</f>
        <v>0</v>
      </c>
      <c r="V69" s="2">
        <f>'Empleo a tiempo completo-H trab'!Y76</f>
        <v>0</v>
      </c>
      <c r="W69" s="2"/>
      <c r="X69" s="2">
        <f>'PIB Volumen por sectores'!U74</f>
        <v>0</v>
      </c>
      <c r="Y69" s="2">
        <f>'Empleo a tiempo completo-H trab'!BE76</f>
        <v>0</v>
      </c>
      <c r="Z69" s="2"/>
    </row>
    <row r="70" spans="14:26" x14ac:dyDescent="0.25">
      <c r="N70" s="103" t="s">
        <v>94</v>
      </c>
      <c r="O70" s="2">
        <f>'PIB Volumen por sectores'!U75</f>
        <v>0</v>
      </c>
      <c r="P70" s="2">
        <f>'Afiliaciones Servicios '!L74</f>
        <v>1</v>
      </c>
      <c r="Q70" s="108">
        <v>1</v>
      </c>
      <c r="R70" s="2">
        <f>'PIB Volumen por sectores'!U75</f>
        <v>0</v>
      </c>
      <c r="S70" s="2">
        <f>'EPA 1995-2018'!Y70</f>
        <v>0</v>
      </c>
      <c r="T70" s="2"/>
      <c r="U70" s="2">
        <f>'PIB Volumen por sectores'!U75</f>
        <v>0</v>
      </c>
      <c r="V70" s="2">
        <f>'Empleo a tiempo completo-H trab'!Y77</f>
        <v>0</v>
      </c>
      <c r="W70" s="2"/>
      <c r="X70" s="2">
        <f>'PIB Volumen por sectores'!U75</f>
        <v>0</v>
      </c>
      <c r="Y70" s="2">
        <f>'Empleo a tiempo completo-H trab'!BE77</f>
        <v>0</v>
      </c>
      <c r="Z70" s="2"/>
    </row>
    <row r="71" spans="14:26" x14ac:dyDescent="0.25">
      <c r="N71" s="103" t="s">
        <v>95</v>
      </c>
      <c r="O71" s="2">
        <f>'PIB Volumen por sectores'!U76</f>
        <v>1</v>
      </c>
      <c r="P71" s="2">
        <f>'Afiliaciones Servicios '!L75</f>
        <v>0</v>
      </c>
      <c r="Q71" s="2"/>
      <c r="R71" s="2">
        <f>'PIB Volumen por sectores'!U76</f>
        <v>1</v>
      </c>
      <c r="S71" s="2">
        <f>'EPA 1995-2018'!Y71</f>
        <v>0</v>
      </c>
      <c r="T71" s="2"/>
      <c r="U71" s="2">
        <f>'PIB Volumen por sectores'!U76</f>
        <v>1</v>
      </c>
      <c r="V71" s="2">
        <f>'Empleo a tiempo completo-H trab'!Y78</f>
        <v>0</v>
      </c>
      <c r="W71" s="2"/>
      <c r="X71" s="2">
        <f>'PIB Volumen por sectores'!U76</f>
        <v>1</v>
      </c>
      <c r="Y71" s="2">
        <f>'Empleo a tiempo completo-H trab'!BE78</f>
        <v>0</v>
      </c>
      <c r="Z71" s="2"/>
    </row>
    <row r="72" spans="14:26" x14ac:dyDescent="0.25">
      <c r="N72" s="103" t="s">
        <v>96</v>
      </c>
      <c r="O72" s="2">
        <f>'PIB Volumen por sectores'!U77</f>
        <v>0</v>
      </c>
      <c r="P72" s="2">
        <f>'Afiliaciones Servicios '!L76</f>
        <v>0</v>
      </c>
      <c r="Q72" s="2"/>
      <c r="R72" s="2">
        <f>'PIB Volumen por sectores'!U77</f>
        <v>0</v>
      </c>
      <c r="S72" s="2">
        <f>'EPA 1995-2018'!Y72</f>
        <v>0</v>
      </c>
      <c r="T72" s="2"/>
      <c r="U72" s="2">
        <f>'PIB Volumen por sectores'!U77</f>
        <v>0</v>
      </c>
      <c r="V72" s="2">
        <f>'Empleo a tiempo completo-H trab'!Y79</f>
        <v>0</v>
      </c>
      <c r="W72" s="2"/>
      <c r="X72" s="2">
        <f>'PIB Volumen por sectores'!U77</f>
        <v>0</v>
      </c>
      <c r="Y72" s="2">
        <f>'Empleo a tiempo completo-H trab'!BE79</f>
        <v>0</v>
      </c>
      <c r="Z72" s="2"/>
    </row>
    <row r="73" spans="14:26" x14ac:dyDescent="0.25">
      <c r="N73" s="103" t="s">
        <v>97</v>
      </c>
      <c r="O73" s="2">
        <f>'PIB Volumen por sectores'!U78</f>
        <v>0</v>
      </c>
      <c r="P73" s="2">
        <f>'Afiliaciones Servicios '!L77</f>
        <v>0</v>
      </c>
      <c r="Q73" s="2"/>
      <c r="R73" s="2">
        <f>'PIB Volumen por sectores'!U78</f>
        <v>0</v>
      </c>
      <c r="S73" s="2">
        <f>'EPA 1995-2018'!Y73</f>
        <v>0</v>
      </c>
      <c r="T73" s="2"/>
      <c r="U73" s="2">
        <f>'PIB Volumen por sectores'!U78</f>
        <v>0</v>
      </c>
      <c r="V73" s="2">
        <f>'Empleo a tiempo completo-H trab'!Y80</f>
        <v>0</v>
      </c>
      <c r="W73" s="2"/>
      <c r="X73" s="2">
        <f>'PIB Volumen por sectores'!U78</f>
        <v>0</v>
      </c>
      <c r="Y73" s="2">
        <f>'Empleo a tiempo completo-H trab'!BE80</f>
        <v>0</v>
      </c>
      <c r="Z73" s="2"/>
    </row>
    <row r="74" spans="14:26" x14ac:dyDescent="0.25">
      <c r="N74" s="103" t="s">
        <v>98</v>
      </c>
      <c r="O74" s="2">
        <f>'PIB Volumen por sectores'!U79</f>
        <v>0</v>
      </c>
      <c r="P74" s="2">
        <f>'Afiliaciones Servicios '!L78</f>
        <v>0</v>
      </c>
      <c r="Q74" s="2"/>
      <c r="R74" s="2">
        <f>'PIB Volumen por sectores'!U79</f>
        <v>0</v>
      </c>
      <c r="S74" s="2">
        <f>'EPA 1995-2018'!Y74</f>
        <v>0</v>
      </c>
      <c r="T74" s="2"/>
      <c r="U74" s="2">
        <f>'PIB Volumen por sectores'!U79</f>
        <v>0</v>
      </c>
      <c r="V74" s="2">
        <f>'Empleo a tiempo completo-H trab'!Y81</f>
        <v>0</v>
      </c>
      <c r="W74" s="2"/>
      <c r="X74" s="2">
        <f>'PIB Volumen por sectores'!U79</f>
        <v>0</v>
      </c>
      <c r="Y74" s="2">
        <f>'Empleo a tiempo completo-H trab'!BE81</f>
        <v>0</v>
      </c>
      <c r="Z74" s="2"/>
    </row>
    <row r="75" spans="14:26" x14ac:dyDescent="0.25">
      <c r="N75" s="103" t="s">
        <v>99</v>
      </c>
      <c r="O75" s="2">
        <f>'PIB Volumen por sectores'!U80</f>
        <v>0</v>
      </c>
      <c r="P75" s="2">
        <f>'Afiliaciones Servicios '!L79</f>
        <v>0</v>
      </c>
      <c r="Q75" s="2"/>
      <c r="R75" s="2">
        <f>'PIB Volumen por sectores'!U80</f>
        <v>0</v>
      </c>
      <c r="S75" s="2">
        <f>'EPA 1995-2018'!Y75</f>
        <v>0</v>
      </c>
      <c r="T75" s="2"/>
      <c r="U75" s="2">
        <f>'PIB Volumen por sectores'!U80</f>
        <v>0</v>
      </c>
      <c r="V75" s="2">
        <f>'Empleo a tiempo completo-H trab'!Y82</f>
        <v>0</v>
      </c>
      <c r="W75" s="2"/>
      <c r="X75" s="2">
        <f>'PIB Volumen por sectores'!U80</f>
        <v>0</v>
      </c>
      <c r="Y75" s="2">
        <f>'Empleo a tiempo completo-H trab'!BE82</f>
        <v>0</v>
      </c>
      <c r="Z75" s="2"/>
    </row>
    <row r="76" spans="14:26" x14ac:dyDescent="0.25">
      <c r="N76" s="103" t="s">
        <v>100</v>
      </c>
      <c r="O76" s="2">
        <f>'PIB Volumen por sectores'!U81</f>
        <v>0</v>
      </c>
      <c r="P76" s="2">
        <f>'Afiliaciones Servicios '!L80</f>
        <v>0</v>
      </c>
      <c r="Q76" s="2"/>
      <c r="R76" s="2">
        <f>'PIB Volumen por sectores'!U81</f>
        <v>0</v>
      </c>
      <c r="S76" s="2">
        <f>'EPA 1995-2018'!Y76</f>
        <v>0</v>
      </c>
      <c r="T76" s="2"/>
      <c r="U76" s="2">
        <f>'PIB Volumen por sectores'!U81</f>
        <v>0</v>
      </c>
      <c r="V76" s="2">
        <f>'Empleo a tiempo completo-H trab'!Y83</f>
        <v>0</v>
      </c>
      <c r="W76" s="2"/>
      <c r="X76" s="2">
        <f>'PIB Volumen por sectores'!U81</f>
        <v>0</v>
      </c>
      <c r="Y76" s="2">
        <f>'Empleo a tiempo completo-H trab'!BE83</f>
        <v>0</v>
      </c>
      <c r="Z76" s="2"/>
    </row>
    <row r="77" spans="14:26" x14ac:dyDescent="0.25">
      <c r="N77" s="103" t="s">
        <v>101</v>
      </c>
      <c r="O77" s="2">
        <f>'PIB Volumen por sectores'!U82</f>
        <v>-1</v>
      </c>
      <c r="P77" s="2">
        <f>'Afiliaciones Servicios '!L81</f>
        <v>0</v>
      </c>
      <c r="Q77" s="2"/>
      <c r="R77" s="2">
        <f>'PIB Volumen por sectores'!U82</f>
        <v>-1</v>
      </c>
      <c r="S77" s="2">
        <f>'EPA 1995-2018'!Y77</f>
        <v>0</v>
      </c>
      <c r="T77" s="2"/>
      <c r="U77" s="2">
        <f>'PIB Volumen por sectores'!U82</f>
        <v>-1</v>
      </c>
      <c r="V77" s="2">
        <f>'Empleo a tiempo completo-H trab'!Y84</f>
        <v>0</v>
      </c>
      <c r="W77" s="2"/>
      <c r="X77" s="2">
        <f>'PIB Volumen por sectores'!U82</f>
        <v>-1</v>
      </c>
      <c r="Y77" s="2">
        <f>'Empleo a tiempo completo-H trab'!BE84</f>
        <v>0</v>
      </c>
      <c r="Z77" s="2"/>
    </row>
    <row r="78" spans="14:26" x14ac:dyDescent="0.25">
      <c r="N78" s="103" t="s">
        <v>102</v>
      </c>
      <c r="O78" s="2">
        <f>'PIB Volumen por sectores'!U83</f>
        <v>0</v>
      </c>
      <c r="P78" s="2">
        <f>'Afiliaciones Servicios '!L82</f>
        <v>-1</v>
      </c>
      <c r="Q78" s="108">
        <v>-1</v>
      </c>
      <c r="R78" s="2">
        <f>'PIB Volumen por sectores'!U83</f>
        <v>0</v>
      </c>
      <c r="S78" s="2">
        <f>'EPA 1995-2018'!Y78</f>
        <v>-1</v>
      </c>
      <c r="T78" s="108">
        <v>-1</v>
      </c>
      <c r="U78" s="2">
        <f>'PIB Volumen por sectores'!U83</f>
        <v>0</v>
      </c>
      <c r="V78" s="2">
        <f>'Empleo a tiempo completo-H trab'!Y85</f>
        <v>0</v>
      </c>
      <c r="W78" s="2"/>
      <c r="X78" s="2">
        <f>'PIB Volumen por sectores'!U83</f>
        <v>0</v>
      </c>
      <c r="Y78" s="2">
        <f>'Empleo a tiempo completo-H trab'!BE85</f>
        <v>0</v>
      </c>
      <c r="Z78" s="2"/>
    </row>
    <row r="79" spans="14:26" x14ac:dyDescent="0.25">
      <c r="N79" s="103" t="s">
        <v>103</v>
      </c>
      <c r="O79" s="2">
        <f>'PIB Volumen por sectores'!U84</f>
        <v>0</v>
      </c>
      <c r="P79" s="2">
        <f>'Afiliaciones Servicios '!L83</f>
        <v>0</v>
      </c>
      <c r="Q79" s="2"/>
      <c r="R79" s="2">
        <f>'PIB Volumen por sectores'!U84</f>
        <v>0</v>
      </c>
      <c r="S79" s="2">
        <f>'EPA 1995-2018'!Y79</f>
        <v>0</v>
      </c>
      <c r="T79" s="2"/>
      <c r="U79" s="2">
        <f>'PIB Volumen por sectores'!U84</f>
        <v>0</v>
      </c>
      <c r="V79" s="2">
        <f>'Empleo a tiempo completo-H trab'!Y86</f>
        <v>-1</v>
      </c>
      <c r="W79" s="108">
        <v>-2</v>
      </c>
      <c r="X79" s="2">
        <f>'PIB Volumen por sectores'!U84</f>
        <v>0</v>
      </c>
      <c r="Y79" s="2">
        <f>'Empleo a tiempo completo-H trab'!BE86</f>
        <v>-1</v>
      </c>
      <c r="Z79" s="108">
        <v>-2</v>
      </c>
    </row>
    <row r="80" spans="14:26" x14ac:dyDescent="0.25">
      <c r="N80" s="103" t="s">
        <v>104</v>
      </c>
      <c r="O80" s="2">
        <f>'PIB Volumen por sectores'!U85</f>
        <v>0</v>
      </c>
      <c r="P80" s="2">
        <f>'Afiliaciones Servicios '!L84</f>
        <v>0</v>
      </c>
      <c r="Q80" s="113"/>
      <c r="R80" s="2">
        <f>'PIB Volumen por sectores'!U85</f>
        <v>0</v>
      </c>
      <c r="S80" s="2">
        <f>'EPA 1995-2018'!Y80</f>
        <v>0</v>
      </c>
      <c r="T80" s="113"/>
      <c r="U80" s="2">
        <f>'PIB Volumen por sectores'!U85</f>
        <v>0</v>
      </c>
      <c r="V80" s="2">
        <f>'Empleo a tiempo completo-H trab'!Y87</f>
        <v>0</v>
      </c>
      <c r="W80" s="2"/>
      <c r="X80" s="2">
        <f>'PIB Volumen por sectores'!U85</f>
        <v>0</v>
      </c>
      <c r="Y80" s="2">
        <f>'Empleo a tiempo completo-H trab'!BE87</f>
        <v>0</v>
      </c>
      <c r="Z80" s="2"/>
    </row>
    <row r="81" spans="14:26" x14ac:dyDescent="0.25">
      <c r="N81" s="103" t="s">
        <v>105</v>
      </c>
      <c r="O81" s="2">
        <f>'PIB Volumen por sectores'!U86</f>
        <v>0</v>
      </c>
      <c r="P81" s="2">
        <f>'Afiliaciones Servicios '!L85</f>
        <v>0</v>
      </c>
      <c r="Q81" s="113"/>
      <c r="R81" s="2">
        <f>'PIB Volumen por sectores'!U86</f>
        <v>0</v>
      </c>
      <c r="S81" s="2">
        <f>'EPA 1995-2018'!Y81</f>
        <v>0</v>
      </c>
      <c r="T81" s="113"/>
      <c r="U81" s="2">
        <f>'PIB Volumen por sectores'!U86</f>
        <v>0</v>
      </c>
      <c r="V81" s="2">
        <f>'Empleo a tiempo completo-H trab'!Y88</f>
        <v>0</v>
      </c>
      <c r="W81" s="113"/>
      <c r="X81" s="2">
        <f>'PIB Volumen por sectores'!U86</f>
        <v>0</v>
      </c>
      <c r="Y81" s="2">
        <f>'Empleo a tiempo completo-H trab'!BE88</f>
        <v>0</v>
      </c>
      <c r="Z81" s="113"/>
    </row>
    <row r="82" spans="14:26" x14ac:dyDescent="0.25">
      <c r="N82" s="103" t="s">
        <v>106</v>
      </c>
      <c r="O82" s="2">
        <f>'PIB Volumen por sectores'!U87</f>
        <v>0</v>
      </c>
      <c r="P82" s="2">
        <f>'Afiliaciones Servicios '!L86</f>
        <v>0</v>
      </c>
      <c r="Q82" s="2"/>
      <c r="R82" s="2">
        <f>'PIB Volumen por sectores'!U87</f>
        <v>0</v>
      </c>
      <c r="S82" s="2">
        <f>'EPA 1995-2018'!Y82</f>
        <v>0</v>
      </c>
      <c r="T82" s="2"/>
      <c r="U82" s="2">
        <f>'PIB Volumen por sectores'!U87</f>
        <v>0</v>
      </c>
      <c r="V82" s="2">
        <f>'Empleo a tiempo completo-H trab'!Y89</f>
        <v>0</v>
      </c>
      <c r="W82" s="2"/>
      <c r="X82" s="2">
        <f>'PIB Volumen por sectores'!U87</f>
        <v>0</v>
      </c>
      <c r="Y82" s="2">
        <f>'Empleo a tiempo completo-H trab'!BE89</f>
        <v>0</v>
      </c>
      <c r="Z82" s="113"/>
    </row>
    <row r="83" spans="14:26" x14ac:dyDescent="0.25">
      <c r="N83" s="103" t="s">
        <v>107</v>
      </c>
      <c r="O83" s="2">
        <f>'PIB Volumen por sectores'!U88</f>
        <v>0</v>
      </c>
      <c r="P83" s="2">
        <f>'Afiliaciones Servicios '!L87</f>
        <v>0</v>
      </c>
      <c r="Q83" s="2"/>
      <c r="R83" s="2">
        <f>'PIB Volumen por sectores'!U88</f>
        <v>0</v>
      </c>
      <c r="S83" s="2">
        <f>'EPA 1995-2018'!Y83</f>
        <v>0</v>
      </c>
      <c r="T83" s="2"/>
      <c r="U83" s="2">
        <f>'PIB Volumen por sectores'!U88</f>
        <v>0</v>
      </c>
      <c r="V83" s="2">
        <f>'Empleo a tiempo completo-H trab'!Y90</f>
        <v>0</v>
      </c>
      <c r="W83" s="2"/>
      <c r="X83" s="2">
        <f>'PIB Volumen por sectores'!U88</f>
        <v>0</v>
      </c>
      <c r="Y83" s="2">
        <f>'Empleo a tiempo completo-H trab'!BE90</f>
        <v>0</v>
      </c>
      <c r="Z83" s="2"/>
    </row>
    <row r="84" spans="14:26" x14ac:dyDescent="0.25">
      <c r="N84" s="103" t="s">
        <v>108</v>
      </c>
      <c r="O84" s="2">
        <f>'PIB Volumen por sectores'!U89</f>
        <v>0</v>
      </c>
      <c r="P84" s="2">
        <f>'Afiliaciones Servicios '!L88</f>
        <v>0</v>
      </c>
      <c r="Q84" s="2"/>
      <c r="R84" s="2">
        <f>'PIB Volumen por sectores'!U89</f>
        <v>0</v>
      </c>
      <c r="S84" s="2">
        <f>'EPA 1995-2018'!Y84</f>
        <v>0</v>
      </c>
      <c r="T84" s="2"/>
      <c r="U84" s="2">
        <f>'PIB Volumen por sectores'!U89</f>
        <v>0</v>
      </c>
      <c r="V84" s="2">
        <f>'Empleo a tiempo completo-H trab'!Y91</f>
        <v>0</v>
      </c>
      <c r="W84" s="2"/>
      <c r="X84" s="2">
        <f>'PIB Volumen por sectores'!U89</f>
        <v>0</v>
      </c>
      <c r="Y84" s="2">
        <f>'Empleo a tiempo completo-H trab'!BE91</f>
        <v>0</v>
      </c>
      <c r="Z84" s="2"/>
    </row>
    <row r="85" spans="14:26" x14ac:dyDescent="0.25">
      <c r="N85" s="103" t="s">
        <v>109</v>
      </c>
      <c r="O85" s="2">
        <f>'PIB Volumen por sectores'!U90</f>
        <v>0</v>
      </c>
      <c r="P85" s="2">
        <f>'Afiliaciones Servicios '!L89</f>
        <v>0</v>
      </c>
      <c r="Q85" s="2"/>
      <c r="R85" s="2">
        <f>'PIB Volumen por sectores'!U90</f>
        <v>0</v>
      </c>
      <c r="S85" s="2">
        <f>'EPA 1995-2018'!Y85</f>
        <v>0</v>
      </c>
      <c r="T85" s="2"/>
      <c r="U85" s="2">
        <f>'PIB Volumen por sectores'!U90</f>
        <v>0</v>
      </c>
      <c r="V85" s="2">
        <f>'Empleo a tiempo completo-H trab'!Y92</f>
        <v>0</v>
      </c>
      <c r="W85" s="2"/>
      <c r="X85" s="2">
        <f>'PIB Volumen por sectores'!U90</f>
        <v>0</v>
      </c>
      <c r="Y85" s="2">
        <f>'Empleo a tiempo completo-H trab'!BE92</f>
        <v>0</v>
      </c>
      <c r="Z85" s="2"/>
    </row>
    <row r="86" spans="14:26" x14ac:dyDescent="0.25">
      <c r="N86" s="103" t="s">
        <v>110</v>
      </c>
      <c r="O86" s="2">
        <f>'PIB Volumen por sectores'!U91</f>
        <v>0</v>
      </c>
      <c r="P86" s="2">
        <f>'Afiliaciones Servicios '!L90</f>
        <v>0</v>
      </c>
      <c r="Q86" s="2"/>
      <c r="R86" s="2">
        <f>'PIB Volumen por sectores'!U91</f>
        <v>0</v>
      </c>
      <c r="S86" s="2">
        <f>'EPA 1995-2018'!Y86</f>
        <v>0</v>
      </c>
      <c r="T86" s="2"/>
      <c r="U86" s="2">
        <f>'PIB Volumen por sectores'!U91</f>
        <v>0</v>
      </c>
      <c r="V86" s="2">
        <f>'Empleo a tiempo completo-H trab'!Y93</f>
        <v>0</v>
      </c>
      <c r="W86" s="2"/>
      <c r="X86" s="2">
        <f>'PIB Volumen por sectores'!U91</f>
        <v>0</v>
      </c>
      <c r="Y86" s="2">
        <f>'Empleo a tiempo completo-H trab'!BE93</f>
        <v>0</v>
      </c>
      <c r="Z86" s="2"/>
    </row>
    <row r="87" spans="14:26" x14ac:dyDescent="0.25">
      <c r="N87" s="103" t="s">
        <v>111</v>
      </c>
      <c r="O87" s="2">
        <f>'PIB Volumen por sectores'!U92</f>
        <v>0</v>
      </c>
      <c r="P87" s="2">
        <f>'Afiliaciones Servicios '!L91</f>
        <v>0</v>
      </c>
      <c r="Q87" s="2"/>
      <c r="R87" s="2">
        <f>'PIB Volumen por sectores'!U92</f>
        <v>0</v>
      </c>
      <c r="S87" s="2">
        <f>'EPA 1995-2018'!Y87</f>
        <v>0</v>
      </c>
      <c r="T87" s="2"/>
      <c r="U87" s="2">
        <f>'PIB Volumen por sectores'!U92</f>
        <v>0</v>
      </c>
      <c r="V87" s="2">
        <f>'Empleo a tiempo completo-H trab'!Y94</f>
        <v>0</v>
      </c>
      <c r="W87" s="2"/>
      <c r="X87" s="2">
        <f>'PIB Volumen por sectores'!U92</f>
        <v>0</v>
      </c>
      <c r="Y87" s="2">
        <f>'Empleo a tiempo completo-H trab'!BE94</f>
        <v>0</v>
      </c>
      <c r="Z87" s="2"/>
    </row>
    <row r="88" spans="14:26" x14ac:dyDescent="0.25">
      <c r="N88" s="103" t="s">
        <v>112</v>
      </c>
      <c r="O88" s="2">
        <f>'PIB Volumen por sectores'!U93</f>
        <v>0</v>
      </c>
      <c r="P88" s="2">
        <f>'Afiliaciones Servicios '!L92</f>
        <v>0</v>
      </c>
      <c r="Q88" s="2"/>
      <c r="R88" s="2">
        <f>'PIB Volumen por sectores'!U93</f>
        <v>0</v>
      </c>
      <c r="S88" s="2">
        <f>'EPA 1995-2018'!Y88</f>
        <v>0</v>
      </c>
      <c r="T88" s="2"/>
      <c r="U88" s="2">
        <f>'PIB Volumen por sectores'!U93</f>
        <v>0</v>
      </c>
      <c r="V88" s="2">
        <f>'Empleo a tiempo completo-H trab'!Y95</f>
        <v>0</v>
      </c>
      <c r="W88" s="2"/>
      <c r="X88" s="2">
        <f>'PIB Volumen por sectores'!U93</f>
        <v>0</v>
      </c>
      <c r="Y88" s="2">
        <f>'Empleo a tiempo completo-H trab'!BE95</f>
        <v>0</v>
      </c>
      <c r="Z88" s="2"/>
    </row>
    <row r="89" spans="14:26" x14ac:dyDescent="0.25">
      <c r="N89" s="103" t="s">
        <v>113</v>
      </c>
      <c r="O89" s="2">
        <f>'PIB Volumen por sectores'!U94</f>
        <v>0</v>
      </c>
      <c r="P89" s="2">
        <f>'Afiliaciones Servicios '!L93</f>
        <v>0</v>
      </c>
      <c r="Q89" s="2"/>
      <c r="R89" s="2">
        <f>'PIB Volumen por sectores'!U94</f>
        <v>0</v>
      </c>
      <c r="S89" s="2">
        <f>'EPA 1995-2018'!Y89</f>
        <v>0</v>
      </c>
      <c r="T89" s="2"/>
      <c r="U89" s="2">
        <f>'PIB Volumen por sectores'!U94</f>
        <v>0</v>
      </c>
      <c r="V89" s="2">
        <f>'Empleo a tiempo completo-H trab'!Y96</f>
        <v>0</v>
      </c>
      <c r="W89" s="2"/>
      <c r="X89" s="2">
        <f>'PIB Volumen por sectores'!U94</f>
        <v>0</v>
      </c>
      <c r="Y89" s="2">
        <f>'Empleo a tiempo completo-H trab'!BE96</f>
        <v>0</v>
      </c>
      <c r="Z89" s="2"/>
    </row>
    <row r="90" spans="14:26" x14ac:dyDescent="0.25">
      <c r="N90" s="103" t="s">
        <v>114</v>
      </c>
      <c r="O90" s="2">
        <f>'PIB Volumen por sectores'!U95</f>
        <v>0</v>
      </c>
      <c r="P90" s="2">
        <f>'Afiliaciones Servicios '!L94</f>
        <v>0</v>
      </c>
      <c r="Q90" s="2"/>
      <c r="R90" s="2">
        <f>'PIB Volumen por sectores'!U95</f>
        <v>0</v>
      </c>
      <c r="S90" s="2">
        <f>'EPA 1995-2018'!Y90</f>
        <v>0</v>
      </c>
      <c r="T90" s="2"/>
      <c r="U90" s="2">
        <f>'PIB Volumen por sectores'!U95</f>
        <v>0</v>
      </c>
      <c r="V90" s="2">
        <f>'Empleo a tiempo completo-H trab'!Y97</f>
        <v>0</v>
      </c>
      <c r="W90" s="2"/>
      <c r="X90" s="2">
        <f>'PIB Volumen por sectores'!U95</f>
        <v>0</v>
      </c>
      <c r="Y90" s="2">
        <f>'Empleo a tiempo completo-H trab'!BE97</f>
        <v>0</v>
      </c>
      <c r="Z90" s="2"/>
    </row>
    <row r="91" spans="14:26" x14ac:dyDescent="0.25">
      <c r="N91" s="103" t="s">
        <v>115</v>
      </c>
      <c r="O91" s="2">
        <f>'PIB Volumen por sectores'!U96</f>
        <v>0</v>
      </c>
      <c r="P91" s="2">
        <f>'Afiliaciones Servicios '!L95</f>
        <v>0</v>
      </c>
      <c r="Q91" s="2"/>
      <c r="R91" s="2">
        <f>'PIB Volumen por sectores'!U96</f>
        <v>0</v>
      </c>
      <c r="S91" s="2">
        <f>'EPA 1995-2018'!Y91</f>
        <v>0</v>
      </c>
      <c r="T91" s="2"/>
      <c r="U91" s="2">
        <f>'PIB Volumen por sectores'!U96</f>
        <v>0</v>
      </c>
      <c r="V91" s="2">
        <f>'Empleo a tiempo completo-H trab'!Y98</f>
        <v>0</v>
      </c>
      <c r="W91" s="2"/>
      <c r="X91" s="2">
        <f>'PIB Volumen por sectores'!U96</f>
        <v>0</v>
      </c>
      <c r="Y91" s="2">
        <f>'Empleo a tiempo completo-H trab'!BE98</f>
        <v>0</v>
      </c>
      <c r="Z91" s="2"/>
    </row>
    <row r="92" spans="14:26" x14ac:dyDescent="0.25">
      <c r="N92" s="103" t="s">
        <v>116</v>
      </c>
      <c r="O92" s="2">
        <f>'PIB Volumen por sectores'!U97</f>
        <v>0</v>
      </c>
      <c r="P92" s="2">
        <f>'Afiliaciones Servicios '!L96</f>
        <v>0</v>
      </c>
      <c r="Q92" s="2"/>
      <c r="R92" s="2">
        <f>'PIB Volumen por sectores'!U97</f>
        <v>0</v>
      </c>
      <c r="S92" s="2">
        <f>'EPA 1995-2018'!Y92</f>
        <v>0</v>
      </c>
      <c r="T92" s="2"/>
      <c r="U92" s="2">
        <f>'PIB Volumen por sectores'!U97</f>
        <v>0</v>
      </c>
      <c r="V92" s="2">
        <f>'Empleo a tiempo completo-H trab'!Y99</f>
        <v>0</v>
      </c>
      <c r="W92" s="2"/>
      <c r="X92" s="2">
        <f>'PIB Volumen por sectores'!U97</f>
        <v>0</v>
      </c>
      <c r="Y92" s="2">
        <f>'Empleo a tiempo completo-H trab'!BE99</f>
        <v>0</v>
      </c>
      <c r="Z92" s="2"/>
    </row>
    <row r="93" spans="14:26" x14ac:dyDescent="0.25">
      <c r="N93" s="103" t="s">
        <v>117</v>
      </c>
      <c r="O93" s="2">
        <f>'PIB Volumen por sectores'!U98</f>
        <v>0</v>
      </c>
      <c r="P93" s="2">
        <f>'Afiliaciones Servicios '!L97</f>
        <v>0</v>
      </c>
      <c r="Q93" s="2"/>
      <c r="R93" s="2">
        <f>'PIB Volumen por sectores'!U98</f>
        <v>0</v>
      </c>
      <c r="S93" s="2">
        <f>'EPA 1995-2018'!Y93</f>
        <v>0</v>
      </c>
      <c r="T93" s="2"/>
      <c r="U93" s="2">
        <f>'PIB Volumen por sectores'!U98</f>
        <v>0</v>
      </c>
      <c r="V93" s="2">
        <f>'Empleo a tiempo completo-H trab'!Y100</f>
        <v>0</v>
      </c>
      <c r="W93" s="2"/>
      <c r="X93" s="2">
        <f>'PIB Volumen por sectores'!U98</f>
        <v>0</v>
      </c>
      <c r="Y93" s="2">
        <f>'Empleo a tiempo completo-H trab'!BE100</f>
        <v>0</v>
      </c>
      <c r="Z93" s="2"/>
    </row>
    <row r="94" spans="14:26" x14ac:dyDescent="0.25">
      <c r="N94" s="103" t="s">
        <v>118</v>
      </c>
      <c r="O94" s="2">
        <f>'PIB Volumen por sectores'!U99</f>
        <v>0</v>
      </c>
      <c r="P94" s="2">
        <f>'Afiliaciones Servicios '!L98</f>
        <v>0</v>
      </c>
      <c r="Q94" s="2"/>
      <c r="R94" s="2">
        <f>'PIB Volumen por sectores'!U99</f>
        <v>0</v>
      </c>
      <c r="S94" s="2">
        <f>'EPA 1995-2018'!Y94</f>
        <v>0</v>
      </c>
      <c r="T94" s="2"/>
      <c r="U94" s="2">
        <f>'PIB Volumen por sectores'!U99</f>
        <v>0</v>
      </c>
      <c r="V94" s="2">
        <f>'Empleo a tiempo completo-H trab'!Y101</f>
        <v>0</v>
      </c>
      <c r="W94" s="2"/>
      <c r="X94" s="2">
        <f>'PIB Volumen por sectores'!U99</f>
        <v>0</v>
      </c>
      <c r="Y94" s="2">
        <f>'Empleo a tiempo completo-H trab'!BE101</f>
        <v>0</v>
      </c>
      <c r="Z94" s="2"/>
    </row>
    <row r="95" spans="14:26" x14ac:dyDescent="0.25">
      <c r="N95" s="103" t="s">
        <v>119</v>
      </c>
      <c r="O95" s="2">
        <f>'PIB Volumen por sectores'!U100</f>
        <v>0</v>
      </c>
      <c r="P95" s="2">
        <f>'Afiliaciones Servicios '!L99</f>
        <v>0</v>
      </c>
      <c r="Q95" s="2"/>
      <c r="R95" s="2">
        <f>'PIB Volumen por sectores'!U100</f>
        <v>0</v>
      </c>
      <c r="S95" s="2">
        <f>'EPA 1995-2018'!Y95</f>
        <v>0</v>
      </c>
      <c r="T95" s="2"/>
      <c r="U95" s="2">
        <f>'PIB Volumen por sectores'!U100</f>
        <v>0</v>
      </c>
      <c r="V95" s="2">
        <f>'Empleo a tiempo completo-H trab'!Y102</f>
        <v>0</v>
      </c>
      <c r="W95" s="2"/>
      <c r="X95" s="2">
        <f>'PIB Volumen por sectores'!U100</f>
        <v>0</v>
      </c>
      <c r="Y95" s="2">
        <f>'Empleo a tiempo completo-H trab'!BE102</f>
        <v>0</v>
      </c>
      <c r="Z95" s="2"/>
    </row>
    <row r="96" spans="14:26" x14ac:dyDescent="0.25">
      <c r="N96" s="103" t="s">
        <v>120</v>
      </c>
      <c r="O96" s="2">
        <f>'PIB Volumen por sectores'!U101</f>
        <v>0</v>
      </c>
      <c r="P96" s="2">
        <f>'Afiliaciones Servicios '!L100</f>
        <v>0</v>
      </c>
      <c r="Q96" s="2"/>
      <c r="R96" s="2">
        <f>'PIB Volumen por sectores'!U101</f>
        <v>0</v>
      </c>
      <c r="S96" s="2">
        <f>'EPA 1995-2018'!Y96</f>
        <v>0</v>
      </c>
      <c r="T96" s="2"/>
      <c r="U96" s="2">
        <f>'PIB Volumen por sectores'!U101</f>
        <v>0</v>
      </c>
      <c r="V96" s="2">
        <f>'Empleo a tiempo completo-H trab'!Y103</f>
        <v>0</v>
      </c>
      <c r="W96" s="2"/>
      <c r="X96" s="2">
        <f>'PIB Volumen por sectores'!U101</f>
        <v>0</v>
      </c>
      <c r="Y96" s="2">
        <f>'Empleo a tiempo completo-H trab'!BE103</f>
        <v>0</v>
      </c>
      <c r="Z96" s="2"/>
    </row>
    <row r="97" spans="14:26" x14ac:dyDescent="0.25">
      <c r="N97" s="103" t="s">
        <v>121</v>
      </c>
      <c r="O97" s="2">
        <f>'PIB Volumen por sectores'!U102</f>
        <v>0</v>
      </c>
      <c r="P97" s="2">
        <f>'Afiliaciones Servicios '!L101</f>
        <v>0</v>
      </c>
      <c r="Q97" s="2"/>
      <c r="R97" s="2">
        <f>'PIB Volumen por sectores'!U102</f>
        <v>0</v>
      </c>
      <c r="S97" s="2">
        <f>'EPA 1995-2018'!Y97</f>
        <v>0</v>
      </c>
      <c r="T97" s="2"/>
      <c r="U97" s="2">
        <f>'PIB Volumen por sectores'!U102</f>
        <v>0</v>
      </c>
      <c r="V97" s="2">
        <f>'Empleo a tiempo completo-H trab'!Y104</f>
        <v>0</v>
      </c>
      <c r="W97" s="113"/>
      <c r="X97" s="2">
        <f>'PIB Volumen por sectores'!U102</f>
        <v>0</v>
      </c>
      <c r="Y97" s="2">
        <f>'Empleo a tiempo completo-H trab'!BE104</f>
        <v>0</v>
      </c>
      <c r="Z97" s="2"/>
    </row>
    <row r="98" spans="14:26" x14ac:dyDescent="0.25">
      <c r="N98" s="103" t="s">
        <v>122</v>
      </c>
      <c r="O98" s="2">
        <f>'PIB Volumen por sectores'!U103</f>
        <v>0</v>
      </c>
      <c r="P98" s="2">
        <f>'Afiliaciones Servicios '!L102</f>
        <v>0</v>
      </c>
      <c r="Q98" s="2"/>
      <c r="R98" s="2">
        <f>'PIB Volumen por sectores'!U103</f>
        <v>0</v>
      </c>
      <c r="S98" s="2">
        <f>'EPA 1995-2018'!Y98</f>
        <v>0</v>
      </c>
      <c r="T98" s="113"/>
      <c r="U98" s="2">
        <f>'PIB Volumen por sectores'!U103</f>
        <v>0</v>
      </c>
      <c r="V98" s="2">
        <f>'Empleo a tiempo completo-H trab'!Y105</f>
        <v>0</v>
      </c>
      <c r="W98" s="2"/>
      <c r="X98" s="2">
        <f>'PIB Volumen por sectores'!U103</f>
        <v>0</v>
      </c>
      <c r="Y98" s="2">
        <f>'Empleo a tiempo completo-H trab'!BE105</f>
        <v>0</v>
      </c>
      <c r="Z98" s="113"/>
    </row>
    <row r="99" spans="14:26" x14ac:dyDescent="0.25">
      <c r="N99" s="103" t="s">
        <v>123</v>
      </c>
      <c r="O99" s="2">
        <f>'PIB Volumen por sectores'!U104</f>
        <v>0</v>
      </c>
      <c r="P99" s="2">
        <f>'Afiliaciones Servicios '!L103</f>
        <v>0</v>
      </c>
      <c r="Q99" s="2"/>
      <c r="R99" s="2">
        <f>'PIB Volumen por sectores'!U104</f>
        <v>0</v>
      </c>
      <c r="S99" s="2">
        <f>'EPA 1995-2018'!Y99</f>
        <v>0</v>
      </c>
      <c r="T99" s="2"/>
      <c r="U99" s="2">
        <f>'PIB Volumen por sectores'!U104</f>
        <v>0</v>
      </c>
      <c r="V99" s="2">
        <f>'Empleo a tiempo completo-H trab'!Y106</f>
        <v>0</v>
      </c>
      <c r="W99" s="2"/>
      <c r="X99" s="2">
        <f>'PIB Volumen por sectores'!U104</f>
        <v>0</v>
      </c>
      <c r="Y99" s="2">
        <f>'Empleo a tiempo completo-H trab'!BE106</f>
        <v>0</v>
      </c>
      <c r="Z99" s="2"/>
    </row>
    <row r="100" spans="14:26" x14ac:dyDescent="0.25">
      <c r="N100" s="103" t="s">
        <v>124</v>
      </c>
      <c r="O100" s="2">
        <f>'PIB Volumen por sectores'!U105</f>
        <v>0</v>
      </c>
      <c r="P100" s="2">
        <f>'Afiliaciones Servicios '!L104</f>
        <v>0</v>
      </c>
      <c r="Q100" s="113"/>
      <c r="R100" s="2">
        <f>'PIB Volumen por sectores'!U105</f>
        <v>0</v>
      </c>
      <c r="S100" s="2">
        <f>'EPA 1995-2018'!Y100</f>
        <v>0</v>
      </c>
      <c r="T100" s="113"/>
      <c r="U100" s="2">
        <f>'PIB Volumen por sectores'!U105</f>
        <v>0</v>
      </c>
      <c r="V100" s="2">
        <f>'Empleo a tiempo completo-H trab'!Y107</f>
        <v>0</v>
      </c>
      <c r="W100" s="113"/>
      <c r="X100" s="2">
        <f>'PIB Volumen por sectores'!U105</f>
        <v>0</v>
      </c>
      <c r="Y100" s="2">
        <f>'Empleo a tiempo completo-H trab'!BE107</f>
        <v>0</v>
      </c>
      <c r="Z100" s="113"/>
    </row>
    <row r="101" spans="14:26" x14ac:dyDescent="0.25">
      <c r="N101" t="s">
        <v>516</v>
      </c>
      <c r="P101">
        <f>4/4</f>
        <v>1</v>
      </c>
      <c r="Q101" s="12">
        <f>MEDIAN(Q5:Q100)</f>
        <v>0</v>
      </c>
      <c r="S101">
        <f>2/2</f>
        <v>1</v>
      </c>
      <c r="T101" s="12">
        <f>MEDIAN(T5:T100)</f>
        <v>-1</v>
      </c>
      <c r="V101">
        <f>2/2</f>
        <v>1</v>
      </c>
      <c r="W101" s="12">
        <f>MEDIAN(W5:W100)</f>
        <v>-1.5</v>
      </c>
      <c r="Y101">
        <f>2/2</f>
        <v>1</v>
      </c>
      <c r="Z101" s="12">
        <f>MEDIAN(Z5:Z100)</f>
        <v>-1.5</v>
      </c>
    </row>
    <row r="102" spans="14:26" x14ac:dyDescent="0.25">
      <c r="P102" t="s">
        <v>518</v>
      </c>
      <c r="Q102" s="12" t="s">
        <v>517</v>
      </c>
      <c r="S102" t="s">
        <v>518</v>
      </c>
      <c r="T102" s="12" t="s">
        <v>517</v>
      </c>
      <c r="V102" t="s">
        <v>518</v>
      </c>
      <c r="W102" s="12" t="s">
        <v>517</v>
      </c>
      <c r="Y102" t="s">
        <v>518</v>
      </c>
      <c r="Z102" s="12" t="s">
        <v>517</v>
      </c>
    </row>
    <row r="104" spans="14:26" x14ac:dyDescent="0.25">
      <c r="P104" t="s">
        <v>532</v>
      </c>
      <c r="Q104">
        <f>4/4</f>
        <v>1</v>
      </c>
      <c r="S104" t="s">
        <v>532</v>
      </c>
      <c r="T104">
        <f>2/4</f>
        <v>0.5</v>
      </c>
      <c r="V104" t="s">
        <v>532</v>
      </c>
      <c r="W104">
        <f>2/4</f>
        <v>0.5</v>
      </c>
      <c r="Y104" t="s">
        <v>532</v>
      </c>
      <c r="Z104">
        <f>2/4</f>
        <v>0.5</v>
      </c>
    </row>
  </sheetData>
  <mergeCells count="1">
    <mergeCell ref="N3:Z3"/>
  </mergeCells>
  <conditionalFormatting sqref="R5:S100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00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5:Y10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5:U100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5:V100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5:O10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5:P1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253A-FA08-47B0-98A3-070A4B125D64}">
  <dimension ref="D1:AL1"/>
  <sheetViews>
    <sheetView zoomScale="80" zoomScaleNormal="80" workbookViewId="0">
      <selection activeCell="AI15" sqref="AI15"/>
    </sheetView>
  </sheetViews>
  <sheetFormatPr baseColWidth="10" defaultRowHeight="15" x14ac:dyDescent="0.25"/>
  <sheetData>
    <row r="1" spans="4:38" x14ac:dyDescent="0.25">
      <c r="D1" s="4" t="s">
        <v>490</v>
      </c>
      <c r="K1" t="s">
        <v>491</v>
      </c>
      <c r="R1" t="s">
        <v>492</v>
      </c>
      <c r="X1" t="s">
        <v>495</v>
      </c>
      <c r="AE1" t="s">
        <v>503</v>
      </c>
      <c r="AL1" t="s">
        <v>514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8D3E-4214-4121-9631-1F7E949F48B9}">
  <dimension ref="D1:AD1"/>
  <sheetViews>
    <sheetView zoomScale="80" zoomScaleNormal="80" workbookViewId="0">
      <selection activeCell="AA18" sqref="AA18"/>
    </sheetView>
  </sheetViews>
  <sheetFormatPr baseColWidth="10" defaultRowHeight="15" x14ac:dyDescent="0.25"/>
  <sheetData>
    <row r="1" spans="4:30" x14ac:dyDescent="0.25">
      <c r="D1" t="s">
        <v>490</v>
      </c>
      <c r="J1" t="s">
        <v>491</v>
      </c>
      <c r="Q1" t="s">
        <v>495</v>
      </c>
      <c r="W1" t="s">
        <v>503</v>
      </c>
      <c r="AD1" t="s">
        <v>514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59F1-074F-455F-A5C1-E54259A443FB}">
  <dimension ref="D1:AF1"/>
  <sheetViews>
    <sheetView zoomScale="80" zoomScaleNormal="80" workbookViewId="0">
      <selection activeCell="AF1" sqref="AF1"/>
    </sheetView>
  </sheetViews>
  <sheetFormatPr baseColWidth="10" defaultRowHeight="15" x14ac:dyDescent="0.25"/>
  <sheetData>
    <row r="1" spans="4:32" x14ac:dyDescent="0.25">
      <c r="D1" s="96" t="s">
        <v>490</v>
      </c>
      <c r="K1" s="96" t="s">
        <v>491</v>
      </c>
      <c r="R1" t="s">
        <v>495</v>
      </c>
      <c r="Y1" t="s">
        <v>503</v>
      </c>
      <c r="AF1" t="s">
        <v>514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9"/>
  <sheetViews>
    <sheetView workbookViewId="0">
      <selection activeCell="E2" sqref="E2"/>
    </sheetView>
  </sheetViews>
  <sheetFormatPr baseColWidth="10" defaultRowHeight="15" x14ac:dyDescent="0.25"/>
  <cols>
    <col min="2" max="2" width="18" bestFit="1" customWidth="1"/>
    <col min="3" max="3" width="9.28515625" customWidth="1"/>
    <col min="4" max="4" width="11.28515625" customWidth="1"/>
  </cols>
  <sheetData>
    <row r="1" spans="1:5" x14ac:dyDescent="0.25">
      <c r="A1" s="2" t="s">
        <v>1</v>
      </c>
      <c r="B1" s="2" t="s">
        <v>18</v>
      </c>
      <c r="C1" s="2" t="s">
        <v>0</v>
      </c>
      <c r="D1" s="2" t="s">
        <v>2</v>
      </c>
      <c r="E1" s="2" t="s">
        <v>3</v>
      </c>
    </row>
    <row r="2" spans="1:5" x14ac:dyDescent="0.25">
      <c r="A2" s="13">
        <v>83.125694444444449</v>
      </c>
      <c r="B2" s="12">
        <v>7270730</v>
      </c>
      <c r="C2" s="12">
        <v>7308698</v>
      </c>
      <c r="D2" s="12">
        <v>7377903.9000000004</v>
      </c>
      <c r="E2" s="14">
        <v>7382371</v>
      </c>
    </row>
    <row r="3" spans="1:5" x14ac:dyDescent="0.25">
      <c r="A3" s="13">
        <v>83.126388888888883</v>
      </c>
      <c r="B3" s="12">
        <v>7300732</v>
      </c>
      <c r="C3" s="12">
        <v>7331604</v>
      </c>
      <c r="D3" s="12">
        <v>7394609.7000000002</v>
      </c>
      <c r="E3" s="12">
        <v>7390759</v>
      </c>
    </row>
    <row r="4" spans="1:5" x14ac:dyDescent="0.25">
      <c r="A4" s="13">
        <v>83.127083333333331</v>
      </c>
      <c r="B4" s="12">
        <v>7360614</v>
      </c>
      <c r="C4" s="12">
        <v>7354507</v>
      </c>
      <c r="D4" s="12">
        <v>7419211.2000000002</v>
      </c>
      <c r="E4" s="12">
        <v>7415945</v>
      </c>
    </row>
    <row r="5" spans="1:5" x14ac:dyDescent="0.25">
      <c r="A5" s="13">
        <v>83.12777777777778</v>
      </c>
      <c r="B5" s="12">
        <v>7416903</v>
      </c>
      <c r="C5" s="12">
        <v>7377403</v>
      </c>
      <c r="D5" s="12">
        <v>7437743.7000000002</v>
      </c>
      <c r="E5" s="12">
        <v>7435315</v>
      </c>
    </row>
    <row r="6" spans="1:5" x14ac:dyDescent="0.25">
      <c r="A6" s="13">
        <v>83.128472222222214</v>
      </c>
      <c r="B6" s="12">
        <v>7496841</v>
      </c>
      <c r="C6" s="12">
        <v>7400287</v>
      </c>
      <c r="D6" s="12">
        <v>7459967.2000000002</v>
      </c>
      <c r="E6" s="12">
        <v>7460347</v>
      </c>
    </row>
    <row r="7" spans="1:5" x14ac:dyDescent="0.25">
      <c r="A7" s="13">
        <v>83.129166666666663</v>
      </c>
      <c r="B7" s="12">
        <v>7537382</v>
      </c>
      <c r="C7" s="12">
        <v>7423158</v>
      </c>
      <c r="D7" s="12">
        <v>7472974</v>
      </c>
      <c r="E7" s="12">
        <v>7470732</v>
      </c>
    </row>
    <row r="8" spans="1:5" x14ac:dyDescent="0.25">
      <c r="A8" s="13">
        <v>83.129861111111111</v>
      </c>
      <c r="B8" s="12">
        <v>7640436</v>
      </c>
      <c r="C8" s="12">
        <v>7446021</v>
      </c>
      <c r="D8" s="12">
        <v>7498793.7999999998</v>
      </c>
      <c r="E8" s="12">
        <v>7499594</v>
      </c>
    </row>
    <row r="9" spans="1:5" x14ac:dyDescent="0.25">
      <c r="A9" s="13">
        <v>83.13055555555556</v>
      </c>
      <c r="B9" s="12">
        <v>7631772</v>
      </c>
      <c r="C9" s="12">
        <v>7468888</v>
      </c>
      <c r="D9" s="12">
        <v>7517912.0999999996</v>
      </c>
      <c r="E9" s="12">
        <v>7553174</v>
      </c>
    </row>
    <row r="10" spans="1:5" x14ac:dyDescent="0.25">
      <c r="A10" s="13">
        <v>83.131250000000009</v>
      </c>
      <c r="B10" s="12">
        <v>7562315</v>
      </c>
      <c r="C10" s="12">
        <v>7491786</v>
      </c>
      <c r="D10" s="12">
        <v>7535239.5999999996</v>
      </c>
      <c r="E10" s="12">
        <v>7539893</v>
      </c>
    </row>
    <row r="11" spans="1:5" x14ac:dyDescent="0.25">
      <c r="A11" s="13">
        <v>83.131944444444443</v>
      </c>
      <c r="B11" s="12">
        <v>7505252</v>
      </c>
      <c r="C11" s="12">
        <v>7514754</v>
      </c>
      <c r="D11" s="12">
        <v>7538367.5999999996</v>
      </c>
      <c r="E11" s="12">
        <v>7525976</v>
      </c>
    </row>
    <row r="12" spans="1:5" x14ac:dyDescent="0.25">
      <c r="A12" s="13">
        <v>83.132638888888891</v>
      </c>
      <c r="B12" s="12">
        <v>7531807</v>
      </c>
      <c r="C12" s="12">
        <v>7537833</v>
      </c>
      <c r="D12" s="12">
        <v>7554241.7000000002</v>
      </c>
      <c r="E12" s="12">
        <v>7538717</v>
      </c>
    </row>
    <row r="13" spans="1:5" x14ac:dyDescent="0.25">
      <c r="A13" s="13">
        <v>83.13333333333334</v>
      </c>
      <c r="B13" s="12">
        <v>7542316</v>
      </c>
      <c r="C13" s="12">
        <v>7561067</v>
      </c>
      <c r="D13" s="12">
        <v>7579457.5999999996</v>
      </c>
      <c r="E13" s="12">
        <v>7581314</v>
      </c>
    </row>
    <row r="14" spans="1:5" x14ac:dyDescent="0.25">
      <c r="A14" s="13">
        <v>83.167361111111106</v>
      </c>
      <c r="B14" s="12">
        <v>7486986</v>
      </c>
      <c r="C14" s="12">
        <v>7584495</v>
      </c>
      <c r="D14" s="12">
        <v>7603170</v>
      </c>
      <c r="E14" s="12">
        <v>7601592</v>
      </c>
    </row>
    <row r="15" spans="1:5" x14ac:dyDescent="0.25">
      <c r="A15" s="13">
        <v>83.168055555555554</v>
      </c>
      <c r="B15" s="12">
        <v>7530593</v>
      </c>
      <c r="C15" s="12">
        <v>7608160</v>
      </c>
      <c r="D15" s="12">
        <v>7621707.2999999998</v>
      </c>
      <c r="E15" s="12">
        <v>7622154</v>
      </c>
    </row>
    <row r="16" spans="1:5" x14ac:dyDescent="0.25">
      <c r="A16" s="13">
        <v>83.168750000000003</v>
      </c>
      <c r="B16" s="12">
        <v>7564442</v>
      </c>
      <c r="C16" s="12">
        <v>7632094</v>
      </c>
      <c r="D16" s="12">
        <v>7625902.5</v>
      </c>
      <c r="E16" s="12">
        <v>7621651</v>
      </c>
    </row>
    <row r="17" spans="1:5" x14ac:dyDescent="0.25">
      <c r="A17" s="13">
        <v>83.169444444444437</v>
      </c>
      <c r="B17" s="12">
        <v>7621144</v>
      </c>
      <c r="C17" s="12">
        <v>7656326</v>
      </c>
      <c r="D17" s="12">
        <v>7643784.5</v>
      </c>
      <c r="E17" s="12">
        <v>7639679</v>
      </c>
    </row>
    <row r="18" spans="1:5" x14ac:dyDescent="0.25">
      <c r="A18" s="13">
        <v>83.170138888888886</v>
      </c>
      <c r="B18" s="12">
        <v>7697126</v>
      </c>
      <c r="C18" s="12">
        <v>7680879</v>
      </c>
      <c r="D18" s="12">
        <v>7659048.2000000002</v>
      </c>
      <c r="E18" s="12">
        <v>7657981</v>
      </c>
    </row>
    <row r="19" spans="1:5" x14ac:dyDescent="0.25">
      <c r="A19" s="13">
        <v>83.170833333333334</v>
      </c>
      <c r="B19" s="12">
        <v>7758885</v>
      </c>
      <c r="C19" s="12">
        <v>7705775</v>
      </c>
      <c r="D19" s="12">
        <v>7691451.2999999998</v>
      </c>
      <c r="E19" s="12">
        <v>7691555</v>
      </c>
    </row>
    <row r="20" spans="1:5" x14ac:dyDescent="0.25">
      <c r="A20" s="13">
        <v>83.171527777777769</v>
      </c>
      <c r="B20" s="12">
        <v>7852247</v>
      </c>
      <c r="C20" s="12">
        <v>7731035</v>
      </c>
      <c r="D20" s="12">
        <v>7708871.2999999998</v>
      </c>
      <c r="E20" s="12">
        <v>7709132</v>
      </c>
    </row>
    <row r="21" spans="1:5" x14ac:dyDescent="0.25">
      <c r="A21" s="13">
        <v>83.172222222222231</v>
      </c>
      <c r="B21" s="12">
        <v>7849632</v>
      </c>
      <c r="C21" s="12">
        <v>7756685</v>
      </c>
      <c r="D21" s="12">
        <v>7734108.0999999996</v>
      </c>
      <c r="E21" s="12">
        <v>7770855</v>
      </c>
    </row>
    <row r="22" spans="1:5" x14ac:dyDescent="0.25">
      <c r="A22" s="13">
        <v>83.172916666666666</v>
      </c>
      <c r="B22" s="12">
        <v>7760896</v>
      </c>
      <c r="C22" s="12">
        <v>7782759</v>
      </c>
      <c r="D22" s="12">
        <v>7742790.5</v>
      </c>
      <c r="E22" s="12">
        <v>7739635</v>
      </c>
    </row>
    <row r="23" spans="1:5" x14ac:dyDescent="0.25">
      <c r="A23" s="13">
        <v>83.173611111111114</v>
      </c>
      <c r="B23" s="12">
        <v>7740041</v>
      </c>
      <c r="C23" s="12">
        <v>7809299</v>
      </c>
      <c r="D23" s="12">
        <v>7766784</v>
      </c>
      <c r="E23" s="12">
        <v>7760078</v>
      </c>
    </row>
    <row r="24" spans="1:5" x14ac:dyDescent="0.25">
      <c r="A24" s="13">
        <v>83.174305555555563</v>
      </c>
      <c r="B24" s="12">
        <v>7775281</v>
      </c>
      <c r="C24" s="12">
        <v>7836344</v>
      </c>
      <c r="D24" s="12">
        <v>7790029.2999999998</v>
      </c>
      <c r="E24" s="12">
        <v>7781418</v>
      </c>
    </row>
    <row r="25" spans="1:5" x14ac:dyDescent="0.25">
      <c r="A25" s="13">
        <v>83.174999999999997</v>
      </c>
      <c r="B25" s="12">
        <v>7777339</v>
      </c>
      <c r="C25" s="12">
        <v>7863927</v>
      </c>
      <c r="D25" s="12">
        <v>7817312.5</v>
      </c>
      <c r="E25" s="12">
        <v>7815702</v>
      </c>
    </row>
    <row r="26" spans="1:5" x14ac:dyDescent="0.25">
      <c r="A26" s="13">
        <v>83.209027777777777</v>
      </c>
      <c r="B26" s="12">
        <v>7718910</v>
      </c>
      <c r="C26" s="12">
        <v>7892080</v>
      </c>
      <c r="D26" s="12">
        <v>7842262.0999999996</v>
      </c>
      <c r="E26" s="12">
        <v>7836889</v>
      </c>
    </row>
    <row r="27" spans="1:5" x14ac:dyDescent="0.25">
      <c r="A27" s="13">
        <v>83.209722222222226</v>
      </c>
      <c r="B27" s="12">
        <v>7773428</v>
      </c>
      <c r="C27" s="12">
        <v>7920826</v>
      </c>
      <c r="D27" s="12">
        <v>7872695.7999999998</v>
      </c>
      <c r="E27" s="12">
        <v>7866033</v>
      </c>
    </row>
    <row r="28" spans="1:5" x14ac:dyDescent="0.25">
      <c r="A28" s="13">
        <v>83.21041666666666</v>
      </c>
      <c r="B28" s="12">
        <v>7850378</v>
      </c>
      <c r="C28" s="12">
        <v>7950177</v>
      </c>
      <c r="D28" s="12">
        <v>7908297.4000000004</v>
      </c>
      <c r="E28" s="12">
        <v>7910052</v>
      </c>
    </row>
    <row r="29" spans="1:5" x14ac:dyDescent="0.25">
      <c r="A29" s="13">
        <v>83.211111111111109</v>
      </c>
      <c r="B29" s="12">
        <v>7917750</v>
      </c>
      <c r="C29" s="12">
        <v>7980136</v>
      </c>
      <c r="D29" s="12">
        <v>7938225</v>
      </c>
      <c r="E29" s="12">
        <v>7934869</v>
      </c>
    </row>
    <row r="30" spans="1:5" x14ac:dyDescent="0.25">
      <c r="A30" s="13">
        <v>83.211805555555557</v>
      </c>
      <c r="B30" s="12">
        <v>8002851</v>
      </c>
      <c r="C30" s="12">
        <v>8010697</v>
      </c>
      <c r="D30" s="12">
        <v>7965101.5</v>
      </c>
      <c r="E30" s="12">
        <v>7960515</v>
      </c>
    </row>
    <row r="31" spans="1:5" x14ac:dyDescent="0.25">
      <c r="A31" s="13">
        <v>83.212499999999991</v>
      </c>
      <c r="B31" s="12">
        <v>8072622</v>
      </c>
      <c r="C31" s="12">
        <v>8041851</v>
      </c>
      <c r="D31" s="12">
        <v>8003069.7000000002</v>
      </c>
      <c r="E31" s="12">
        <v>8005381</v>
      </c>
    </row>
    <row r="32" spans="1:5" x14ac:dyDescent="0.25">
      <c r="A32" s="13">
        <v>83.21319444444444</v>
      </c>
      <c r="B32" s="12">
        <v>8189611</v>
      </c>
      <c r="C32" s="12">
        <v>8073588</v>
      </c>
      <c r="D32" s="12">
        <v>8042375.5</v>
      </c>
      <c r="E32" s="12">
        <v>8043100</v>
      </c>
    </row>
    <row r="33" spans="1:5" x14ac:dyDescent="0.25">
      <c r="A33" s="13">
        <v>83.213888888888889</v>
      </c>
      <c r="B33" s="12">
        <v>8190861</v>
      </c>
      <c r="C33" s="12">
        <v>8105900</v>
      </c>
      <c r="D33" s="12">
        <v>8082848</v>
      </c>
      <c r="E33" s="12">
        <v>8113621</v>
      </c>
    </row>
    <row r="34" spans="1:5" x14ac:dyDescent="0.25">
      <c r="A34" s="13">
        <v>83.214583333333337</v>
      </c>
      <c r="B34" s="12">
        <v>8123188</v>
      </c>
      <c r="C34" s="12">
        <v>8138788</v>
      </c>
      <c r="D34" s="12">
        <v>8109445.5999999996</v>
      </c>
      <c r="E34" s="12">
        <v>8104376</v>
      </c>
    </row>
    <row r="35" spans="1:5" x14ac:dyDescent="0.25">
      <c r="A35" s="13">
        <v>83.215277777777786</v>
      </c>
      <c r="B35" s="12">
        <v>8117805</v>
      </c>
      <c r="C35" s="12">
        <v>8172257</v>
      </c>
      <c r="D35" s="12">
        <v>8133673.9000000004</v>
      </c>
      <c r="E35" s="12">
        <v>8135923</v>
      </c>
    </row>
    <row r="36" spans="1:5" x14ac:dyDescent="0.25">
      <c r="A36" s="13">
        <v>83.21597222222222</v>
      </c>
      <c r="B36" s="12">
        <v>8159470</v>
      </c>
      <c r="C36" s="12">
        <v>8206313</v>
      </c>
      <c r="D36" s="12">
        <v>8162118.4000000004</v>
      </c>
      <c r="E36" s="12">
        <v>8163248</v>
      </c>
    </row>
    <row r="37" spans="1:5" x14ac:dyDescent="0.25">
      <c r="A37" s="13">
        <v>83.216666666666669</v>
      </c>
      <c r="B37" s="12">
        <v>8143584</v>
      </c>
      <c r="C37" s="12">
        <v>8240958</v>
      </c>
      <c r="D37" s="12">
        <v>8187112.9000000004</v>
      </c>
      <c r="E37" s="12">
        <v>8180052</v>
      </c>
    </row>
    <row r="38" spans="1:5" x14ac:dyDescent="0.25">
      <c r="A38" s="13">
        <v>83.250694444444449</v>
      </c>
      <c r="B38" s="12">
        <v>8102176</v>
      </c>
      <c r="C38" s="12">
        <v>8276189</v>
      </c>
      <c r="D38" s="12">
        <v>8228832.9000000004</v>
      </c>
      <c r="E38" s="12">
        <v>8226745</v>
      </c>
    </row>
    <row r="39" spans="1:5" x14ac:dyDescent="0.25">
      <c r="A39" s="13">
        <v>83.251388888888883</v>
      </c>
      <c r="B39" s="12">
        <v>8169599</v>
      </c>
      <c r="C39" s="12">
        <v>8311997</v>
      </c>
      <c r="D39" s="12">
        <v>8269047.0999999996</v>
      </c>
      <c r="E39" s="12">
        <v>8265315</v>
      </c>
    </row>
    <row r="40" spans="1:5" x14ac:dyDescent="0.25">
      <c r="A40" s="13">
        <v>83.252083333333331</v>
      </c>
      <c r="B40" s="12">
        <v>8252648</v>
      </c>
      <c r="C40" s="12">
        <v>8348362</v>
      </c>
      <c r="D40" s="12">
        <v>8317214.0999999996</v>
      </c>
      <c r="E40" s="12">
        <v>8313267</v>
      </c>
    </row>
    <row r="41" spans="1:5" x14ac:dyDescent="0.25">
      <c r="A41" s="13">
        <v>83.25277777777778</v>
      </c>
      <c r="B41" s="12">
        <v>8339634</v>
      </c>
      <c r="C41" s="12">
        <v>8385253</v>
      </c>
      <c r="D41" s="12">
        <v>8362507.7999999998</v>
      </c>
      <c r="E41" s="12">
        <v>8354732</v>
      </c>
    </row>
    <row r="42" spans="1:5" x14ac:dyDescent="0.25">
      <c r="A42" s="13">
        <v>83.253472222222214</v>
      </c>
      <c r="B42" s="12">
        <v>8442245</v>
      </c>
      <c r="C42" s="12">
        <v>8422633</v>
      </c>
      <c r="D42" s="12">
        <v>8399672.5999999996</v>
      </c>
      <c r="E42" s="12">
        <v>8395931</v>
      </c>
    </row>
    <row r="43" spans="1:5" x14ac:dyDescent="0.25">
      <c r="A43" s="13">
        <v>83.254166666666663</v>
      </c>
      <c r="B43" s="12">
        <v>8506730</v>
      </c>
      <c r="C43" s="12">
        <v>8460461</v>
      </c>
      <c r="D43" s="12">
        <v>8432784.9000000004</v>
      </c>
      <c r="E43" s="12">
        <v>8439548</v>
      </c>
    </row>
    <row r="44" spans="1:5" x14ac:dyDescent="0.25">
      <c r="A44" s="13">
        <v>83.254861111111111</v>
      </c>
      <c r="B44" s="12">
        <v>8602037</v>
      </c>
      <c r="C44" s="12">
        <v>8498699</v>
      </c>
      <c r="D44" s="12">
        <v>8457335</v>
      </c>
      <c r="E44" s="12">
        <v>8451279</v>
      </c>
    </row>
    <row r="45" spans="1:5" x14ac:dyDescent="0.25">
      <c r="A45" s="13">
        <v>83.25555555555556</v>
      </c>
      <c r="B45" s="12">
        <v>8593615</v>
      </c>
      <c r="C45" s="12">
        <v>8537309</v>
      </c>
      <c r="D45" s="12">
        <v>8507431.5</v>
      </c>
      <c r="E45" s="12">
        <v>8520665</v>
      </c>
    </row>
    <row r="46" spans="1:5" x14ac:dyDescent="0.25">
      <c r="A46" s="13">
        <v>83.256250000000009</v>
      </c>
      <c r="B46" s="12">
        <v>8582614</v>
      </c>
      <c r="C46" s="12">
        <v>8576264</v>
      </c>
      <c r="D46" s="12">
        <v>8567018.3000000007</v>
      </c>
      <c r="E46" s="12">
        <v>8566430</v>
      </c>
    </row>
    <row r="47" spans="1:5" x14ac:dyDescent="0.25">
      <c r="A47" s="13">
        <v>83.256944444444443</v>
      </c>
      <c r="B47" s="12">
        <v>8612421</v>
      </c>
      <c r="C47" s="12">
        <v>8615539</v>
      </c>
      <c r="D47" s="12">
        <v>8619729.0999999996</v>
      </c>
      <c r="E47" s="12">
        <v>8630266</v>
      </c>
    </row>
    <row r="48" spans="1:5" x14ac:dyDescent="0.25">
      <c r="A48" s="13">
        <v>83.257638888888891</v>
      </c>
      <c r="B48" s="12">
        <v>8670232</v>
      </c>
      <c r="C48" s="12">
        <v>8655110</v>
      </c>
      <c r="D48" s="12">
        <v>8666492.8000000007</v>
      </c>
      <c r="E48" s="12">
        <v>8670590</v>
      </c>
    </row>
    <row r="49" spans="1:5" x14ac:dyDescent="0.25">
      <c r="A49" s="13">
        <v>83.25833333333334</v>
      </c>
      <c r="B49" s="12">
        <v>8672390</v>
      </c>
      <c r="C49" s="12">
        <v>8694951</v>
      </c>
      <c r="D49" s="12">
        <v>8708985.1999999993</v>
      </c>
      <c r="E49" s="12">
        <v>8705259</v>
      </c>
    </row>
    <row r="50" spans="1:5" x14ac:dyDescent="0.25">
      <c r="A50" s="13">
        <v>83.292361111111106</v>
      </c>
      <c r="B50" s="12">
        <v>8622174</v>
      </c>
      <c r="C50" s="12">
        <v>8735039</v>
      </c>
      <c r="D50" s="12">
        <v>8755009.8000000007</v>
      </c>
      <c r="E50" s="12">
        <v>8755553</v>
      </c>
    </row>
    <row r="51" spans="1:5" x14ac:dyDescent="0.25">
      <c r="A51" s="13">
        <v>83.293055555555554</v>
      </c>
      <c r="B51" s="12">
        <v>8691452</v>
      </c>
      <c r="C51" s="12">
        <v>8775349</v>
      </c>
      <c r="D51" s="12">
        <v>8784121.5999999996</v>
      </c>
      <c r="E51" s="12">
        <v>8792291</v>
      </c>
    </row>
    <row r="52" spans="1:5" x14ac:dyDescent="0.25">
      <c r="A52" s="13">
        <v>83.293750000000003</v>
      </c>
      <c r="B52" s="12">
        <v>8734854</v>
      </c>
      <c r="C52" s="12">
        <v>8815849</v>
      </c>
      <c r="D52" s="12">
        <v>8812723.6999999993</v>
      </c>
      <c r="E52" s="12">
        <v>8794489</v>
      </c>
    </row>
    <row r="53" spans="1:5" x14ac:dyDescent="0.25">
      <c r="A53" s="13">
        <v>83.294444444444437</v>
      </c>
      <c r="B53" s="12">
        <v>8826257</v>
      </c>
      <c r="C53" s="12">
        <v>8856498</v>
      </c>
      <c r="D53" s="12">
        <v>8839143.0999999996</v>
      </c>
      <c r="E53" s="12">
        <v>8838436</v>
      </c>
    </row>
    <row r="54" spans="1:5" x14ac:dyDescent="0.25">
      <c r="A54" s="13">
        <v>83.295138888888886</v>
      </c>
      <c r="B54" s="12">
        <v>8958711</v>
      </c>
      <c r="C54" s="12">
        <v>8897254</v>
      </c>
      <c r="D54" s="12">
        <v>8905054.8000000007</v>
      </c>
      <c r="E54" s="12">
        <v>8908620</v>
      </c>
    </row>
    <row r="55" spans="1:5" x14ac:dyDescent="0.25">
      <c r="A55" s="13">
        <v>83.295833333333334</v>
      </c>
      <c r="B55" s="12">
        <v>8997446</v>
      </c>
      <c r="C55" s="12">
        <v>8938069</v>
      </c>
      <c r="D55" s="12">
        <v>8947744.3000000007</v>
      </c>
      <c r="E55" s="12">
        <v>8928180</v>
      </c>
    </row>
    <row r="56" spans="1:5" x14ac:dyDescent="0.25">
      <c r="A56" s="13">
        <v>83.296527777777769</v>
      </c>
      <c r="B56" s="12">
        <v>9189742</v>
      </c>
      <c r="C56" s="12">
        <v>8978902</v>
      </c>
      <c r="D56" s="12">
        <v>9006311.5</v>
      </c>
      <c r="E56" s="12">
        <v>9033819</v>
      </c>
    </row>
    <row r="57" spans="1:5" x14ac:dyDescent="0.25">
      <c r="A57" s="13">
        <v>83.297222222222231</v>
      </c>
      <c r="B57" s="12">
        <v>9090000</v>
      </c>
      <c r="C57" s="12">
        <v>9019714</v>
      </c>
      <c r="D57" s="12">
        <v>9028467.5999999996</v>
      </c>
      <c r="E57" s="12">
        <v>9022556</v>
      </c>
    </row>
    <row r="58" spans="1:5" x14ac:dyDescent="0.25">
      <c r="A58" s="13">
        <v>83.297916666666666</v>
      </c>
      <c r="B58" s="12">
        <v>9057479</v>
      </c>
      <c r="C58" s="12">
        <v>9060481</v>
      </c>
      <c r="D58" s="12">
        <v>9070547.5999999996</v>
      </c>
      <c r="E58" s="12">
        <v>9045375</v>
      </c>
    </row>
    <row r="59" spans="1:5" x14ac:dyDescent="0.25">
      <c r="A59" s="13">
        <v>83.298611111111114</v>
      </c>
      <c r="B59" s="12">
        <v>9149573</v>
      </c>
      <c r="C59" s="12">
        <v>9101185</v>
      </c>
      <c r="D59" s="12">
        <v>9127861.1999999993</v>
      </c>
      <c r="E59" s="12">
        <v>9168506</v>
      </c>
    </row>
    <row r="60" spans="1:5" x14ac:dyDescent="0.25">
      <c r="A60" s="13">
        <v>83.299305555555563</v>
      </c>
      <c r="B60" s="12">
        <v>9151717</v>
      </c>
      <c r="C60" s="12">
        <v>9141808</v>
      </c>
      <c r="D60" s="12">
        <v>9158437.5</v>
      </c>
      <c r="E60" s="12">
        <v>9147689</v>
      </c>
    </row>
    <row r="61" spans="1:5" x14ac:dyDescent="0.25">
      <c r="A61" s="13">
        <v>83.3</v>
      </c>
      <c r="B61" s="12">
        <v>9175124</v>
      </c>
      <c r="C61" s="12">
        <v>9182333</v>
      </c>
      <c r="D61" s="12">
        <v>9205452.8000000007</v>
      </c>
      <c r="E61" s="12">
        <v>9203117</v>
      </c>
    </row>
    <row r="62" spans="1:5" x14ac:dyDescent="0.25">
      <c r="A62" s="13">
        <v>83.334027777777777</v>
      </c>
      <c r="B62" s="12">
        <v>9096988</v>
      </c>
      <c r="C62" s="12">
        <v>9222747</v>
      </c>
      <c r="D62" s="12">
        <v>9225879.1999999993</v>
      </c>
      <c r="E62" s="12">
        <v>9238045</v>
      </c>
    </row>
    <row r="63" spans="1:5" x14ac:dyDescent="0.25">
      <c r="A63" s="13">
        <v>83.334722222222226</v>
      </c>
      <c r="B63" s="12">
        <v>9167069</v>
      </c>
      <c r="C63" s="12">
        <v>9263033</v>
      </c>
      <c r="D63" s="12">
        <v>9278745.1999999993</v>
      </c>
      <c r="E63" s="12">
        <v>9272051</v>
      </c>
    </row>
    <row r="64" spans="1:5" x14ac:dyDescent="0.25">
      <c r="A64" s="13">
        <v>83.33541666666666</v>
      </c>
      <c r="B64" s="12">
        <v>9249992</v>
      </c>
      <c r="C64" s="12">
        <v>9303169</v>
      </c>
      <c r="D64" s="12">
        <v>9321029.5999999996</v>
      </c>
      <c r="E64" s="12">
        <v>9308009</v>
      </c>
    </row>
    <row r="65" spans="1:5" x14ac:dyDescent="0.25">
      <c r="A65" s="13">
        <v>83.336111111111109</v>
      </c>
      <c r="B65" s="12">
        <v>9382623</v>
      </c>
      <c r="C65" s="12">
        <v>9343122</v>
      </c>
      <c r="D65" s="12">
        <v>9376867.3000000007</v>
      </c>
      <c r="E65" s="12">
        <v>9392344</v>
      </c>
    </row>
    <row r="66" spans="1:5" x14ac:dyDescent="0.25">
      <c r="A66" s="13">
        <v>83.336805555555557</v>
      </c>
      <c r="B66" s="12">
        <v>9450907</v>
      </c>
      <c r="C66" s="12">
        <v>9382859</v>
      </c>
      <c r="D66" s="12">
        <v>9401758.5999999996</v>
      </c>
      <c r="E66" s="12">
        <v>9395501</v>
      </c>
    </row>
    <row r="67" spans="1:5" x14ac:dyDescent="0.25">
      <c r="A67" s="13">
        <v>83.337499999999991</v>
      </c>
      <c r="B67" s="12">
        <v>9492380</v>
      </c>
      <c r="C67" s="12">
        <v>9422349</v>
      </c>
      <c r="D67" s="12">
        <v>9431818.8000000007</v>
      </c>
      <c r="E67" s="12">
        <v>9421022</v>
      </c>
    </row>
    <row r="68" spans="1:5" x14ac:dyDescent="0.25">
      <c r="A68" s="13">
        <v>83.33819444444444</v>
      </c>
      <c r="B68" s="12">
        <v>9653313</v>
      </c>
      <c r="C68" s="12">
        <v>9461564</v>
      </c>
      <c r="D68" s="12">
        <v>9478347.4000000004</v>
      </c>
      <c r="E68" s="12">
        <v>9494441</v>
      </c>
    </row>
    <row r="69" spans="1:5" x14ac:dyDescent="0.25">
      <c r="A69" s="13">
        <v>83.338888888888889</v>
      </c>
      <c r="B69" s="12">
        <v>9585863</v>
      </c>
      <c r="C69" s="12">
        <v>9500483</v>
      </c>
      <c r="D69" s="12">
        <v>9525353.1999999993</v>
      </c>
      <c r="E69" s="12">
        <v>9523748</v>
      </c>
    </row>
    <row r="70" spans="1:5" x14ac:dyDescent="0.25">
      <c r="A70" s="13">
        <v>83.339583333333337</v>
      </c>
      <c r="B70" s="12">
        <v>9646346</v>
      </c>
      <c r="C70" s="12">
        <v>9539096</v>
      </c>
      <c r="D70" s="12">
        <v>9658401</v>
      </c>
      <c r="E70" s="12">
        <v>9639418</v>
      </c>
    </row>
    <row r="71" spans="1:5" x14ac:dyDescent="0.25">
      <c r="A71" s="13">
        <v>83.340277777777786</v>
      </c>
      <c r="B71" s="12">
        <v>9595576</v>
      </c>
      <c r="C71" s="12">
        <v>9577401</v>
      </c>
      <c r="D71" s="12">
        <v>9605122.5</v>
      </c>
      <c r="E71" s="12">
        <v>9618137</v>
      </c>
    </row>
    <row r="72" spans="1:5" x14ac:dyDescent="0.25">
      <c r="A72" s="13">
        <v>83.34097222222222</v>
      </c>
      <c r="B72" s="12">
        <v>9656783</v>
      </c>
      <c r="C72" s="12">
        <v>9615403</v>
      </c>
      <c r="D72" s="12">
        <v>9645467.5999999996</v>
      </c>
      <c r="E72" s="12">
        <v>9647805</v>
      </c>
    </row>
    <row r="73" spans="1:5" x14ac:dyDescent="0.25">
      <c r="A73" s="13">
        <v>83.341666666666669</v>
      </c>
      <c r="B73" s="12">
        <v>9659428</v>
      </c>
      <c r="C73" s="12">
        <v>9653107</v>
      </c>
      <c r="D73" s="12">
        <v>9677093.0999999996</v>
      </c>
      <c r="E73" s="12">
        <v>9683832</v>
      </c>
    </row>
    <row r="74" spans="1:5" x14ac:dyDescent="0.25">
      <c r="A74" s="13">
        <v>83.375694444444449</v>
      </c>
      <c r="B74" s="12">
        <v>9558413</v>
      </c>
      <c r="C74" s="12">
        <v>9690523</v>
      </c>
      <c r="D74" s="12">
        <v>9713332.5999999996</v>
      </c>
      <c r="E74" s="12">
        <v>9704861</v>
      </c>
    </row>
    <row r="75" spans="1:5" x14ac:dyDescent="0.25">
      <c r="A75" s="13">
        <v>83.376388888888883</v>
      </c>
      <c r="B75" s="12">
        <v>9650875</v>
      </c>
      <c r="C75" s="12">
        <v>9727660</v>
      </c>
      <c r="D75" s="12">
        <v>9763839.3000000007</v>
      </c>
      <c r="E75" s="12">
        <v>9758176</v>
      </c>
    </row>
    <row r="76" spans="1:5" x14ac:dyDescent="0.25">
      <c r="A76" s="13">
        <v>83.377083333333331</v>
      </c>
      <c r="B76" s="12">
        <v>9771603</v>
      </c>
      <c r="C76" s="12">
        <v>9764517</v>
      </c>
      <c r="D76" s="12">
        <v>9809449.9000000004</v>
      </c>
      <c r="E76" s="12">
        <v>9829314</v>
      </c>
    </row>
    <row r="77" spans="1:5" x14ac:dyDescent="0.25">
      <c r="A77" s="13">
        <v>83.37777777777778</v>
      </c>
      <c r="B77" s="12">
        <v>9828705</v>
      </c>
      <c r="C77" s="12">
        <v>9801090</v>
      </c>
      <c r="D77" s="12">
        <v>9842808.3000000007</v>
      </c>
      <c r="E77" s="12">
        <v>9835330</v>
      </c>
    </row>
    <row r="78" spans="1:5" x14ac:dyDescent="0.25">
      <c r="A78" s="13">
        <v>83.378472222222214</v>
      </c>
      <c r="B78" s="12">
        <v>9915747</v>
      </c>
      <c r="C78" s="12">
        <v>9837373</v>
      </c>
      <c r="D78" s="12">
        <v>9872289.1999999993</v>
      </c>
      <c r="E78" s="12">
        <v>9855479</v>
      </c>
    </row>
    <row r="79" spans="1:5" x14ac:dyDescent="0.25">
      <c r="A79" s="13">
        <v>83.379166666666663</v>
      </c>
      <c r="B79" s="12">
        <v>10027578</v>
      </c>
      <c r="C79" s="12">
        <v>9873365</v>
      </c>
      <c r="D79" s="12">
        <v>9916265.4000000004</v>
      </c>
      <c r="E79" s="12">
        <v>9954361</v>
      </c>
    </row>
    <row r="80" spans="1:5" x14ac:dyDescent="0.25">
      <c r="A80" s="13">
        <v>83.379861111111111</v>
      </c>
      <c r="B80" s="12">
        <v>10088295</v>
      </c>
      <c r="C80" s="12">
        <v>9909067</v>
      </c>
      <c r="D80" s="12">
        <v>9939115.1999999993</v>
      </c>
      <c r="E80" s="12">
        <v>9926043</v>
      </c>
    </row>
    <row r="81" spans="1:5" x14ac:dyDescent="0.25">
      <c r="A81" s="13">
        <v>83.38055555555556</v>
      </c>
      <c r="B81" s="12">
        <v>10005366</v>
      </c>
      <c r="C81" s="12">
        <v>9944493</v>
      </c>
      <c r="D81" s="12">
        <v>9966361.6999999993</v>
      </c>
      <c r="E81" s="12">
        <v>9948847</v>
      </c>
    </row>
    <row r="82" spans="1:5" x14ac:dyDescent="0.25">
      <c r="A82" s="13">
        <v>83.381250000000009</v>
      </c>
      <c r="B82" s="12">
        <v>10010897</v>
      </c>
      <c r="C82" s="12">
        <v>9979669</v>
      </c>
      <c r="D82" s="12">
        <v>9999715.1999999993</v>
      </c>
      <c r="E82" s="12">
        <v>10010216</v>
      </c>
    </row>
    <row r="83" spans="1:5" x14ac:dyDescent="0.25">
      <c r="A83" s="13">
        <v>83.381944444444443</v>
      </c>
      <c r="B83" s="12">
        <v>9995133</v>
      </c>
      <c r="C83" s="12">
        <v>10014624</v>
      </c>
      <c r="D83" s="12">
        <v>10027857</v>
      </c>
      <c r="E83" s="12">
        <v>10019948</v>
      </c>
    </row>
    <row r="84" spans="1:5" x14ac:dyDescent="0.25">
      <c r="A84" s="13">
        <v>83.382638888888891</v>
      </c>
      <c r="B84" s="12">
        <v>10084275</v>
      </c>
      <c r="C84" s="12">
        <v>10049391</v>
      </c>
      <c r="D84" s="12">
        <v>10075625</v>
      </c>
      <c r="E84" s="12">
        <v>10070278</v>
      </c>
    </row>
    <row r="85" spans="1:5" x14ac:dyDescent="0.25">
      <c r="A85" s="13">
        <v>83.38333333333334</v>
      </c>
      <c r="B85" s="12">
        <v>10105434</v>
      </c>
      <c r="C85" s="12">
        <v>10084000</v>
      </c>
      <c r="D85" s="12">
        <v>10111742</v>
      </c>
      <c r="E85" s="12">
        <v>10129132</v>
      </c>
    </row>
    <row r="86" spans="1:5" x14ac:dyDescent="0.25">
      <c r="A86" s="13">
        <v>83.417361111111106</v>
      </c>
      <c r="B86" s="12">
        <v>9989297</v>
      </c>
      <c r="C86" s="12">
        <v>10118486</v>
      </c>
      <c r="D86" s="12">
        <v>10145611</v>
      </c>
      <c r="E86" s="12">
        <v>10138862</v>
      </c>
    </row>
    <row r="87" spans="1:5" x14ac:dyDescent="0.25">
      <c r="A87" s="13">
        <v>83.418055555555554</v>
      </c>
      <c r="B87" s="12">
        <v>10046548</v>
      </c>
      <c r="C87" s="12">
        <v>10152882</v>
      </c>
      <c r="D87" s="12">
        <v>10162051</v>
      </c>
      <c r="E87" s="12">
        <v>10153692</v>
      </c>
    </row>
    <row r="88" spans="1:5" x14ac:dyDescent="0.25">
      <c r="A88" s="13">
        <v>83.418750000000003</v>
      </c>
      <c r="B88" s="12">
        <v>10147424</v>
      </c>
      <c r="C88" s="12">
        <v>10187214</v>
      </c>
      <c r="D88" s="12">
        <v>10187168</v>
      </c>
      <c r="E88" s="12">
        <v>10204807</v>
      </c>
    </row>
    <row r="89" spans="1:5" x14ac:dyDescent="0.25">
      <c r="A89" s="13">
        <v>83.419444444444437</v>
      </c>
      <c r="B89" s="12">
        <v>10207521</v>
      </c>
      <c r="C89" s="12">
        <v>10221501</v>
      </c>
      <c r="D89" s="12">
        <v>10217978</v>
      </c>
      <c r="E89" s="12">
        <v>10211940</v>
      </c>
    </row>
    <row r="90" spans="1:5" x14ac:dyDescent="0.25">
      <c r="A90" s="13">
        <v>83.420138888888886</v>
      </c>
      <c r="B90" s="12">
        <v>10312411</v>
      </c>
      <c r="C90" s="12">
        <v>10255758</v>
      </c>
      <c r="D90" s="12">
        <v>10255564</v>
      </c>
      <c r="E90" s="12">
        <v>10248233</v>
      </c>
    </row>
    <row r="91" spans="1:5" x14ac:dyDescent="0.25">
      <c r="A91" s="13">
        <v>83.420833333333334</v>
      </c>
      <c r="B91" s="12">
        <v>10408793</v>
      </c>
      <c r="C91" s="12">
        <v>10290000</v>
      </c>
      <c r="D91" s="12">
        <v>10302714</v>
      </c>
      <c r="E91" s="12">
        <v>10336271</v>
      </c>
    </row>
    <row r="92" spans="1:5" x14ac:dyDescent="0.25">
      <c r="A92" s="13">
        <v>83.421527777777769</v>
      </c>
      <c r="B92" s="12">
        <v>10471519</v>
      </c>
      <c r="C92" s="12">
        <v>10324245</v>
      </c>
      <c r="D92" s="12">
        <v>10320650</v>
      </c>
      <c r="E92" s="12">
        <v>10305376</v>
      </c>
    </row>
    <row r="93" spans="1:5" x14ac:dyDescent="0.25">
      <c r="A93" s="13">
        <v>83.422222222222231</v>
      </c>
      <c r="B93" s="12">
        <v>10498688</v>
      </c>
      <c r="C93" s="12">
        <v>10358521</v>
      </c>
      <c r="D93" s="12">
        <v>10459044</v>
      </c>
      <c r="E93" s="12">
        <v>10448253</v>
      </c>
    </row>
    <row r="94" spans="1:5" x14ac:dyDescent="0.25">
      <c r="A94" s="13">
        <v>83.422916666666666</v>
      </c>
      <c r="B94" s="12">
        <v>10362372</v>
      </c>
      <c r="C94" s="12">
        <v>10392864</v>
      </c>
      <c r="D94" s="12">
        <v>10368927</v>
      </c>
      <c r="E94" s="12">
        <v>10367192</v>
      </c>
    </row>
    <row r="95" spans="1:5" x14ac:dyDescent="0.25">
      <c r="A95" s="13">
        <v>83.423611111111114</v>
      </c>
      <c r="B95" s="12">
        <v>10380738</v>
      </c>
      <c r="C95" s="12">
        <v>10427321</v>
      </c>
      <c r="D95" s="12">
        <v>10409821</v>
      </c>
      <c r="E95" s="12">
        <v>10404699</v>
      </c>
    </row>
    <row r="96" spans="1:5" x14ac:dyDescent="0.25">
      <c r="A96" s="13">
        <v>83.424305555555563</v>
      </c>
      <c r="B96" s="12">
        <v>10468878</v>
      </c>
      <c r="C96" s="12">
        <v>10461936</v>
      </c>
      <c r="D96" s="12">
        <v>10448956</v>
      </c>
      <c r="E96" s="12">
        <v>10450700</v>
      </c>
    </row>
    <row r="97" spans="1:5" x14ac:dyDescent="0.25">
      <c r="A97" s="13">
        <v>83.424999999999997</v>
      </c>
      <c r="B97" s="12">
        <v>10463337</v>
      </c>
      <c r="C97" s="12">
        <v>10496752</v>
      </c>
      <c r="D97" s="12">
        <v>10486603</v>
      </c>
      <c r="E97" s="12">
        <v>10488003</v>
      </c>
    </row>
    <row r="98" spans="1:5" x14ac:dyDescent="0.25">
      <c r="A98" s="13">
        <v>83.459027777777777</v>
      </c>
      <c r="B98" s="12">
        <v>10364361</v>
      </c>
      <c r="C98" s="12">
        <v>10531810</v>
      </c>
      <c r="D98" s="12">
        <v>10516801</v>
      </c>
      <c r="E98" s="12">
        <v>10513549</v>
      </c>
    </row>
    <row r="99" spans="1:5" x14ac:dyDescent="0.25">
      <c r="A99" s="13">
        <v>83.459722222222226</v>
      </c>
      <c r="B99" s="12">
        <v>10452170</v>
      </c>
      <c r="C99" s="12">
        <v>10567149</v>
      </c>
      <c r="D99" s="12">
        <v>10553576</v>
      </c>
      <c r="E99" s="12">
        <v>10558801</v>
      </c>
    </row>
    <row r="100" spans="1:5" x14ac:dyDescent="0.25">
      <c r="A100" s="13">
        <v>83.46041666666666</v>
      </c>
      <c r="B100" s="12">
        <v>10535780</v>
      </c>
      <c r="C100" s="12">
        <v>10602798</v>
      </c>
      <c r="D100" s="12">
        <v>10598668</v>
      </c>
      <c r="E100" s="12">
        <v>10595276</v>
      </c>
    </row>
    <row r="101" spans="1:5" x14ac:dyDescent="0.25">
      <c r="A101" s="13">
        <v>83.461111111111109</v>
      </c>
      <c r="B101" s="12">
        <v>10645860</v>
      </c>
      <c r="C101" s="12">
        <v>10638776</v>
      </c>
      <c r="D101" s="12">
        <v>10647029</v>
      </c>
      <c r="E101" s="12">
        <v>10646607</v>
      </c>
    </row>
    <row r="102" spans="1:5" x14ac:dyDescent="0.25">
      <c r="A102" s="13">
        <v>83.461805555555557</v>
      </c>
      <c r="B102" s="12">
        <v>10763596</v>
      </c>
      <c r="C102" s="12">
        <v>10675100</v>
      </c>
      <c r="D102" s="12">
        <v>10678853</v>
      </c>
      <c r="E102" s="12">
        <v>10696044</v>
      </c>
    </row>
    <row r="103" spans="1:5" x14ac:dyDescent="0.25">
      <c r="A103" s="13">
        <v>83.462499999999991</v>
      </c>
      <c r="B103" s="12">
        <v>10771731</v>
      </c>
      <c r="C103" s="12">
        <v>10711784</v>
      </c>
      <c r="D103" s="12">
        <v>10700308</v>
      </c>
      <c r="E103" s="12">
        <v>10702127</v>
      </c>
    </row>
    <row r="104" spans="1:5" x14ac:dyDescent="0.25">
      <c r="A104" s="13">
        <v>83.46319444444444</v>
      </c>
      <c r="B104" s="12">
        <v>10885579</v>
      </c>
      <c r="C104" s="12">
        <v>10748850</v>
      </c>
      <c r="D104" s="12">
        <v>10726698</v>
      </c>
      <c r="E104" s="12">
        <v>10716678</v>
      </c>
    </row>
    <row r="105" spans="1:5" x14ac:dyDescent="0.25">
      <c r="A105" s="13">
        <v>83.463888888888889</v>
      </c>
      <c r="B105" s="12">
        <v>10817944</v>
      </c>
      <c r="C105" s="12">
        <v>10786325</v>
      </c>
      <c r="D105" s="12">
        <v>10762941</v>
      </c>
      <c r="E105" s="12">
        <v>10775382</v>
      </c>
    </row>
    <row r="106" spans="1:5" x14ac:dyDescent="0.25">
      <c r="A106" s="13">
        <v>83.464583333333337</v>
      </c>
      <c r="B106" s="12">
        <v>10766308</v>
      </c>
      <c r="C106" s="12">
        <v>10824245</v>
      </c>
      <c r="D106" s="12">
        <v>10790124</v>
      </c>
      <c r="E106" s="12">
        <v>10775310</v>
      </c>
    </row>
    <row r="107" spans="1:5" x14ac:dyDescent="0.25">
      <c r="A107" s="13">
        <v>83.465277777777786</v>
      </c>
      <c r="B107" s="12">
        <v>10801518</v>
      </c>
      <c r="C107" s="12">
        <v>10862647</v>
      </c>
      <c r="D107" s="12">
        <v>10818992</v>
      </c>
      <c r="E107" s="12">
        <v>10820712</v>
      </c>
    </row>
    <row r="108" spans="1:5" x14ac:dyDescent="0.25">
      <c r="A108" s="13">
        <v>83.46597222222222</v>
      </c>
      <c r="B108" s="12">
        <v>10896570</v>
      </c>
      <c r="C108" s="12">
        <v>10901564</v>
      </c>
      <c r="D108" s="12">
        <v>10859417</v>
      </c>
      <c r="E108" s="12">
        <v>10874954</v>
      </c>
    </row>
    <row r="109" spans="1:5" x14ac:dyDescent="0.25">
      <c r="A109" s="13">
        <v>83.466666666666669</v>
      </c>
      <c r="B109" s="12">
        <v>10849095</v>
      </c>
      <c r="C109" s="12">
        <v>10941027</v>
      </c>
      <c r="D109" s="12">
        <v>10894808</v>
      </c>
      <c r="E109" s="12">
        <v>10874770</v>
      </c>
    </row>
    <row r="110" spans="1:5" x14ac:dyDescent="0.25">
      <c r="A110" s="13">
        <v>83.500694444444449</v>
      </c>
      <c r="B110" s="12">
        <v>10797663</v>
      </c>
      <c r="C110" s="12">
        <v>10981065</v>
      </c>
      <c r="D110" s="12">
        <v>10946169</v>
      </c>
      <c r="E110" s="12">
        <v>10945526</v>
      </c>
    </row>
    <row r="111" spans="1:5" x14ac:dyDescent="0.25">
      <c r="A111" s="13">
        <v>83.501388888888883</v>
      </c>
      <c r="B111" s="12">
        <v>10888431</v>
      </c>
      <c r="C111" s="12">
        <v>11021700</v>
      </c>
      <c r="D111" s="12">
        <v>10981298</v>
      </c>
      <c r="E111" s="12">
        <v>10994875</v>
      </c>
    </row>
    <row r="112" spans="1:5" x14ac:dyDescent="0.25">
      <c r="A112" s="13">
        <v>83.502083333333331</v>
      </c>
      <c r="B112" s="12">
        <v>10929302</v>
      </c>
      <c r="C112" s="12">
        <v>11062943</v>
      </c>
      <c r="D112" s="12">
        <v>11009439</v>
      </c>
      <c r="E112" s="12">
        <v>10992184</v>
      </c>
    </row>
    <row r="113" spans="1:5" x14ac:dyDescent="0.25">
      <c r="A113" s="13">
        <v>83.50277777777778</v>
      </c>
      <c r="B113" s="12">
        <v>11029428</v>
      </c>
      <c r="C113" s="12">
        <v>11104794</v>
      </c>
      <c r="D113" s="12">
        <v>11025582</v>
      </c>
      <c r="E113" s="12">
        <v>11026010</v>
      </c>
    </row>
    <row r="114" spans="1:5" x14ac:dyDescent="0.25">
      <c r="A114" s="13">
        <v>83.503472222222214</v>
      </c>
      <c r="B114" s="12">
        <v>11142229</v>
      </c>
      <c r="C114" s="12">
        <v>11147245</v>
      </c>
      <c r="D114" s="12">
        <v>11060884</v>
      </c>
      <c r="E114" s="12">
        <v>11070667</v>
      </c>
    </row>
    <row r="115" spans="1:5" x14ac:dyDescent="0.25">
      <c r="A115" s="13">
        <v>83.504166666666663</v>
      </c>
      <c r="B115" s="12">
        <v>11146642</v>
      </c>
      <c r="C115" s="12">
        <v>11190282</v>
      </c>
      <c r="D115" s="12">
        <v>11092147</v>
      </c>
      <c r="E115" s="12">
        <v>11082442</v>
      </c>
    </row>
    <row r="116" spans="1:5" x14ac:dyDescent="0.25">
      <c r="A116" s="13">
        <v>83.504861111111111</v>
      </c>
      <c r="B116" s="12">
        <v>11321029</v>
      </c>
      <c r="C116" s="12">
        <v>11233891</v>
      </c>
      <c r="D116" s="12">
        <v>11134920</v>
      </c>
      <c r="E116" s="12">
        <v>11152572</v>
      </c>
    </row>
    <row r="117" spans="1:5" x14ac:dyDescent="0.25">
      <c r="A117" s="13">
        <v>83.50555555555556</v>
      </c>
      <c r="B117" s="12">
        <v>11200742</v>
      </c>
      <c r="C117" s="12">
        <v>11278055</v>
      </c>
      <c r="D117" s="12">
        <v>11170406</v>
      </c>
      <c r="E117" s="12">
        <v>11165579</v>
      </c>
    </row>
    <row r="118" spans="1:5" x14ac:dyDescent="0.25">
      <c r="A118" s="13">
        <v>83.506250000000009</v>
      </c>
      <c r="B118" s="12">
        <v>11195009</v>
      </c>
      <c r="C118" s="12">
        <v>11322763</v>
      </c>
      <c r="D118" s="12">
        <v>11211462</v>
      </c>
      <c r="E118" s="12">
        <v>11206484</v>
      </c>
    </row>
    <row r="119" spans="1:5" x14ac:dyDescent="0.25">
      <c r="A119" s="13">
        <v>83.506944444444443</v>
      </c>
      <c r="B119" s="12">
        <v>11286576</v>
      </c>
      <c r="C119" s="12">
        <v>11367999</v>
      </c>
      <c r="D119" s="12">
        <v>11266764</v>
      </c>
      <c r="E119" s="12">
        <v>11300590</v>
      </c>
    </row>
    <row r="120" spans="1:5" x14ac:dyDescent="0.25">
      <c r="A120" s="13">
        <v>83.507638888888891</v>
      </c>
      <c r="B120" s="12">
        <v>11316534</v>
      </c>
      <c r="C120" s="12">
        <v>11413737</v>
      </c>
      <c r="D120" s="12">
        <v>11299100</v>
      </c>
      <c r="E120" s="12">
        <v>11292594</v>
      </c>
    </row>
    <row r="121" spans="1:5" x14ac:dyDescent="0.25">
      <c r="A121" s="13">
        <v>83.50833333333334</v>
      </c>
      <c r="B121" s="12">
        <v>11303807</v>
      </c>
      <c r="C121" s="12">
        <v>11459947</v>
      </c>
      <c r="D121" s="12">
        <v>11345931</v>
      </c>
      <c r="E121" s="12">
        <v>11327415</v>
      </c>
    </row>
    <row r="122" spans="1:5" x14ac:dyDescent="0.25">
      <c r="A122" s="13">
        <v>83.542361111111106</v>
      </c>
      <c r="B122" s="12">
        <v>11250560</v>
      </c>
      <c r="C122" s="12">
        <v>11506590</v>
      </c>
      <c r="D122" s="12">
        <v>11393314</v>
      </c>
      <c r="E122" s="12">
        <v>11397018</v>
      </c>
    </row>
    <row r="123" spans="1:5" x14ac:dyDescent="0.25">
      <c r="A123" s="13">
        <v>83.543055555555554</v>
      </c>
      <c r="B123" s="12">
        <v>11329094</v>
      </c>
      <c r="C123" s="12">
        <v>11553619</v>
      </c>
      <c r="D123" s="12">
        <v>11446346</v>
      </c>
      <c r="E123" s="12">
        <v>11435962</v>
      </c>
    </row>
    <row r="124" spans="1:5" x14ac:dyDescent="0.25">
      <c r="A124" s="13">
        <v>83.543750000000003</v>
      </c>
      <c r="B124" s="12">
        <v>11415982</v>
      </c>
      <c r="C124" s="12">
        <v>11600966</v>
      </c>
      <c r="D124" s="12">
        <v>11495683</v>
      </c>
      <c r="E124" s="12">
        <v>11481536</v>
      </c>
    </row>
    <row r="125" spans="1:5" x14ac:dyDescent="0.25">
      <c r="A125" s="13">
        <v>83.544444444444437</v>
      </c>
      <c r="B125" s="12">
        <v>11559953</v>
      </c>
      <c r="C125" s="12">
        <v>11648551</v>
      </c>
      <c r="D125" s="12">
        <v>11553314</v>
      </c>
      <c r="E125" s="12">
        <v>11551133</v>
      </c>
    </row>
    <row r="126" spans="1:5" x14ac:dyDescent="0.25">
      <c r="A126" s="13">
        <v>83.545138888888886</v>
      </c>
      <c r="B126" s="12">
        <v>11706507</v>
      </c>
      <c r="C126" s="12">
        <v>11696278</v>
      </c>
      <c r="D126" s="12">
        <v>11639074</v>
      </c>
      <c r="E126" s="12">
        <v>11630187</v>
      </c>
    </row>
    <row r="127" spans="1:5" x14ac:dyDescent="0.25">
      <c r="A127" s="13">
        <v>83.545833333333334</v>
      </c>
      <c r="B127" s="12">
        <v>11790521</v>
      </c>
      <c r="C127" s="12">
        <v>11744046</v>
      </c>
      <c r="D127" s="12">
        <v>11736320</v>
      </c>
      <c r="E127" s="12">
        <v>11732328</v>
      </c>
    </row>
    <row r="128" spans="1:5" x14ac:dyDescent="0.25">
      <c r="A128" s="13">
        <v>83.546527777777769</v>
      </c>
      <c r="B128" s="12">
        <v>12013756</v>
      </c>
      <c r="C128" s="12">
        <v>11791755</v>
      </c>
      <c r="D128" s="12">
        <v>11827243</v>
      </c>
      <c r="E128" s="12">
        <v>11845167</v>
      </c>
    </row>
    <row r="129" spans="1:5" x14ac:dyDescent="0.25">
      <c r="A129" s="13">
        <v>83.547222222222231</v>
      </c>
      <c r="B129" s="12">
        <v>11907882</v>
      </c>
      <c r="C129" s="12">
        <v>11839309</v>
      </c>
      <c r="D129" s="12">
        <v>11891801</v>
      </c>
      <c r="E129" s="12">
        <v>11878854</v>
      </c>
    </row>
    <row r="130" spans="1:5" x14ac:dyDescent="0.25">
      <c r="A130" s="13">
        <v>83.547916666666666</v>
      </c>
      <c r="B130" s="12">
        <v>11950989</v>
      </c>
      <c r="C130" s="12">
        <v>11886626</v>
      </c>
      <c r="D130" s="12">
        <v>11940021</v>
      </c>
      <c r="E130" s="12">
        <v>11962949</v>
      </c>
    </row>
    <row r="131" spans="1:5" x14ac:dyDescent="0.25">
      <c r="A131" s="13">
        <v>83.548611111111114</v>
      </c>
      <c r="B131" s="12">
        <v>12029728</v>
      </c>
      <c r="C131" s="12">
        <v>11933629</v>
      </c>
      <c r="D131" s="12">
        <v>12011492</v>
      </c>
      <c r="E131" s="12">
        <v>12040021</v>
      </c>
    </row>
    <row r="132" spans="1:5" x14ac:dyDescent="0.25">
      <c r="A132" s="13">
        <v>83.549305555555563</v>
      </c>
      <c r="B132" s="12">
        <v>12085350</v>
      </c>
      <c r="C132" s="12">
        <v>11980245</v>
      </c>
      <c r="D132" s="12">
        <v>12059600</v>
      </c>
      <c r="E132" s="12">
        <v>12057771</v>
      </c>
    </row>
    <row r="133" spans="1:5" x14ac:dyDescent="0.25">
      <c r="A133" s="13">
        <v>83.55</v>
      </c>
      <c r="B133" s="12">
        <v>12096098</v>
      </c>
      <c r="C133" s="12">
        <v>12026410</v>
      </c>
      <c r="D133" s="12">
        <v>12120844</v>
      </c>
      <c r="E133" s="12">
        <v>12115836</v>
      </c>
    </row>
    <row r="134" spans="1:5" x14ac:dyDescent="0.25">
      <c r="A134" s="13">
        <v>83.584027777777777</v>
      </c>
      <c r="B134" s="12">
        <v>11993479</v>
      </c>
      <c r="C134" s="12">
        <v>12072064</v>
      </c>
      <c r="D134" s="12">
        <v>12141192</v>
      </c>
      <c r="E134" s="12">
        <v>12143912</v>
      </c>
    </row>
    <row r="135" spans="1:5" x14ac:dyDescent="0.25">
      <c r="A135" s="13">
        <v>83.584722222222226</v>
      </c>
      <c r="B135" s="12">
        <v>12077614</v>
      </c>
      <c r="C135" s="12">
        <v>12117155</v>
      </c>
      <c r="D135" s="12">
        <v>12201532</v>
      </c>
      <c r="E135" s="12">
        <v>12190231</v>
      </c>
    </row>
    <row r="136" spans="1:5" x14ac:dyDescent="0.25">
      <c r="A136" s="13">
        <v>83.58541666666666</v>
      </c>
      <c r="B136" s="12">
        <v>12166301</v>
      </c>
      <c r="C136" s="12">
        <v>12161622</v>
      </c>
      <c r="D136" s="12">
        <v>12243601</v>
      </c>
      <c r="E136" s="12">
        <v>12232316</v>
      </c>
    </row>
    <row r="137" spans="1:5" x14ac:dyDescent="0.25">
      <c r="A137" s="13">
        <v>83.586111111111109</v>
      </c>
      <c r="B137" s="12">
        <v>12337198</v>
      </c>
      <c r="C137" s="12">
        <v>12205406</v>
      </c>
      <c r="D137" s="12">
        <v>12309502</v>
      </c>
      <c r="E137" s="12">
        <v>12324181</v>
      </c>
    </row>
    <row r="138" spans="1:5" x14ac:dyDescent="0.25">
      <c r="A138" s="13">
        <v>83.586805555555557</v>
      </c>
      <c r="B138" s="12">
        <v>12388630</v>
      </c>
      <c r="C138" s="12">
        <v>12248444</v>
      </c>
      <c r="D138" s="12">
        <v>12316785</v>
      </c>
      <c r="E138" s="12">
        <v>12308196</v>
      </c>
    </row>
    <row r="139" spans="1:5" x14ac:dyDescent="0.25">
      <c r="A139" s="13">
        <v>83.587499999999991</v>
      </c>
      <c r="B139" s="12">
        <v>12380901</v>
      </c>
      <c r="C139" s="12">
        <v>12290683</v>
      </c>
      <c r="D139" s="12">
        <v>12325484</v>
      </c>
      <c r="E139" s="12">
        <v>12326100</v>
      </c>
    </row>
    <row r="140" spans="1:5" x14ac:dyDescent="0.25">
      <c r="A140" s="13">
        <v>83.58819444444444</v>
      </c>
      <c r="B140" s="12">
        <v>12532124</v>
      </c>
      <c r="C140" s="12">
        <v>12332083</v>
      </c>
      <c r="D140" s="12">
        <v>12374329</v>
      </c>
      <c r="E140" s="12">
        <v>12367866</v>
      </c>
    </row>
    <row r="141" spans="1:5" x14ac:dyDescent="0.25">
      <c r="A141" s="13">
        <v>83.588888888888889</v>
      </c>
      <c r="B141" s="12">
        <v>12421981</v>
      </c>
      <c r="C141" s="12">
        <v>12372606</v>
      </c>
      <c r="D141" s="12">
        <v>12435303</v>
      </c>
      <c r="E141" s="12">
        <v>12398509</v>
      </c>
    </row>
    <row r="142" spans="1:5" x14ac:dyDescent="0.25">
      <c r="A142" s="13">
        <v>83.589583333333337</v>
      </c>
      <c r="B142" s="12">
        <v>12555698</v>
      </c>
      <c r="C142" s="12">
        <v>12412229</v>
      </c>
      <c r="D142" s="12">
        <v>12509535</v>
      </c>
      <c r="E142" s="12">
        <v>12566316</v>
      </c>
    </row>
    <row r="143" spans="1:5" x14ac:dyDescent="0.25">
      <c r="A143" s="13">
        <v>83.590277777777786</v>
      </c>
      <c r="B143" s="12">
        <v>12504304</v>
      </c>
      <c r="C143" s="12">
        <v>12450935</v>
      </c>
      <c r="D143" s="12">
        <v>12521122</v>
      </c>
      <c r="E143" s="12">
        <v>12513428</v>
      </c>
    </row>
    <row r="144" spans="1:5" x14ac:dyDescent="0.25">
      <c r="A144" s="13">
        <v>83.59097222222222</v>
      </c>
      <c r="B144" s="12">
        <v>12579670</v>
      </c>
      <c r="C144" s="12">
        <v>12488715</v>
      </c>
      <c r="D144" s="12">
        <v>12564480</v>
      </c>
      <c r="E144" s="12">
        <v>12549879</v>
      </c>
    </row>
    <row r="145" spans="1:5" x14ac:dyDescent="0.25">
      <c r="A145" s="13">
        <v>83.591666666666669</v>
      </c>
      <c r="B145" s="12">
        <v>12581540</v>
      </c>
      <c r="C145" s="12">
        <v>12525562</v>
      </c>
      <c r="D145" s="12">
        <v>12582508</v>
      </c>
      <c r="E145" s="12">
        <v>12594038</v>
      </c>
    </row>
    <row r="146" spans="1:5" x14ac:dyDescent="0.25">
      <c r="A146" s="13">
        <v>83.625694444444449</v>
      </c>
      <c r="B146" s="12">
        <v>12476800</v>
      </c>
      <c r="C146" s="12">
        <v>12561478</v>
      </c>
      <c r="D146" s="12">
        <v>12638765</v>
      </c>
      <c r="E146" s="12">
        <v>12630337</v>
      </c>
    </row>
    <row r="147" spans="1:5" x14ac:dyDescent="0.25">
      <c r="A147" s="13">
        <v>83.626388888888883</v>
      </c>
      <c r="B147" s="12">
        <v>12531792</v>
      </c>
      <c r="C147" s="12">
        <v>12596468</v>
      </c>
      <c r="D147" s="12">
        <v>12670562</v>
      </c>
      <c r="E147" s="12">
        <v>12648924</v>
      </c>
    </row>
    <row r="148" spans="1:5" x14ac:dyDescent="0.25">
      <c r="A148" s="13">
        <v>83.627083333333331</v>
      </c>
      <c r="B148" s="12">
        <v>12698041</v>
      </c>
      <c r="C148" s="12">
        <v>12630532</v>
      </c>
      <c r="D148" s="12">
        <v>12713727</v>
      </c>
      <c r="E148" s="12">
        <v>12761938</v>
      </c>
    </row>
    <row r="149" spans="1:5" x14ac:dyDescent="0.25">
      <c r="A149" s="13">
        <v>83.62777777777778</v>
      </c>
      <c r="B149" s="12">
        <v>12734561</v>
      </c>
      <c r="C149" s="12">
        <v>12663663</v>
      </c>
      <c r="D149" s="12">
        <v>12731563</v>
      </c>
      <c r="E149" s="12">
        <v>12718381</v>
      </c>
    </row>
    <row r="150" spans="1:5" x14ac:dyDescent="0.25">
      <c r="A150" s="13">
        <v>83.628472222222214</v>
      </c>
      <c r="B150" s="12">
        <v>12827124</v>
      </c>
      <c r="C150" s="12">
        <v>12695862</v>
      </c>
      <c r="D150" s="12">
        <v>12759499</v>
      </c>
      <c r="E150" s="12">
        <v>12744408</v>
      </c>
    </row>
    <row r="151" spans="1:5" x14ac:dyDescent="0.25">
      <c r="A151" s="13">
        <v>83.629166666666663</v>
      </c>
      <c r="B151" s="12">
        <v>12925441</v>
      </c>
      <c r="C151" s="12">
        <v>12727131</v>
      </c>
      <c r="D151" s="12">
        <v>12802813</v>
      </c>
      <c r="E151" s="12">
        <v>12871261</v>
      </c>
    </row>
    <row r="152" spans="1:5" x14ac:dyDescent="0.25">
      <c r="A152" s="13">
        <v>83.629861111111111</v>
      </c>
      <c r="B152" s="12">
        <v>12928462</v>
      </c>
      <c r="C152" s="12">
        <v>12757486</v>
      </c>
      <c r="D152" s="12">
        <v>12805981</v>
      </c>
      <c r="E152" s="12">
        <v>12769989</v>
      </c>
    </row>
    <row r="153" spans="1:5" x14ac:dyDescent="0.25">
      <c r="A153" s="13">
        <v>83.63055555555556</v>
      </c>
      <c r="B153" s="12">
        <v>12780300</v>
      </c>
      <c r="C153" s="12">
        <v>12786952</v>
      </c>
      <c r="D153" s="12">
        <v>12828529</v>
      </c>
      <c r="E153" s="12">
        <v>12759631</v>
      </c>
    </row>
    <row r="154" spans="1:5" x14ac:dyDescent="0.25">
      <c r="A154" s="13">
        <v>83.631250000000009</v>
      </c>
      <c r="B154" s="12">
        <v>12943026</v>
      </c>
      <c r="C154" s="12">
        <v>12815568</v>
      </c>
      <c r="D154" s="12">
        <v>12874807</v>
      </c>
      <c r="E154" s="12">
        <v>12952702</v>
      </c>
    </row>
    <row r="155" spans="1:5" x14ac:dyDescent="0.25">
      <c r="A155" s="13">
        <v>83.631944444444443</v>
      </c>
      <c r="B155" s="12">
        <v>12868909</v>
      </c>
      <c r="C155" s="12">
        <v>12843374</v>
      </c>
      <c r="D155" s="12">
        <v>12909491</v>
      </c>
      <c r="E155" s="12">
        <v>12879042</v>
      </c>
    </row>
    <row r="156" spans="1:5" x14ac:dyDescent="0.25">
      <c r="A156" s="13">
        <v>83.632638888888891</v>
      </c>
      <c r="B156" s="12">
        <v>12954783</v>
      </c>
      <c r="C156" s="12">
        <v>12870417</v>
      </c>
      <c r="D156" s="12">
        <v>12947334</v>
      </c>
      <c r="E156" s="12">
        <v>12922164</v>
      </c>
    </row>
    <row r="157" spans="1:5" x14ac:dyDescent="0.25">
      <c r="A157" s="13">
        <v>83.63333333333334</v>
      </c>
      <c r="B157" s="12">
        <v>12976066</v>
      </c>
      <c r="C157" s="12">
        <v>12896745</v>
      </c>
      <c r="D157" s="12">
        <v>12982085</v>
      </c>
      <c r="E157" s="12">
        <v>12982571</v>
      </c>
    </row>
    <row r="158" spans="1:5" x14ac:dyDescent="0.25">
      <c r="A158" s="13">
        <v>83.667361111111106</v>
      </c>
      <c r="B158" s="12">
        <v>12832056</v>
      </c>
      <c r="C158" s="12">
        <v>12922414</v>
      </c>
      <c r="D158" s="12">
        <v>13003164</v>
      </c>
      <c r="E158" s="12">
        <v>12989140</v>
      </c>
    </row>
    <row r="159" spans="1:5" x14ac:dyDescent="0.25">
      <c r="A159" s="13">
        <v>83.668055555555554</v>
      </c>
      <c r="B159" s="12">
        <v>12891340</v>
      </c>
      <c r="C159" s="12">
        <v>12947485</v>
      </c>
      <c r="D159" s="12">
        <v>13003654</v>
      </c>
      <c r="E159" s="12">
        <v>13013231</v>
      </c>
    </row>
    <row r="160" spans="1:5" x14ac:dyDescent="0.25">
      <c r="A160" s="13">
        <v>83.668750000000003</v>
      </c>
      <c r="B160" s="12">
        <v>12966538</v>
      </c>
      <c r="C160" s="12">
        <v>12972011</v>
      </c>
      <c r="D160" s="12">
        <v>13011360</v>
      </c>
      <c r="E160" s="12">
        <v>13028860</v>
      </c>
    </row>
    <row r="161" spans="1:5" x14ac:dyDescent="0.25">
      <c r="A161" s="13">
        <v>83.669444444444437</v>
      </c>
      <c r="B161" s="12">
        <v>13025175</v>
      </c>
      <c r="C161" s="12">
        <v>12996042</v>
      </c>
      <c r="D161" s="12">
        <v>13012297</v>
      </c>
      <c r="E161" s="12">
        <v>13006122</v>
      </c>
    </row>
    <row r="162" spans="1:5" x14ac:dyDescent="0.25">
      <c r="A162" s="13">
        <v>83.670138888888886</v>
      </c>
      <c r="B162" s="12">
        <v>13171654</v>
      </c>
      <c r="C162" s="12">
        <v>13019630</v>
      </c>
      <c r="D162" s="12">
        <v>13025879</v>
      </c>
      <c r="E162" s="12">
        <v>13086729</v>
      </c>
    </row>
    <row r="163" spans="1:5" x14ac:dyDescent="0.25">
      <c r="A163" s="13">
        <v>83.670833333333334</v>
      </c>
      <c r="B163" s="12">
        <v>13061794</v>
      </c>
      <c r="C163" s="12">
        <v>13042825</v>
      </c>
      <c r="D163" s="12">
        <v>12996192</v>
      </c>
      <c r="E163" s="12">
        <v>13007923</v>
      </c>
    </row>
    <row r="164" spans="1:5" x14ac:dyDescent="0.25">
      <c r="A164" s="13">
        <v>83.671527777777769</v>
      </c>
      <c r="B164" s="12">
        <v>13132288</v>
      </c>
      <c r="C164" s="12">
        <v>13065691</v>
      </c>
      <c r="D164" s="12">
        <v>12984444</v>
      </c>
      <c r="E164" s="12">
        <v>12978513</v>
      </c>
    </row>
    <row r="165" spans="1:5" x14ac:dyDescent="0.25">
      <c r="A165" s="13">
        <v>83.672222222222231</v>
      </c>
      <c r="B165" s="12">
        <v>13127278</v>
      </c>
      <c r="C165" s="12">
        <v>13088290</v>
      </c>
      <c r="D165" s="12">
        <v>13126885</v>
      </c>
      <c r="E165" s="12">
        <v>13106691</v>
      </c>
    </row>
    <row r="166" spans="1:5" x14ac:dyDescent="0.25">
      <c r="A166" s="13">
        <v>83.672916666666666</v>
      </c>
      <c r="B166" s="12">
        <v>12930836</v>
      </c>
      <c r="C166" s="12">
        <v>13110692</v>
      </c>
      <c r="D166" s="12">
        <v>12932704</v>
      </c>
      <c r="E166" s="12">
        <v>12939944</v>
      </c>
    </row>
    <row r="167" spans="1:5" x14ac:dyDescent="0.25">
      <c r="A167" s="13">
        <v>83.673611111111114</v>
      </c>
      <c r="B167" s="12">
        <v>12891601</v>
      </c>
      <c r="C167" s="12">
        <v>13132969</v>
      </c>
      <c r="D167" s="12">
        <v>12913697</v>
      </c>
      <c r="E167" s="12">
        <v>12902928</v>
      </c>
    </row>
    <row r="168" spans="1:5" x14ac:dyDescent="0.25">
      <c r="A168" s="13">
        <v>83.674305555555563</v>
      </c>
      <c r="B168" s="12">
        <v>12919284</v>
      </c>
      <c r="C168" s="12">
        <v>13155177</v>
      </c>
      <c r="D168" s="12">
        <v>12892008</v>
      </c>
      <c r="E168" s="12">
        <v>12885111</v>
      </c>
    </row>
    <row r="169" spans="1:5" x14ac:dyDescent="0.25">
      <c r="A169" s="11">
        <v>83.674999999999997</v>
      </c>
      <c r="B169" s="10">
        <v>12809402</v>
      </c>
      <c r="C169" s="10">
        <v>13177360</v>
      </c>
      <c r="D169" s="10">
        <v>12868869</v>
      </c>
      <c r="E169" s="10">
        <v>12812259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9"/>
  <sheetViews>
    <sheetView workbookViewId="0">
      <selection activeCell="E2" sqref="E2"/>
    </sheetView>
  </sheetViews>
  <sheetFormatPr baseColWidth="10" defaultRowHeight="15" x14ac:dyDescent="0.25"/>
  <cols>
    <col min="2" max="2" width="18" bestFit="1" customWidth="1"/>
    <col min="3" max="3" width="9.28515625" customWidth="1"/>
    <col min="4" max="4" width="11.28515625" customWidth="1"/>
  </cols>
  <sheetData>
    <row r="1" spans="1:5" x14ac:dyDescent="0.25">
      <c r="A1" s="2" t="s">
        <v>1</v>
      </c>
      <c r="B1" s="2" t="s">
        <v>15</v>
      </c>
      <c r="C1" s="2" t="s">
        <v>0</v>
      </c>
      <c r="D1" s="2" t="s">
        <v>2</v>
      </c>
      <c r="E1" s="2" t="s">
        <v>3</v>
      </c>
    </row>
    <row r="2" spans="1:5" x14ac:dyDescent="0.25">
      <c r="A2" s="13">
        <v>83.125694444444449</v>
      </c>
      <c r="B2" s="12">
        <v>1045539</v>
      </c>
      <c r="C2" s="12">
        <v>1043202</v>
      </c>
      <c r="D2" s="12">
        <v>1080694.8999999999</v>
      </c>
      <c r="E2" s="14">
        <v>1083399</v>
      </c>
    </row>
    <row r="3" spans="1:5" x14ac:dyDescent="0.25">
      <c r="A3" s="13">
        <v>83.126388888888883</v>
      </c>
      <c r="B3" s="12">
        <v>1061575</v>
      </c>
      <c r="C3" s="12">
        <v>1045873</v>
      </c>
      <c r="D3" s="12">
        <v>1081363.3</v>
      </c>
      <c r="E3" s="12">
        <v>1085499</v>
      </c>
    </row>
    <row r="4" spans="1:5" x14ac:dyDescent="0.25">
      <c r="A4" s="13">
        <v>83.127083333333331</v>
      </c>
      <c r="B4" s="12">
        <v>1084096</v>
      </c>
      <c r="C4" s="12">
        <v>1048544</v>
      </c>
      <c r="D4" s="12">
        <v>1086924.3999999999</v>
      </c>
      <c r="E4" s="12">
        <v>1090635</v>
      </c>
    </row>
    <row r="5" spans="1:5" x14ac:dyDescent="0.25">
      <c r="A5" s="13">
        <v>83.12777777777778</v>
      </c>
      <c r="B5" s="12">
        <v>1088437</v>
      </c>
      <c r="C5" s="12">
        <v>1051216</v>
      </c>
      <c r="D5" s="12">
        <v>1084140.1000000001</v>
      </c>
      <c r="E5" s="12">
        <v>1085596</v>
      </c>
    </row>
    <row r="6" spans="1:5" x14ac:dyDescent="0.25">
      <c r="A6" s="13">
        <v>83.128472222222214</v>
      </c>
      <c r="B6" s="12">
        <v>1102505</v>
      </c>
      <c r="C6" s="12">
        <v>1053893</v>
      </c>
      <c r="D6" s="12">
        <v>1085702.2</v>
      </c>
      <c r="E6" s="12">
        <v>1086562</v>
      </c>
    </row>
    <row r="7" spans="1:5" x14ac:dyDescent="0.25">
      <c r="A7" s="13">
        <v>83.129166666666663</v>
      </c>
      <c r="B7" s="12">
        <v>1107442</v>
      </c>
      <c r="C7" s="12">
        <v>1056582</v>
      </c>
      <c r="D7" s="12">
        <v>1081867.8</v>
      </c>
      <c r="E7" s="12">
        <v>1081683</v>
      </c>
    </row>
    <row r="8" spans="1:5" x14ac:dyDescent="0.25">
      <c r="A8" s="13">
        <v>83.129861111111111</v>
      </c>
      <c r="B8" s="12">
        <v>1102546</v>
      </c>
      <c r="C8" s="12">
        <v>1059292</v>
      </c>
      <c r="D8" s="12">
        <v>1079127.3</v>
      </c>
      <c r="E8" s="12">
        <v>1076615</v>
      </c>
    </row>
    <row r="9" spans="1:5" x14ac:dyDescent="0.25">
      <c r="A9" s="13">
        <v>83.13055555555556</v>
      </c>
      <c r="B9" s="12">
        <v>1083471</v>
      </c>
      <c r="C9" s="12">
        <v>1062036</v>
      </c>
      <c r="D9" s="12">
        <v>1083038.8999999999</v>
      </c>
      <c r="E9" s="12">
        <v>1083632</v>
      </c>
    </row>
    <row r="10" spans="1:5" x14ac:dyDescent="0.25">
      <c r="A10" s="13">
        <v>83.131250000000009</v>
      </c>
      <c r="B10" s="12">
        <v>1089396</v>
      </c>
      <c r="C10" s="12">
        <v>1064831</v>
      </c>
      <c r="D10" s="12">
        <v>1077817</v>
      </c>
      <c r="E10" s="12">
        <v>1075249</v>
      </c>
    </row>
    <row r="11" spans="1:5" x14ac:dyDescent="0.25">
      <c r="A11" s="13">
        <v>83.131944444444443</v>
      </c>
      <c r="B11" s="12">
        <v>1092334</v>
      </c>
      <c r="C11" s="12">
        <v>1067694</v>
      </c>
      <c r="D11" s="12">
        <v>1077792</v>
      </c>
      <c r="E11" s="12">
        <v>1076207</v>
      </c>
    </row>
    <row r="12" spans="1:5" x14ac:dyDescent="0.25">
      <c r="A12" s="13">
        <v>83.132638888888891</v>
      </c>
      <c r="B12" s="12">
        <v>1094268</v>
      </c>
      <c r="C12" s="12">
        <v>1070645</v>
      </c>
      <c r="D12" s="12">
        <v>1078633.2</v>
      </c>
      <c r="E12" s="12">
        <v>1078170</v>
      </c>
    </row>
    <row r="13" spans="1:5" x14ac:dyDescent="0.25">
      <c r="A13" s="13">
        <v>83.13333333333334</v>
      </c>
      <c r="B13" s="12">
        <v>1047934</v>
      </c>
      <c r="C13" s="12">
        <v>1073705</v>
      </c>
      <c r="D13" s="12">
        <v>1099251.8</v>
      </c>
      <c r="E13" s="12">
        <v>1098557</v>
      </c>
    </row>
    <row r="14" spans="1:5" x14ac:dyDescent="0.25">
      <c r="A14" s="13">
        <v>83.167361111111106</v>
      </c>
      <c r="B14" s="12">
        <v>1043267</v>
      </c>
      <c r="C14" s="12">
        <v>1076896</v>
      </c>
      <c r="D14" s="12">
        <v>1077963.2</v>
      </c>
      <c r="E14" s="12">
        <v>1080884</v>
      </c>
    </row>
    <row r="15" spans="1:5" x14ac:dyDescent="0.25">
      <c r="A15" s="13">
        <v>83.168055555555554</v>
      </c>
      <c r="B15" s="12">
        <v>1054216</v>
      </c>
      <c r="C15" s="12">
        <v>1080240</v>
      </c>
      <c r="D15" s="12">
        <v>1073631.6000000001</v>
      </c>
      <c r="E15" s="12">
        <v>1076909</v>
      </c>
    </row>
    <row r="16" spans="1:5" x14ac:dyDescent="0.25">
      <c r="A16" s="13">
        <v>83.168750000000003</v>
      </c>
      <c r="B16" s="12">
        <v>1065684</v>
      </c>
      <c r="C16" s="12">
        <v>1083755</v>
      </c>
      <c r="D16" s="12">
        <v>1069497.2</v>
      </c>
      <c r="E16" s="12">
        <v>1071444</v>
      </c>
    </row>
    <row r="17" spans="1:5" x14ac:dyDescent="0.25">
      <c r="A17" s="13">
        <v>83.169444444444437</v>
      </c>
      <c r="B17" s="12">
        <v>1078073</v>
      </c>
      <c r="C17" s="12">
        <v>1087457</v>
      </c>
      <c r="D17" s="12">
        <v>1074568.8</v>
      </c>
      <c r="E17" s="12">
        <v>1074427</v>
      </c>
    </row>
    <row r="18" spans="1:5" x14ac:dyDescent="0.25">
      <c r="A18" s="13">
        <v>83.170138888888886</v>
      </c>
      <c r="B18" s="12">
        <v>1094110</v>
      </c>
      <c r="C18" s="12">
        <v>1091364</v>
      </c>
      <c r="D18" s="12">
        <v>1078746.6000000001</v>
      </c>
      <c r="E18" s="12">
        <v>1078464</v>
      </c>
    </row>
    <row r="19" spans="1:5" x14ac:dyDescent="0.25">
      <c r="A19" s="13">
        <v>83.170833333333334</v>
      </c>
      <c r="B19" s="12">
        <v>1109602</v>
      </c>
      <c r="C19" s="12">
        <v>1095489</v>
      </c>
      <c r="D19" s="12">
        <v>1084474.8</v>
      </c>
      <c r="E19" s="12">
        <v>1083342</v>
      </c>
    </row>
    <row r="20" spans="1:5" x14ac:dyDescent="0.25">
      <c r="A20" s="13">
        <v>83.171527777777769</v>
      </c>
      <c r="B20" s="12">
        <v>1117962</v>
      </c>
      <c r="C20" s="12">
        <v>1099847</v>
      </c>
      <c r="D20" s="12">
        <v>1094488.5</v>
      </c>
      <c r="E20" s="12">
        <v>1092482</v>
      </c>
    </row>
    <row r="21" spans="1:5" x14ac:dyDescent="0.25">
      <c r="A21" s="13">
        <v>83.172222222222231</v>
      </c>
      <c r="B21" s="12">
        <v>1096834</v>
      </c>
      <c r="C21" s="12">
        <v>1104456</v>
      </c>
      <c r="D21" s="12">
        <v>1097629.1000000001</v>
      </c>
      <c r="E21" s="12">
        <v>1098134</v>
      </c>
    </row>
    <row r="22" spans="1:5" x14ac:dyDescent="0.25">
      <c r="A22" s="13">
        <v>83.172916666666666</v>
      </c>
      <c r="B22" s="12">
        <v>1111097</v>
      </c>
      <c r="C22" s="12">
        <v>1109331</v>
      </c>
      <c r="D22" s="12">
        <v>1098962.3</v>
      </c>
      <c r="E22" s="12">
        <v>1097823</v>
      </c>
    </row>
    <row r="23" spans="1:5" x14ac:dyDescent="0.25">
      <c r="A23" s="13">
        <v>83.173611111111114</v>
      </c>
      <c r="B23" s="12">
        <v>1115814</v>
      </c>
      <c r="C23" s="12">
        <v>1114490</v>
      </c>
      <c r="D23" s="12">
        <v>1100445</v>
      </c>
      <c r="E23" s="12">
        <v>1100442</v>
      </c>
    </row>
    <row r="24" spans="1:5" x14ac:dyDescent="0.25">
      <c r="A24" s="13">
        <v>83.174305555555563</v>
      </c>
      <c r="B24" s="12">
        <v>1118146</v>
      </c>
      <c r="C24" s="12">
        <v>1119950</v>
      </c>
      <c r="D24" s="12">
        <v>1101721</v>
      </c>
      <c r="E24" s="12">
        <v>1101984</v>
      </c>
    </row>
    <row r="25" spans="1:5" x14ac:dyDescent="0.25">
      <c r="A25" s="13">
        <v>83.174999999999997</v>
      </c>
      <c r="B25" s="12">
        <v>1050434</v>
      </c>
      <c r="C25" s="12">
        <v>1125728</v>
      </c>
      <c r="D25" s="12">
        <v>1101023.5</v>
      </c>
      <c r="E25" s="12">
        <v>1101988</v>
      </c>
    </row>
    <row r="26" spans="1:5" x14ac:dyDescent="0.25">
      <c r="A26" s="13">
        <v>83.209027777777777</v>
      </c>
      <c r="B26" s="12">
        <v>1065701</v>
      </c>
      <c r="C26" s="12">
        <v>1131841</v>
      </c>
      <c r="D26" s="12">
        <v>1099788.3999999999</v>
      </c>
      <c r="E26" s="12">
        <v>1103026</v>
      </c>
    </row>
    <row r="27" spans="1:5" x14ac:dyDescent="0.25">
      <c r="A27" s="13">
        <v>83.209722222222226</v>
      </c>
      <c r="B27" s="12">
        <v>1087849</v>
      </c>
      <c r="C27" s="12">
        <v>1138301</v>
      </c>
      <c r="D27" s="12">
        <v>1105765.2</v>
      </c>
      <c r="E27" s="12">
        <v>1108618</v>
      </c>
    </row>
    <row r="28" spans="1:5" x14ac:dyDescent="0.25">
      <c r="A28" s="13">
        <v>83.21041666666666</v>
      </c>
      <c r="B28" s="12">
        <v>1111027</v>
      </c>
      <c r="C28" s="12">
        <v>1145113</v>
      </c>
      <c r="D28" s="12">
        <v>1113741.3999999999</v>
      </c>
      <c r="E28" s="12">
        <v>1115044</v>
      </c>
    </row>
    <row r="29" spans="1:5" x14ac:dyDescent="0.25">
      <c r="A29" s="13">
        <v>83.211111111111109</v>
      </c>
      <c r="B29" s="12">
        <v>1136695</v>
      </c>
      <c r="C29" s="12">
        <v>1152283</v>
      </c>
      <c r="D29" s="12">
        <v>1132952</v>
      </c>
      <c r="E29" s="12">
        <v>1131584</v>
      </c>
    </row>
    <row r="30" spans="1:5" x14ac:dyDescent="0.25">
      <c r="A30" s="13">
        <v>83.211805555555557</v>
      </c>
      <c r="B30" s="12">
        <v>1151228</v>
      </c>
      <c r="C30" s="12">
        <v>1159812</v>
      </c>
      <c r="D30" s="12">
        <v>1136125.2</v>
      </c>
      <c r="E30" s="12">
        <v>1134172</v>
      </c>
    </row>
    <row r="31" spans="1:5" x14ac:dyDescent="0.25">
      <c r="A31" s="13">
        <v>83.212499999999991</v>
      </c>
      <c r="B31" s="12">
        <v>1169524</v>
      </c>
      <c r="C31" s="12">
        <v>1167699</v>
      </c>
      <c r="D31" s="12">
        <v>1144011.1000000001</v>
      </c>
      <c r="E31" s="12">
        <v>1141576</v>
      </c>
    </row>
    <row r="32" spans="1:5" x14ac:dyDescent="0.25">
      <c r="A32" s="13">
        <v>83.21319444444444</v>
      </c>
      <c r="B32" s="12">
        <v>1173993</v>
      </c>
      <c r="C32" s="12">
        <v>1175944</v>
      </c>
      <c r="D32" s="12">
        <v>1151541.5</v>
      </c>
      <c r="E32" s="12">
        <v>1149084</v>
      </c>
    </row>
    <row r="33" spans="1:5" x14ac:dyDescent="0.25">
      <c r="A33" s="13">
        <v>83.213888888888889</v>
      </c>
      <c r="B33" s="12">
        <v>1155510</v>
      </c>
      <c r="C33" s="12">
        <v>1184547</v>
      </c>
      <c r="D33" s="12">
        <v>1160161.5</v>
      </c>
      <c r="E33" s="12">
        <v>1159864</v>
      </c>
    </row>
    <row r="34" spans="1:5" x14ac:dyDescent="0.25">
      <c r="A34" s="13">
        <v>83.214583333333337</v>
      </c>
      <c r="B34" s="12">
        <v>1182431</v>
      </c>
      <c r="C34" s="12">
        <v>1193507</v>
      </c>
      <c r="D34" s="12">
        <v>1171039</v>
      </c>
      <c r="E34" s="12">
        <v>1170845</v>
      </c>
    </row>
    <row r="35" spans="1:5" x14ac:dyDescent="0.25">
      <c r="A35" s="13">
        <v>83.215277777777786</v>
      </c>
      <c r="B35" s="12">
        <v>1196618</v>
      </c>
      <c r="C35" s="12">
        <v>1202821</v>
      </c>
      <c r="D35" s="12">
        <v>1181059.8999999999</v>
      </c>
      <c r="E35" s="12">
        <v>1182295</v>
      </c>
    </row>
    <row r="36" spans="1:5" x14ac:dyDescent="0.25">
      <c r="A36" s="13">
        <v>83.21597222222222</v>
      </c>
      <c r="B36" s="12">
        <v>1201739</v>
      </c>
      <c r="C36" s="12">
        <v>1212488</v>
      </c>
      <c r="D36" s="12">
        <v>1183938.2</v>
      </c>
      <c r="E36" s="12">
        <v>1185180</v>
      </c>
    </row>
    <row r="37" spans="1:5" x14ac:dyDescent="0.25">
      <c r="A37" s="13">
        <v>83.216666666666669</v>
      </c>
      <c r="B37" s="12">
        <v>1114936</v>
      </c>
      <c r="C37" s="12">
        <v>1222502</v>
      </c>
      <c r="D37" s="12">
        <v>1166676.8999999999</v>
      </c>
      <c r="E37" s="12">
        <v>1170203</v>
      </c>
    </row>
    <row r="38" spans="1:5" x14ac:dyDescent="0.25">
      <c r="A38" s="13">
        <v>83.250694444444449</v>
      </c>
      <c r="B38" s="12">
        <v>1167797</v>
      </c>
      <c r="C38" s="12">
        <v>1232859</v>
      </c>
      <c r="D38" s="12">
        <v>1201026.3</v>
      </c>
      <c r="E38" s="12">
        <v>1204967</v>
      </c>
    </row>
    <row r="39" spans="1:5" x14ac:dyDescent="0.25">
      <c r="A39" s="13">
        <v>83.251388888888883</v>
      </c>
      <c r="B39" s="12">
        <v>1201734</v>
      </c>
      <c r="C39" s="12">
        <v>1243549</v>
      </c>
      <c r="D39" s="12">
        <v>1216465.7</v>
      </c>
      <c r="E39" s="12">
        <v>1219620</v>
      </c>
    </row>
    <row r="40" spans="1:5" x14ac:dyDescent="0.25">
      <c r="A40" s="13">
        <v>83.252083333333331</v>
      </c>
      <c r="B40" s="12">
        <v>1237595</v>
      </c>
      <c r="C40" s="12">
        <v>1254553</v>
      </c>
      <c r="D40" s="12">
        <v>1237357.1000000001</v>
      </c>
      <c r="E40" s="12">
        <v>1237977</v>
      </c>
    </row>
    <row r="41" spans="1:5" x14ac:dyDescent="0.25">
      <c r="A41" s="13">
        <v>83.25277777777778</v>
      </c>
      <c r="B41" s="12">
        <v>1246240</v>
      </c>
      <c r="C41" s="12">
        <v>1265853</v>
      </c>
      <c r="D41" s="12">
        <v>1242714.7</v>
      </c>
      <c r="E41" s="12">
        <v>1240733</v>
      </c>
    </row>
    <row r="42" spans="1:5" x14ac:dyDescent="0.25">
      <c r="A42" s="13">
        <v>83.253472222222214</v>
      </c>
      <c r="B42" s="12">
        <v>1272037</v>
      </c>
      <c r="C42" s="12">
        <v>1277428</v>
      </c>
      <c r="D42" s="12">
        <v>1256829.3</v>
      </c>
      <c r="E42" s="12">
        <v>1252654</v>
      </c>
    </row>
    <row r="43" spans="1:5" x14ac:dyDescent="0.25">
      <c r="A43" s="13">
        <v>83.254166666666663</v>
      </c>
      <c r="B43" s="12">
        <v>1301663</v>
      </c>
      <c r="C43" s="12">
        <v>1289257</v>
      </c>
      <c r="D43" s="12">
        <v>1275366.3999999999</v>
      </c>
      <c r="E43" s="12">
        <v>1271097</v>
      </c>
    </row>
    <row r="44" spans="1:5" x14ac:dyDescent="0.25">
      <c r="A44" s="13">
        <v>83.254861111111111</v>
      </c>
      <c r="B44" s="12">
        <v>1305513</v>
      </c>
      <c r="C44" s="12">
        <v>1301317</v>
      </c>
      <c r="D44" s="12">
        <v>1284171.7</v>
      </c>
      <c r="E44" s="12">
        <v>1280666</v>
      </c>
    </row>
    <row r="45" spans="1:5" x14ac:dyDescent="0.25">
      <c r="A45" s="13">
        <v>83.25555555555556</v>
      </c>
      <c r="B45" s="12">
        <v>1286541</v>
      </c>
      <c r="C45" s="12">
        <v>1313587</v>
      </c>
      <c r="D45" s="12">
        <v>1297125.3999999999</v>
      </c>
      <c r="E45" s="12">
        <v>1295940</v>
      </c>
    </row>
    <row r="46" spans="1:5" x14ac:dyDescent="0.25">
      <c r="A46" s="13">
        <v>83.256250000000009</v>
      </c>
      <c r="B46" s="12">
        <v>1323526</v>
      </c>
      <c r="C46" s="12">
        <v>1326045</v>
      </c>
      <c r="D46" s="12">
        <v>1314080</v>
      </c>
      <c r="E46" s="12">
        <v>1314016</v>
      </c>
    </row>
    <row r="47" spans="1:5" x14ac:dyDescent="0.25">
      <c r="A47" s="13">
        <v>83.256944444444443</v>
      </c>
      <c r="B47" s="12">
        <v>1343731</v>
      </c>
      <c r="C47" s="12">
        <v>1338669</v>
      </c>
      <c r="D47" s="12">
        <v>1328708</v>
      </c>
      <c r="E47" s="12">
        <v>1330769</v>
      </c>
    </row>
    <row r="48" spans="1:5" x14ac:dyDescent="0.25">
      <c r="A48" s="13">
        <v>83.257638888888891</v>
      </c>
      <c r="B48" s="12">
        <v>1371641</v>
      </c>
      <c r="C48" s="12">
        <v>1351436</v>
      </c>
      <c r="D48" s="12">
        <v>1351384.5</v>
      </c>
      <c r="E48" s="12">
        <v>1353480</v>
      </c>
    </row>
    <row r="49" spans="1:5" x14ac:dyDescent="0.25">
      <c r="A49" s="13">
        <v>83.25833333333334</v>
      </c>
      <c r="B49" s="12">
        <v>1301567</v>
      </c>
      <c r="C49" s="12">
        <v>1364323</v>
      </c>
      <c r="D49" s="12">
        <v>1358134.3</v>
      </c>
      <c r="E49" s="12">
        <v>1365910</v>
      </c>
    </row>
    <row r="50" spans="1:5" x14ac:dyDescent="0.25">
      <c r="A50" s="13">
        <v>83.292361111111106</v>
      </c>
      <c r="B50" s="12">
        <v>1345490</v>
      </c>
      <c r="C50" s="12">
        <v>1377308</v>
      </c>
      <c r="D50" s="12">
        <v>1376842.3</v>
      </c>
      <c r="E50" s="12">
        <v>1381815</v>
      </c>
    </row>
    <row r="51" spans="1:5" x14ac:dyDescent="0.25">
      <c r="A51" s="13">
        <v>83.293055555555554</v>
      </c>
      <c r="B51" s="12">
        <v>1383906</v>
      </c>
      <c r="C51" s="12">
        <v>1390366</v>
      </c>
      <c r="D51" s="12">
        <v>1394178</v>
      </c>
      <c r="E51" s="12">
        <v>1397990</v>
      </c>
    </row>
    <row r="52" spans="1:5" x14ac:dyDescent="0.25">
      <c r="A52" s="13">
        <v>83.293750000000003</v>
      </c>
      <c r="B52" s="12">
        <v>1398190</v>
      </c>
      <c r="C52" s="12">
        <v>1403469</v>
      </c>
      <c r="D52" s="12">
        <v>1394341.5</v>
      </c>
      <c r="E52" s="12">
        <v>1394333</v>
      </c>
    </row>
    <row r="53" spans="1:5" x14ac:dyDescent="0.25">
      <c r="A53" s="13">
        <v>83.294444444444437</v>
      </c>
      <c r="B53" s="12">
        <v>1454195</v>
      </c>
      <c r="C53" s="12">
        <v>1416588</v>
      </c>
      <c r="D53" s="12">
        <v>1450493.9</v>
      </c>
      <c r="E53" s="12">
        <v>1448352</v>
      </c>
    </row>
    <row r="54" spans="1:5" x14ac:dyDescent="0.25">
      <c r="A54" s="13">
        <v>83.295138888888886</v>
      </c>
      <c r="B54" s="12">
        <v>1477515</v>
      </c>
      <c r="C54" s="12">
        <v>1429695</v>
      </c>
      <c r="D54" s="12">
        <v>1460937.9</v>
      </c>
      <c r="E54" s="12">
        <v>1454280</v>
      </c>
    </row>
    <row r="55" spans="1:5" x14ac:dyDescent="0.25">
      <c r="A55" s="13">
        <v>83.295833333333334</v>
      </c>
      <c r="B55" s="12">
        <v>1495329</v>
      </c>
      <c r="C55" s="12">
        <v>1442763</v>
      </c>
      <c r="D55" s="12">
        <v>1467650.7</v>
      </c>
      <c r="E55" s="12">
        <v>1462210</v>
      </c>
    </row>
    <row r="56" spans="1:5" x14ac:dyDescent="0.25">
      <c r="A56" s="13">
        <v>83.296527777777769</v>
      </c>
      <c r="B56" s="12">
        <v>1503888</v>
      </c>
      <c r="C56" s="12">
        <v>1455770</v>
      </c>
      <c r="D56" s="12">
        <v>1482862.8</v>
      </c>
      <c r="E56" s="12">
        <v>1478981</v>
      </c>
    </row>
    <row r="57" spans="1:5" x14ac:dyDescent="0.25">
      <c r="A57" s="13">
        <v>83.297222222222231</v>
      </c>
      <c r="B57" s="12">
        <v>1472872</v>
      </c>
      <c r="C57" s="12">
        <v>1468697</v>
      </c>
      <c r="D57" s="12">
        <v>1490066.6</v>
      </c>
      <c r="E57" s="12">
        <v>1489205</v>
      </c>
    </row>
    <row r="58" spans="1:5" x14ac:dyDescent="0.25">
      <c r="A58" s="13">
        <v>83.297916666666666</v>
      </c>
      <c r="B58" s="12">
        <v>1506000</v>
      </c>
      <c r="C58" s="12">
        <v>1481527</v>
      </c>
      <c r="D58" s="12">
        <v>1498590.4</v>
      </c>
      <c r="E58" s="12">
        <v>1498473</v>
      </c>
    </row>
    <row r="59" spans="1:5" x14ac:dyDescent="0.25">
      <c r="A59" s="13">
        <v>83.298611111111114</v>
      </c>
      <c r="B59" s="12">
        <v>1526615</v>
      </c>
      <c r="C59" s="12">
        <v>1494245</v>
      </c>
      <c r="D59" s="12">
        <v>1512602.6</v>
      </c>
      <c r="E59" s="12">
        <v>1514431</v>
      </c>
    </row>
    <row r="60" spans="1:5" x14ac:dyDescent="0.25">
      <c r="A60" s="13">
        <v>83.299305555555563</v>
      </c>
      <c r="B60" s="12">
        <v>1546843</v>
      </c>
      <c r="C60" s="12">
        <v>1506837</v>
      </c>
      <c r="D60" s="12">
        <v>1525657.3</v>
      </c>
      <c r="E60" s="12">
        <v>1528087</v>
      </c>
    </row>
    <row r="61" spans="1:5" x14ac:dyDescent="0.25">
      <c r="A61" s="13">
        <v>83.3</v>
      </c>
      <c r="B61" s="12">
        <v>1490806</v>
      </c>
      <c r="C61" s="12">
        <v>1519292</v>
      </c>
      <c r="D61" s="12">
        <v>1552626.2</v>
      </c>
      <c r="E61" s="12">
        <v>1563266</v>
      </c>
    </row>
    <row r="62" spans="1:5" x14ac:dyDescent="0.25">
      <c r="A62" s="13">
        <v>83.334027777777777</v>
      </c>
      <c r="B62" s="12">
        <v>1527881</v>
      </c>
      <c r="C62" s="12">
        <v>1531601</v>
      </c>
      <c r="D62" s="12">
        <v>1557515.9</v>
      </c>
      <c r="E62" s="12">
        <v>1560342</v>
      </c>
    </row>
    <row r="63" spans="1:5" x14ac:dyDescent="0.25">
      <c r="A63" s="13">
        <v>83.334722222222226</v>
      </c>
      <c r="B63" s="12">
        <v>1560796</v>
      </c>
      <c r="C63" s="12">
        <v>1543753</v>
      </c>
      <c r="D63" s="12">
        <v>1567936.4</v>
      </c>
      <c r="E63" s="12">
        <v>1569902</v>
      </c>
    </row>
    <row r="64" spans="1:5" x14ac:dyDescent="0.25">
      <c r="A64" s="13">
        <v>83.33541666666666</v>
      </c>
      <c r="B64" s="12">
        <v>1585048</v>
      </c>
      <c r="C64" s="12">
        <v>1555737</v>
      </c>
      <c r="D64" s="12">
        <v>1577863.5</v>
      </c>
      <c r="E64" s="12">
        <v>1577137</v>
      </c>
    </row>
    <row r="65" spans="1:5" x14ac:dyDescent="0.25">
      <c r="A65" s="13">
        <v>83.336111111111109</v>
      </c>
      <c r="B65" s="12">
        <v>1586169</v>
      </c>
      <c r="C65" s="12">
        <v>1567542</v>
      </c>
      <c r="D65" s="12">
        <v>1581931.6</v>
      </c>
      <c r="E65" s="12">
        <v>1580574</v>
      </c>
    </row>
    <row r="66" spans="1:5" x14ac:dyDescent="0.25">
      <c r="A66" s="13">
        <v>83.336805555555557</v>
      </c>
      <c r="B66" s="12">
        <v>1611733</v>
      </c>
      <c r="C66" s="12">
        <v>1579162</v>
      </c>
      <c r="D66" s="12">
        <v>1593955.4</v>
      </c>
      <c r="E66" s="12">
        <v>1588445</v>
      </c>
    </row>
    <row r="67" spans="1:5" x14ac:dyDescent="0.25">
      <c r="A67" s="13">
        <v>83.337499999999991</v>
      </c>
      <c r="B67" s="12">
        <v>1631047</v>
      </c>
      <c r="C67" s="12">
        <v>1590590</v>
      </c>
      <c r="D67" s="12">
        <v>1601942.5</v>
      </c>
      <c r="E67" s="12">
        <v>1597219</v>
      </c>
    </row>
    <row r="68" spans="1:5" x14ac:dyDescent="0.25">
      <c r="A68" s="13">
        <v>83.33819444444444</v>
      </c>
      <c r="B68" s="12">
        <v>1635857</v>
      </c>
      <c r="C68" s="12">
        <v>1601821</v>
      </c>
      <c r="D68" s="12">
        <v>1615543.6</v>
      </c>
      <c r="E68" s="12">
        <v>1612323</v>
      </c>
    </row>
    <row r="69" spans="1:5" x14ac:dyDescent="0.25">
      <c r="A69" s="13">
        <v>83.338888888888889</v>
      </c>
      <c r="B69" s="12">
        <v>1606044</v>
      </c>
      <c r="C69" s="12">
        <v>1612854</v>
      </c>
      <c r="D69" s="12">
        <v>1628195.3</v>
      </c>
      <c r="E69" s="12">
        <v>1627752</v>
      </c>
    </row>
    <row r="70" spans="1:5" x14ac:dyDescent="0.25">
      <c r="A70" s="13">
        <v>83.339583333333337</v>
      </c>
      <c r="B70" s="12">
        <v>1649761</v>
      </c>
      <c r="C70" s="12">
        <v>1623690</v>
      </c>
      <c r="D70" s="12">
        <v>1643210.3</v>
      </c>
      <c r="E70" s="12">
        <v>1643510</v>
      </c>
    </row>
    <row r="71" spans="1:5" x14ac:dyDescent="0.25">
      <c r="A71" s="13">
        <v>83.340277777777786</v>
      </c>
      <c r="B71" s="12">
        <v>1663796</v>
      </c>
      <c r="C71" s="12">
        <v>1634329</v>
      </c>
      <c r="D71" s="12">
        <v>1650124.6</v>
      </c>
      <c r="E71" s="12">
        <v>1651559</v>
      </c>
    </row>
    <row r="72" spans="1:5" x14ac:dyDescent="0.25">
      <c r="A72" s="13">
        <v>83.34097222222222</v>
      </c>
      <c r="B72" s="12">
        <v>1681260</v>
      </c>
      <c r="C72" s="12">
        <v>1644774</v>
      </c>
      <c r="D72" s="12">
        <v>1659851.7</v>
      </c>
      <c r="E72" s="12">
        <v>1661830</v>
      </c>
    </row>
    <row r="73" spans="1:5" x14ac:dyDescent="0.25">
      <c r="A73" s="13">
        <v>83.341666666666669</v>
      </c>
      <c r="B73" s="12">
        <v>1609172</v>
      </c>
      <c r="C73" s="12">
        <v>1655028</v>
      </c>
      <c r="D73" s="12">
        <v>1675599.5</v>
      </c>
      <c r="E73" s="12">
        <v>1686842</v>
      </c>
    </row>
    <row r="74" spans="1:5" x14ac:dyDescent="0.25">
      <c r="A74" s="13">
        <v>83.375694444444449</v>
      </c>
      <c r="B74" s="12">
        <v>1653820</v>
      </c>
      <c r="C74" s="12">
        <v>1665098</v>
      </c>
      <c r="D74" s="12">
        <v>1681532.6</v>
      </c>
      <c r="E74" s="12">
        <v>1682096</v>
      </c>
    </row>
    <row r="75" spans="1:5" x14ac:dyDescent="0.25">
      <c r="A75" s="13">
        <v>83.376388888888883</v>
      </c>
      <c r="B75" s="12">
        <v>1686943</v>
      </c>
      <c r="C75" s="12">
        <v>1674989</v>
      </c>
      <c r="D75" s="12">
        <v>1692305.9</v>
      </c>
      <c r="E75" s="12">
        <v>1692396</v>
      </c>
    </row>
    <row r="76" spans="1:5" x14ac:dyDescent="0.25">
      <c r="A76" s="13">
        <v>83.377083333333331</v>
      </c>
      <c r="B76" s="12">
        <v>1712479</v>
      </c>
      <c r="C76" s="12">
        <v>1684703</v>
      </c>
      <c r="D76" s="12">
        <v>1702770.1</v>
      </c>
      <c r="E76" s="12">
        <v>1702217</v>
      </c>
    </row>
    <row r="77" spans="1:5" x14ac:dyDescent="0.25">
      <c r="A77" s="13">
        <v>83.37777777777778</v>
      </c>
      <c r="B77" s="12">
        <v>1711522</v>
      </c>
      <c r="C77" s="12">
        <v>1694244</v>
      </c>
      <c r="D77" s="12">
        <v>1705855.6</v>
      </c>
      <c r="E77" s="12">
        <v>1704799</v>
      </c>
    </row>
    <row r="78" spans="1:5" x14ac:dyDescent="0.25">
      <c r="A78" s="13">
        <v>83.378472222222214</v>
      </c>
      <c r="B78" s="12">
        <v>1738019</v>
      </c>
      <c r="C78" s="12">
        <v>1703616</v>
      </c>
      <c r="D78" s="12">
        <v>1718627.6</v>
      </c>
      <c r="E78" s="12">
        <v>1715177</v>
      </c>
    </row>
    <row r="79" spans="1:5" x14ac:dyDescent="0.25">
      <c r="A79" s="13">
        <v>83.379166666666663</v>
      </c>
      <c r="B79" s="12">
        <v>1758676</v>
      </c>
      <c r="C79" s="12">
        <v>1712828</v>
      </c>
      <c r="D79" s="12">
        <v>1726924.1</v>
      </c>
      <c r="E79" s="12">
        <v>1723759</v>
      </c>
    </row>
    <row r="80" spans="1:5" x14ac:dyDescent="0.25">
      <c r="A80" s="13">
        <v>83.379861111111111</v>
      </c>
      <c r="B80" s="12">
        <v>1747377</v>
      </c>
      <c r="C80" s="12">
        <v>1721888</v>
      </c>
      <c r="D80" s="12">
        <v>1727286.1</v>
      </c>
      <c r="E80" s="12">
        <v>1724850</v>
      </c>
    </row>
    <row r="81" spans="1:5" x14ac:dyDescent="0.25">
      <c r="A81" s="13">
        <v>83.38055555555556</v>
      </c>
      <c r="B81" s="12">
        <v>1704670</v>
      </c>
      <c r="C81" s="12">
        <v>1730809</v>
      </c>
      <c r="D81" s="12">
        <v>1730487.7</v>
      </c>
      <c r="E81" s="12">
        <v>1730326</v>
      </c>
    </row>
    <row r="82" spans="1:5" x14ac:dyDescent="0.25">
      <c r="A82" s="13">
        <v>83.381250000000009</v>
      </c>
      <c r="B82" s="12">
        <v>1748353</v>
      </c>
      <c r="C82" s="12">
        <v>1739604</v>
      </c>
      <c r="D82" s="12">
        <v>1742788.6</v>
      </c>
      <c r="E82" s="12">
        <v>1742551</v>
      </c>
    </row>
    <row r="83" spans="1:5" x14ac:dyDescent="0.25">
      <c r="A83" s="13">
        <v>83.381944444444443</v>
      </c>
      <c r="B83" s="12">
        <v>1766012</v>
      </c>
      <c r="C83" s="12">
        <v>1748287</v>
      </c>
      <c r="D83" s="12">
        <v>1752644</v>
      </c>
      <c r="E83" s="12">
        <v>1752462</v>
      </c>
    </row>
    <row r="84" spans="1:5" x14ac:dyDescent="0.25">
      <c r="A84" s="13">
        <v>83.382638888888891</v>
      </c>
      <c r="B84" s="12">
        <v>1782567</v>
      </c>
      <c r="C84" s="12">
        <v>1756869</v>
      </c>
      <c r="D84" s="12">
        <v>1761092.4</v>
      </c>
      <c r="E84" s="12">
        <v>1763274</v>
      </c>
    </row>
    <row r="85" spans="1:5" x14ac:dyDescent="0.25">
      <c r="A85" s="13">
        <v>83.38333333333334</v>
      </c>
      <c r="B85" s="12">
        <v>1691317</v>
      </c>
      <c r="C85" s="12">
        <v>1765365</v>
      </c>
      <c r="D85" s="12">
        <v>1762234</v>
      </c>
      <c r="E85" s="12">
        <v>1773498</v>
      </c>
    </row>
    <row r="86" spans="1:5" x14ac:dyDescent="0.25">
      <c r="A86" s="13">
        <v>83.417361111111106</v>
      </c>
      <c r="B86" s="12">
        <v>1762127</v>
      </c>
      <c r="C86" s="12">
        <v>1773792</v>
      </c>
      <c r="D86" s="12">
        <v>1788596.4</v>
      </c>
      <c r="E86" s="12">
        <v>1788091</v>
      </c>
    </row>
    <row r="87" spans="1:5" x14ac:dyDescent="0.25">
      <c r="A87" s="13">
        <v>83.418055555555554</v>
      </c>
      <c r="B87" s="12">
        <v>1787427</v>
      </c>
      <c r="C87" s="12">
        <v>1782160</v>
      </c>
      <c r="D87" s="12">
        <v>1792003.3</v>
      </c>
      <c r="E87" s="12">
        <v>1790257</v>
      </c>
    </row>
    <row r="88" spans="1:5" x14ac:dyDescent="0.25">
      <c r="A88" s="13">
        <v>83.418750000000003</v>
      </c>
      <c r="B88" s="12">
        <v>1781223</v>
      </c>
      <c r="C88" s="12">
        <v>1790478</v>
      </c>
      <c r="D88" s="12">
        <v>1770679.1</v>
      </c>
      <c r="E88" s="12">
        <v>1770036</v>
      </c>
    </row>
    <row r="89" spans="1:5" x14ac:dyDescent="0.25">
      <c r="A89" s="13">
        <v>83.419444444444437</v>
      </c>
      <c r="B89" s="12">
        <v>1815415</v>
      </c>
      <c r="C89" s="12">
        <v>1798758</v>
      </c>
      <c r="D89" s="12">
        <v>1808173.2</v>
      </c>
      <c r="E89" s="12">
        <v>1806765</v>
      </c>
    </row>
    <row r="90" spans="1:5" x14ac:dyDescent="0.25">
      <c r="A90" s="13">
        <v>83.420138888888886</v>
      </c>
      <c r="B90" s="12">
        <v>1830516</v>
      </c>
      <c r="C90" s="12">
        <v>1807008</v>
      </c>
      <c r="D90" s="12">
        <v>1810198.4</v>
      </c>
      <c r="E90" s="12">
        <v>1808951</v>
      </c>
    </row>
    <row r="91" spans="1:5" x14ac:dyDescent="0.25">
      <c r="A91" s="13">
        <v>83.420833333333334</v>
      </c>
      <c r="B91" s="12">
        <v>1858882</v>
      </c>
      <c r="C91" s="12">
        <v>1815241</v>
      </c>
      <c r="D91" s="12">
        <v>1825428.6</v>
      </c>
      <c r="E91" s="12">
        <v>1822933</v>
      </c>
    </row>
    <row r="92" spans="1:5" x14ac:dyDescent="0.25">
      <c r="A92" s="13">
        <v>83.421527777777769</v>
      </c>
      <c r="B92" s="12">
        <v>1856905</v>
      </c>
      <c r="C92" s="12">
        <v>1823468</v>
      </c>
      <c r="D92" s="12">
        <v>1836430.5</v>
      </c>
      <c r="E92" s="12">
        <v>1834595</v>
      </c>
    </row>
    <row r="93" spans="1:5" x14ac:dyDescent="0.25">
      <c r="A93" s="13">
        <v>83.422222222222231</v>
      </c>
      <c r="B93" s="12">
        <v>1817769</v>
      </c>
      <c r="C93" s="12">
        <v>1831705</v>
      </c>
      <c r="D93" s="12">
        <v>1846059</v>
      </c>
      <c r="E93" s="12">
        <v>1845771</v>
      </c>
    </row>
    <row r="94" spans="1:5" x14ac:dyDescent="0.25">
      <c r="A94" s="13">
        <v>83.422916666666666</v>
      </c>
      <c r="B94" s="12">
        <v>1852096</v>
      </c>
      <c r="C94" s="12">
        <v>1839969</v>
      </c>
      <c r="D94" s="12">
        <v>1846525.1</v>
      </c>
      <c r="E94" s="12">
        <v>1845921</v>
      </c>
    </row>
    <row r="95" spans="1:5" x14ac:dyDescent="0.25">
      <c r="A95" s="13">
        <v>83.423611111111114</v>
      </c>
      <c r="B95" s="12">
        <v>1873526</v>
      </c>
      <c r="C95" s="12">
        <v>1848279</v>
      </c>
      <c r="D95" s="12">
        <v>1859977.6</v>
      </c>
      <c r="E95" s="12">
        <v>1858585</v>
      </c>
    </row>
    <row r="96" spans="1:5" x14ac:dyDescent="0.25">
      <c r="A96" s="13">
        <v>83.424305555555563</v>
      </c>
      <c r="B96" s="12">
        <v>1885510</v>
      </c>
      <c r="C96" s="12">
        <v>1856650</v>
      </c>
      <c r="D96" s="12">
        <v>1863093.5</v>
      </c>
      <c r="E96" s="12">
        <v>1865405</v>
      </c>
    </row>
    <row r="97" spans="1:5" x14ac:dyDescent="0.25">
      <c r="A97" s="13">
        <v>83.424999999999997</v>
      </c>
      <c r="B97" s="12">
        <v>1750404</v>
      </c>
      <c r="C97" s="12">
        <v>1865104</v>
      </c>
      <c r="D97" s="12">
        <v>1823174.2</v>
      </c>
      <c r="E97" s="12">
        <v>1835547</v>
      </c>
    </row>
    <row r="98" spans="1:5" x14ac:dyDescent="0.25">
      <c r="A98" s="13">
        <v>83.459027777777777</v>
      </c>
      <c r="B98" s="12">
        <v>1848263</v>
      </c>
      <c r="C98" s="12">
        <v>1873660</v>
      </c>
      <c r="D98" s="12">
        <v>1874082</v>
      </c>
      <c r="E98" s="12">
        <v>1874616</v>
      </c>
    </row>
    <row r="99" spans="1:5" x14ac:dyDescent="0.25">
      <c r="A99" s="13">
        <v>83.459722222222226</v>
      </c>
      <c r="B99" s="12">
        <v>1877996</v>
      </c>
      <c r="C99" s="12">
        <v>1882334</v>
      </c>
      <c r="D99" s="12">
        <v>1882329.4</v>
      </c>
      <c r="E99" s="12">
        <v>1880183</v>
      </c>
    </row>
    <row r="100" spans="1:5" x14ac:dyDescent="0.25">
      <c r="A100" s="13">
        <v>83.46041666666666</v>
      </c>
      <c r="B100" s="12">
        <v>1906705</v>
      </c>
      <c r="C100" s="12">
        <v>1891137</v>
      </c>
      <c r="D100" s="12">
        <v>1896197.7</v>
      </c>
      <c r="E100" s="12">
        <v>1895194</v>
      </c>
    </row>
    <row r="101" spans="1:5" x14ac:dyDescent="0.25">
      <c r="A101" s="13">
        <v>83.461111111111109</v>
      </c>
      <c r="B101" s="12">
        <v>1907753</v>
      </c>
      <c r="C101" s="12">
        <v>1900079</v>
      </c>
      <c r="D101" s="12">
        <v>1899077.3</v>
      </c>
      <c r="E101" s="12">
        <v>1897739</v>
      </c>
    </row>
    <row r="102" spans="1:5" x14ac:dyDescent="0.25">
      <c r="A102" s="13">
        <v>83.461805555555557</v>
      </c>
      <c r="B102" s="12">
        <v>1927621</v>
      </c>
      <c r="C102" s="12">
        <v>1909174</v>
      </c>
      <c r="D102" s="12">
        <v>1905783.5</v>
      </c>
      <c r="E102" s="12">
        <v>1904625</v>
      </c>
    </row>
    <row r="103" spans="1:5" x14ac:dyDescent="0.25">
      <c r="A103" s="13">
        <v>83.462499999999991</v>
      </c>
      <c r="B103" s="12">
        <v>1942861</v>
      </c>
      <c r="C103" s="12">
        <v>1918435</v>
      </c>
      <c r="D103" s="12">
        <v>1908546.6</v>
      </c>
      <c r="E103" s="12">
        <v>1905824</v>
      </c>
    </row>
    <row r="104" spans="1:5" x14ac:dyDescent="0.25">
      <c r="A104" s="13">
        <v>83.46319444444444</v>
      </c>
      <c r="B104" s="12">
        <v>1935669</v>
      </c>
      <c r="C104" s="12">
        <v>1927876</v>
      </c>
      <c r="D104" s="12">
        <v>1915941.2</v>
      </c>
      <c r="E104" s="12">
        <v>1913757</v>
      </c>
    </row>
    <row r="105" spans="1:5" x14ac:dyDescent="0.25">
      <c r="A105" s="13">
        <v>83.463888888888889</v>
      </c>
      <c r="B105" s="12">
        <v>1887320</v>
      </c>
      <c r="C105" s="12">
        <v>1937513</v>
      </c>
      <c r="D105" s="12">
        <v>1917640.1</v>
      </c>
      <c r="E105" s="12">
        <v>1916903</v>
      </c>
    </row>
    <row r="106" spans="1:5" x14ac:dyDescent="0.25">
      <c r="A106" s="13">
        <v>83.464583333333337</v>
      </c>
      <c r="B106" s="12">
        <v>1936139</v>
      </c>
      <c r="C106" s="12">
        <v>1947363</v>
      </c>
      <c r="D106" s="12">
        <v>1930221.1</v>
      </c>
      <c r="E106" s="12">
        <v>1928859</v>
      </c>
    </row>
    <row r="107" spans="1:5" x14ac:dyDescent="0.25">
      <c r="A107" s="13">
        <v>83.465277777777786</v>
      </c>
      <c r="B107" s="12">
        <v>1947629</v>
      </c>
      <c r="C107" s="12">
        <v>1957439</v>
      </c>
      <c r="D107" s="12">
        <v>1934597.6</v>
      </c>
      <c r="E107" s="12">
        <v>1932509</v>
      </c>
    </row>
    <row r="108" spans="1:5" x14ac:dyDescent="0.25">
      <c r="A108" s="13">
        <v>83.46597222222222</v>
      </c>
      <c r="B108" s="12">
        <v>1969569</v>
      </c>
      <c r="C108" s="12">
        <v>1967753</v>
      </c>
      <c r="D108" s="12">
        <v>1946347.1</v>
      </c>
      <c r="E108" s="12">
        <v>1949093</v>
      </c>
    </row>
    <row r="109" spans="1:5" x14ac:dyDescent="0.25">
      <c r="A109" s="13">
        <v>83.466666666666669</v>
      </c>
      <c r="B109" s="12">
        <v>1798585</v>
      </c>
      <c r="C109" s="12">
        <v>1978316</v>
      </c>
      <c r="D109" s="12">
        <v>1871679.9</v>
      </c>
      <c r="E109" s="12">
        <v>1884428</v>
      </c>
    </row>
    <row r="110" spans="1:5" x14ac:dyDescent="0.25">
      <c r="A110" s="13">
        <v>83.500694444444449</v>
      </c>
      <c r="B110" s="12">
        <v>1943811</v>
      </c>
      <c r="C110" s="12">
        <v>1989142</v>
      </c>
      <c r="D110" s="12">
        <v>1969265.4</v>
      </c>
      <c r="E110" s="12">
        <v>1970960</v>
      </c>
    </row>
    <row r="111" spans="1:5" x14ac:dyDescent="0.25">
      <c r="A111" s="13">
        <v>83.501388888888883</v>
      </c>
      <c r="B111" s="12">
        <v>1976371</v>
      </c>
      <c r="C111" s="12">
        <v>2000228</v>
      </c>
      <c r="D111" s="12">
        <v>1980817</v>
      </c>
      <c r="E111" s="12">
        <v>1978182</v>
      </c>
    </row>
    <row r="112" spans="1:5" x14ac:dyDescent="0.25">
      <c r="A112" s="13">
        <v>83.502083333333331</v>
      </c>
      <c r="B112" s="12">
        <v>1994092</v>
      </c>
      <c r="C112" s="12">
        <v>2011571</v>
      </c>
      <c r="D112" s="12">
        <v>1985398.2</v>
      </c>
      <c r="E112" s="12">
        <v>1983759</v>
      </c>
    </row>
    <row r="113" spans="1:5" x14ac:dyDescent="0.25">
      <c r="A113" s="13">
        <v>83.50277777777778</v>
      </c>
      <c r="B113" s="12">
        <v>2001225</v>
      </c>
      <c r="C113" s="12">
        <v>2023166</v>
      </c>
      <c r="D113" s="12">
        <v>1991620.8</v>
      </c>
      <c r="E113" s="12">
        <v>1989376</v>
      </c>
    </row>
    <row r="114" spans="1:5" x14ac:dyDescent="0.25">
      <c r="A114" s="13">
        <v>83.503472222222214</v>
      </c>
      <c r="B114" s="12">
        <v>2020925</v>
      </c>
      <c r="C114" s="12">
        <v>2035006</v>
      </c>
      <c r="D114" s="12">
        <v>1997231.1</v>
      </c>
      <c r="E114" s="12">
        <v>1996118</v>
      </c>
    </row>
    <row r="115" spans="1:5" x14ac:dyDescent="0.25">
      <c r="A115" s="13">
        <v>83.504166666666663</v>
      </c>
      <c r="B115" s="12">
        <v>2044133</v>
      </c>
      <c r="C115" s="12">
        <v>2047082</v>
      </c>
      <c r="D115" s="12">
        <v>2008291.8</v>
      </c>
      <c r="E115" s="12">
        <v>2006452</v>
      </c>
    </row>
    <row r="116" spans="1:5" x14ac:dyDescent="0.25">
      <c r="A116" s="13">
        <v>83.504861111111111</v>
      </c>
      <c r="B116" s="12">
        <v>2033448</v>
      </c>
      <c r="C116" s="12">
        <v>2059385</v>
      </c>
      <c r="D116" s="12">
        <v>2013836.2</v>
      </c>
      <c r="E116" s="12">
        <v>2012701</v>
      </c>
    </row>
    <row r="117" spans="1:5" x14ac:dyDescent="0.25">
      <c r="A117" s="13">
        <v>83.50555555555556</v>
      </c>
      <c r="B117" s="12">
        <v>1989925</v>
      </c>
      <c r="C117" s="12">
        <v>2071906</v>
      </c>
      <c r="D117" s="12">
        <v>2021274.4</v>
      </c>
      <c r="E117" s="12">
        <v>2021090</v>
      </c>
    </row>
    <row r="118" spans="1:5" x14ac:dyDescent="0.25">
      <c r="A118" s="13">
        <v>83.506250000000009</v>
      </c>
      <c r="B118" s="12">
        <v>2039838</v>
      </c>
      <c r="C118" s="12">
        <v>2084634</v>
      </c>
      <c r="D118" s="12">
        <v>2032302.8</v>
      </c>
      <c r="E118" s="12">
        <v>2031758</v>
      </c>
    </row>
    <row r="119" spans="1:5" x14ac:dyDescent="0.25">
      <c r="A119" s="13">
        <v>83.506944444444443</v>
      </c>
      <c r="B119" s="12">
        <v>2056894</v>
      </c>
      <c r="C119" s="12">
        <v>2097552</v>
      </c>
      <c r="D119" s="12">
        <v>2043133.3</v>
      </c>
      <c r="E119" s="12">
        <v>2042583</v>
      </c>
    </row>
    <row r="120" spans="1:5" x14ac:dyDescent="0.25">
      <c r="A120" s="13">
        <v>83.507638888888891</v>
      </c>
      <c r="B120" s="12">
        <v>2080179</v>
      </c>
      <c r="C120" s="12">
        <v>2110639</v>
      </c>
      <c r="D120" s="12">
        <v>2055385.3</v>
      </c>
      <c r="E120" s="12">
        <v>2057979</v>
      </c>
    </row>
    <row r="121" spans="1:5" x14ac:dyDescent="0.25">
      <c r="A121" s="13">
        <v>83.50833333333334</v>
      </c>
      <c r="B121" s="12">
        <v>1983019</v>
      </c>
      <c r="C121" s="12">
        <v>2123874</v>
      </c>
      <c r="D121" s="12">
        <v>2061612.3</v>
      </c>
      <c r="E121" s="12">
        <v>2073556</v>
      </c>
    </row>
    <row r="122" spans="1:5" x14ac:dyDescent="0.25">
      <c r="A122" s="13">
        <v>83.542361111111106</v>
      </c>
      <c r="B122" s="12">
        <v>2054309</v>
      </c>
      <c r="C122" s="12">
        <v>2137230</v>
      </c>
      <c r="D122" s="12">
        <v>2080520.5</v>
      </c>
      <c r="E122" s="12">
        <v>2081255</v>
      </c>
    </row>
    <row r="123" spans="1:5" x14ac:dyDescent="0.25">
      <c r="A123" s="13">
        <v>83.543055555555554</v>
      </c>
      <c r="B123" s="12">
        <v>2086233</v>
      </c>
      <c r="C123" s="12">
        <v>2150673</v>
      </c>
      <c r="D123" s="12">
        <v>2092614.4</v>
      </c>
      <c r="E123" s="12">
        <v>2089429</v>
      </c>
    </row>
    <row r="124" spans="1:5" x14ac:dyDescent="0.25">
      <c r="A124" s="13">
        <v>83.543750000000003</v>
      </c>
      <c r="B124" s="12">
        <v>2103065</v>
      </c>
      <c r="C124" s="12">
        <v>2164163</v>
      </c>
      <c r="D124" s="12">
        <v>2097123.8</v>
      </c>
      <c r="E124" s="12">
        <v>2092815</v>
      </c>
    </row>
    <row r="125" spans="1:5" x14ac:dyDescent="0.25">
      <c r="A125" s="13">
        <v>83.544444444444437</v>
      </c>
      <c r="B125" s="12">
        <v>2139782</v>
      </c>
      <c r="C125" s="12">
        <v>2177654</v>
      </c>
      <c r="D125" s="12">
        <v>2130112.4</v>
      </c>
      <c r="E125" s="12">
        <v>2126314</v>
      </c>
    </row>
    <row r="126" spans="1:5" x14ac:dyDescent="0.25">
      <c r="A126" s="13">
        <v>83.545138888888886</v>
      </c>
      <c r="B126" s="12">
        <v>2181742</v>
      </c>
      <c r="C126" s="12">
        <v>2191097</v>
      </c>
      <c r="D126" s="12">
        <v>2156315.2999999998</v>
      </c>
      <c r="E126" s="12">
        <v>2153621</v>
      </c>
    </row>
    <row r="127" spans="1:5" x14ac:dyDescent="0.25">
      <c r="A127" s="13">
        <v>83.545833333333334</v>
      </c>
      <c r="B127" s="12">
        <v>2221206</v>
      </c>
      <c r="C127" s="12">
        <v>2204442</v>
      </c>
      <c r="D127" s="12">
        <v>2184148.1</v>
      </c>
      <c r="E127" s="12">
        <v>2181665</v>
      </c>
    </row>
    <row r="128" spans="1:5" x14ac:dyDescent="0.25">
      <c r="A128" s="13">
        <v>83.546527777777769</v>
      </c>
      <c r="B128" s="12">
        <v>2224226</v>
      </c>
      <c r="C128" s="12">
        <v>2217634</v>
      </c>
      <c r="D128" s="12">
        <v>2204859.6</v>
      </c>
      <c r="E128" s="12">
        <v>2205116</v>
      </c>
    </row>
    <row r="129" spans="1:5" x14ac:dyDescent="0.25">
      <c r="A129" s="13">
        <v>83.547222222222231</v>
      </c>
      <c r="B129" s="12">
        <v>2193141</v>
      </c>
      <c r="C129" s="12">
        <v>2230622</v>
      </c>
      <c r="D129" s="12">
        <v>2226924.2999999998</v>
      </c>
      <c r="E129" s="12">
        <v>2229220</v>
      </c>
    </row>
    <row r="130" spans="1:5" x14ac:dyDescent="0.25">
      <c r="A130" s="13">
        <v>83.547916666666666</v>
      </c>
      <c r="B130" s="12">
        <v>2251590</v>
      </c>
      <c r="C130" s="12">
        <v>2243357</v>
      </c>
      <c r="D130" s="12">
        <v>2241868.4</v>
      </c>
      <c r="E130" s="12">
        <v>2242995</v>
      </c>
    </row>
    <row r="131" spans="1:5" x14ac:dyDescent="0.25">
      <c r="A131" s="13">
        <v>83.548611111111114</v>
      </c>
      <c r="B131" s="12">
        <v>2274791</v>
      </c>
      <c r="C131" s="12">
        <v>2255784</v>
      </c>
      <c r="D131" s="12">
        <v>2258912.7000000002</v>
      </c>
      <c r="E131" s="12">
        <v>2260780</v>
      </c>
    </row>
    <row r="132" spans="1:5" x14ac:dyDescent="0.25">
      <c r="A132" s="13">
        <v>83.549305555555563</v>
      </c>
      <c r="B132" s="12">
        <v>2303958</v>
      </c>
      <c r="C132" s="12">
        <v>2267850</v>
      </c>
      <c r="D132" s="12">
        <v>2275497.9</v>
      </c>
      <c r="E132" s="12">
        <v>2279324</v>
      </c>
    </row>
    <row r="133" spans="1:5" x14ac:dyDescent="0.25">
      <c r="A133" s="13">
        <v>83.55</v>
      </c>
      <c r="B133" s="12">
        <v>2209726</v>
      </c>
      <c r="C133" s="12">
        <v>2279503</v>
      </c>
      <c r="D133" s="12">
        <v>2293064.2000000002</v>
      </c>
      <c r="E133" s="12">
        <v>2305975</v>
      </c>
    </row>
    <row r="134" spans="1:5" x14ac:dyDescent="0.25">
      <c r="A134" s="13">
        <v>83.584027777777777</v>
      </c>
      <c r="B134" s="12">
        <v>2275859</v>
      </c>
      <c r="C134" s="12">
        <v>2290696</v>
      </c>
      <c r="D134" s="12">
        <v>2302510.7000000002</v>
      </c>
      <c r="E134" s="12">
        <v>2301563</v>
      </c>
    </row>
    <row r="135" spans="1:5" x14ac:dyDescent="0.25">
      <c r="A135" s="13">
        <v>83.584722222222226</v>
      </c>
      <c r="B135" s="12">
        <v>2312077</v>
      </c>
      <c r="C135" s="12">
        <v>2301373</v>
      </c>
      <c r="D135" s="12">
        <v>2318824.7000000002</v>
      </c>
      <c r="E135" s="12">
        <v>2315523</v>
      </c>
    </row>
    <row r="136" spans="1:5" x14ac:dyDescent="0.25">
      <c r="A136" s="13">
        <v>83.58541666666666</v>
      </c>
      <c r="B136" s="12">
        <v>2344027</v>
      </c>
      <c r="C136" s="12">
        <v>2311480</v>
      </c>
      <c r="D136" s="12">
        <v>2336164.4</v>
      </c>
      <c r="E136" s="12">
        <v>2332113</v>
      </c>
    </row>
    <row r="137" spans="1:5" x14ac:dyDescent="0.25">
      <c r="A137" s="13">
        <v>83.586111111111109</v>
      </c>
      <c r="B137" s="12">
        <v>2367613</v>
      </c>
      <c r="C137" s="12">
        <v>2320962</v>
      </c>
      <c r="D137" s="12">
        <v>2356365.2000000002</v>
      </c>
      <c r="E137" s="12">
        <v>2351020</v>
      </c>
    </row>
    <row r="138" spans="1:5" x14ac:dyDescent="0.25">
      <c r="A138" s="13">
        <v>83.586805555555557</v>
      </c>
      <c r="B138" s="12">
        <v>2390479</v>
      </c>
      <c r="C138" s="12">
        <v>2329767</v>
      </c>
      <c r="D138" s="12">
        <v>2362924</v>
      </c>
      <c r="E138" s="12">
        <v>2358575</v>
      </c>
    </row>
    <row r="139" spans="1:5" x14ac:dyDescent="0.25">
      <c r="A139" s="13">
        <v>83.587499999999991</v>
      </c>
      <c r="B139" s="12">
        <v>2404823</v>
      </c>
      <c r="C139" s="12">
        <v>2337848</v>
      </c>
      <c r="D139" s="12">
        <v>2368765.9</v>
      </c>
      <c r="E139" s="12">
        <v>2365437</v>
      </c>
    </row>
    <row r="140" spans="1:5" x14ac:dyDescent="0.25">
      <c r="A140" s="13">
        <v>83.58819444444444</v>
      </c>
      <c r="B140" s="12">
        <v>2398358</v>
      </c>
      <c r="C140" s="12">
        <v>2345159</v>
      </c>
      <c r="D140" s="12">
        <v>2382112.2000000002</v>
      </c>
      <c r="E140" s="12">
        <v>2382113</v>
      </c>
    </row>
    <row r="141" spans="1:5" x14ac:dyDescent="0.25">
      <c r="A141" s="13">
        <v>83.588888888888889</v>
      </c>
      <c r="B141" s="12">
        <v>2354758</v>
      </c>
      <c r="C141" s="12">
        <v>2351660</v>
      </c>
      <c r="D141" s="12">
        <v>2392901.1</v>
      </c>
      <c r="E141" s="12">
        <v>2395636</v>
      </c>
    </row>
    <row r="142" spans="1:5" x14ac:dyDescent="0.25">
      <c r="A142" s="13">
        <v>83.589583333333337</v>
      </c>
      <c r="B142" s="12">
        <v>2418069</v>
      </c>
      <c r="C142" s="12">
        <v>2357315</v>
      </c>
      <c r="D142" s="12">
        <v>2408381.7999999998</v>
      </c>
      <c r="E142" s="12">
        <v>2409957</v>
      </c>
    </row>
    <row r="143" spans="1:5" x14ac:dyDescent="0.25">
      <c r="A143" s="13">
        <v>83.590277777777786</v>
      </c>
      <c r="B143" s="12">
        <v>2431753</v>
      </c>
      <c r="C143" s="12">
        <v>2362089</v>
      </c>
      <c r="D143" s="12">
        <v>2415552.1</v>
      </c>
      <c r="E143" s="12">
        <v>2418220</v>
      </c>
    </row>
    <row r="144" spans="1:5" x14ac:dyDescent="0.25">
      <c r="A144" s="13">
        <v>83.59097222222222</v>
      </c>
      <c r="B144" s="12">
        <v>2453921</v>
      </c>
      <c r="C144" s="12">
        <v>2365949</v>
      </c>
      <c r="D144" s="12">
        <v>2423424.5</v>
      </c>
      <c r="E144" s="12">
        <v>2426937</v>
      </c>
    </row>
    <row r="145" spans="1:5" x14ac:dyDescent="0.25">
      <c r="A145" s="13">
        <v>83.591666666666669</v>
      </c>
      <c r="B145" s="12">
        <v>2362597</v>
      </c>
      <c r="C145" s="12">
        <v>2368869</v>
      </c>
      <c r="D145" s="12">
        <v>2448452</v>
      </c>
      <c r="E145" s="12">
        <v>2462952</v>
      </c>
    </row>
    <row r="146" spans="1:5" x14ac:dyDescent="0.25">
      <c r="A146" s="13">
        <v>83.625694444444449</v>
      </c>
      <c r="B146" s="12">
        <v>2423482</v>
      </c>
      <c r="C146" s="12">
        <v>2370828</v>
      </c>
      <c r="D146" s="12">
        <v>2448808.6</v>
      </c>
      <c r="E146" s="12">
        <v>2446103</v>
      </c>
    </row>
    <row r="147" spans="1:5" x14ac:dyDescent="0.25">
      <c r="A147" s="13">
        <v>83.626388888888883</v>
      </c>
      <c r="B147" s="12">
        <v>2448150</v>
      </c>
      <c r="C147" s="12">
        <v>2371804</v>
      </c>
      <c r="D147" s="12">
        <v>2453922.1</v>
      </c>
      <c r="E147" s="12">
        <v>2451149</v>
      </c>
    </row>
    <row r="148" spans="1:5" x14ac:dyDescent="0.25">
      <c r="A148" s="13">
        <v>83.627083333333331</v>
      </c>
      <c r="B148" s="12">
        <v>2483598</v>
      </c>
      <c r="C148" s="12">
        <v>2371781</v>
      </c>
      <c r="D148" s="12">
        <v>2473332</v>
      </c>
      <c r="E148" s="12">
        <v>2469047</v>
      </c>
    </row>
    <row r="149" spans="1:5" x14ac:dyDescent="0.25">
      <c r="A149" s="13">
        <v>83.62777777777778</v>
      </c>
      <c r="B149" s="12">
        <v>2474991</v>
      </c>
      <c r="C149" s="12">
        <v>2370745</v>
      </c>
      <c r="D149" s="12">
        <v>2463304.6</v>
      </c>
      <c r="E149" s="12">
        <v>2457251</v>
      </c>
    </row>
    <row r="150" spans="1:5" x14ac:dyDescent="0.25">
      <c r="A150" s="13">
        <v>83.628472222222214</v>
      </c>
      <c r="B150" s="12">
        <v>2494355</v>
      </c>
      <c r="C150" s="12">
        <v>2368693</v>
      </c>
      <c r="D150" s="12">
        <v>2465580.7999999998</v>
      </c>
      <c r="E150" s="12">
        <v>2459911</v>
      </c>
    </row>
    <row r="151" spans="1:5" x14ac:dyDescent="0.25">
      <c r="A151" s="13">
        <v>83.629166666666663</v>
      </c>
      <c r="B151" s="12">
        <v>2505923</v>
      </c>
      <c r="C151" s="12">
        <v>2365627</v>
      </c>
      <c r="D151" s="12">
        <v>2471857.7999999998</v>
      </c>
      <c r="E151" s="12">
        <v>2467398</v>
      </c>
    </row>
    <row r="152" spans="1:5" x14ac:dyDescent="0.25">
      <c r="A152" s="13">
        <v>83.629861111111111</v>
      </c>
      <c r="B152" s="12">
        <v>2472185</v>
      </c>
      <c r="C152" s="12">
        <v>2361558</v>
      </c>
      <c r="D152" s="12">
        <v>2458797.2999999998</v>
      </c>
      <c r="E152" s="12">
        <v>2458969</v>
      </c>
    </row>
    <row r="153" spans="1:5" x14ac:dyDescent="0.25">
      <c r="A153" s="13">
        <v>83.63055555555556</v>
      </c>
      <c r="B153" s="12">
        <v>2404215</v>
      </c>
      <c r="C153" s="12">
        <v>2356508</v>
      </c>
      <c r="D153" s="12">
        <v>2442866.2000000002</v>
      </c>
      <c r="E153" s="12">
        <v>2448243</v>
      </c>
    </row>
    <row r="154" spans="1:5" x14ac:dyDescent="0.25">
      <c r="A154" s="13">
        <v>83.631250000000009</v>
      </c>
      <c r="B154" s="12">
        <v>2461655</v>
      </c>
      <c r="C154" s="12">
        <v>2350506</v>
      </c>
      <c r="D154" s="12">
        <v>2452056.6</v>
      </c>
      <c r="E154" s="12">
        <v>2454333</v>
      </c>
    </row>
    <row r="155" spans="1:5" x14ac:dyDescent="0.25">
      <c r="A155" s="13">
        <v>83.631944444444443</v>
      </c>
      <c r="B155" s="12">
        <v>2465083</v>
      </c>
      <c r="C155" s="12">
        <v>2343583</v>
      </c>
      <c r="D155" s="12">
        <v>2448651.5</v>
      </c>
      <c r="E155" s="12">
        <v>2451895</v>
      </c>
    </row>
    <row r="156" spans="1:5" x14ac:dyDescent="0.25">
      <c r="A156" s="13">
        <v>83.632638888888891</v>
      </c>
      <c r="B156" s="12">
        <v>2466934</v>
      </c>
      <c r="C156" s="12">
        <v>2335780</v>
      </c>
      <c r="D156" s="12">
        <v>2434834.6</v>
      </c>
      <c r="E156" s="12">
        <v>2439524</v>
      </c>
    </row>
    <row r="157" spans="1:5" x14ac:dyDescent="0.25">
      <c r="A157" s="13">
        <v>83.63333333333334</v>
      </c>
      <c r="B157" s="12">
        <v>2348987</v>
      </c>
      <c r="C157" s="12">
        <v>2327146</v>
      </c>
      <c r="D157" s="12">
        <v>2434078.7999999998</v>
      </c>
      <c r="E157" s="12">
        <v>2448343</v>
      </c>
    </row>
    <row r="158" spans="1:5" x14ac:dyDescent="0.25">
      <c r="A158" s="13">
        <v>83.667361111111106</v>
      </c>
      <c r="B158" s="12">
        <v>2397499</v>
      </c>
      <c r="C158" s="12">
        <v>2317737</v>
      </c>
      <c r="D158" s="12">
        <v>2421129.9</v>
      </c>
      <c r="E158" s="12">
        <v>2416826</v>
      </c>
    </row>
    <row r="159" spans="1:5" x14ac:dyDescent="0.25">
      <c r="A159" s="13">
        <v>83.668055555555554</v>
      </c>
      <c r="B159" s="12">
        <v>2386877</v>
      </c>
      <c r="C159" s="12">
        <v>2307612</v>
      </c>
      <c r="D159" s="12">
        <v>2392213.4</v>
      </c>
      <c r="E159" s="12">
        <v>2388175</v>
      </c>
    </row>
    <row r="160" spans="1:5" x14ac:dyDescent="0.25">
      <c r="A160" s="13">
        <v>83.668750000000003</v>
      </c>
      <c r="B160" s="12">
        <v>2361629</v>
      </c>
      <c r="C160" s="12">
        <v>2296837</v>
      </c>
      <c r="D160" s="12">
        <v>2352720.7999999998</v>
      </c>
      <c r="E160" s="12">
        <v>2346697</v>
      </c>
    </row>
    <row r="161" spans="1:5" x14ac:dyDescent="0.25">
      <c r="A161" s="13">
        <v>83.669444444444437</v>
      </c>
      <c r="B161" s="12">
        <v>2330365</v>
      </c>
      <c r="C161" s="12">
        <v>2285481</v>
      </c>
      <c r="D161" s="12">
        <v>2320158.6</v>
      </c>
      <c r="E161" s="12">
        <v>2313408</v>
      </c>
    </row>
    <row r="162" spans="1:5" x14ac:dyDescent="0.25">
      <c r="A162" s="13">
        <v>83.670138888888886</v>
      </c>
      <c r="B162" s="12">
        <v>2307642</v>
      </c>
      <c r="C162" s="12">
        <v>2273619</v>
      </c>
      <c r="D162" s="12">
        <v>2280959</v>
      </c>
      <c r="E162" s="12">
        <v>2274982</v>
      </c>
    </row>
    <row r="163" spans="1:5" x14ac:dyDescent="0.25">
      <c r="A163" s="13">
        <v>83.670833333333334</v>
      </c>
      <c r="B163" s="12">
        <v>2251158</v>
      </c>
      <c r="C163" s="12">
        <v>2261328</v>
      </c>
      <c r="D163" s="12">
        <v>2222758.7999999998</v>
      </c>
      <c r="E163" s="12">
        <v>2218307</v>
      </c>
    </row>
    <row r="164" spans="1:5" x14ac:dyDescent="0.25">
      <c r="A164" s="13">
        <v>83.671527777777769</v>
      </c>
      <c r="B164" s="12">
        <v>2191320</v>
      </c>
      <c r="C164" s="12">
        <v>2248688</v>
      </c>
      <c r="D164" s="12">
        <v>2179770.7000000002</v>
      </c>
      <c r="E164" s="12">
        <v>2181294</v>
      </c>
    </row>
    <row r="165" spans="1:5" x14ac:dyDescent="0.25">
      <c r="A165" s="13">
        <v>83.672222222222231</v>
      </c>
      <c r="B165" s="12">
        <v>2111607</v>
      </c>
      <c r="C165" s="12">
        <v>2235779</v>
      </c>
      <c r="D165" s="12">
        <v>2141629.2000000002</v>
      </c>
      <c r="E165" s="12">
        <v>2150923</v>
      </c>
    </row>
    <row r="166" spans="1:5" x14ac:dyDescent="0.25">
      <c r="A166" s="13">
        <v>83.672916666666666</v>
      </c>
      <c r="B166" s="12">
        <v>2078405</v>
      </c>
      <c r="C166" s="12">
        <v>2222676</v>
      </c>
      <c r="D166" s="12">
        <v>2068522.9</v>
      </c>
      <c r="E166" s="12">
        <v>2072426</v>
      </c>
    </row>
    <row r="167" spans="1:5" x14ac:dyDescent="0.25">
      <c r="A167" s="13">
        <v>83.673611111111114</v>
      </c>
      <c r="B167" s="12">
        <v>2016676</v>
      </c>
      <c r="C167" s="12">
        <v>2209445</v>
      </c>
      <c r="D167" s="12">
        <v>2001870.4</v>
      </c>
      <c r="E167" s="12">
        <v>2006029</v>
      </c>
    </row>
    <row r="168" spans="1:5" x14ac:dyDescent="0.25">
      <c r="A168" s="13">
        <v>83.674305555555563</v>
      </c>
      <c r="B168" s="12">
        <v>1966909</v>
      </c>
      <c r="C168" s="12">
        <v>2196144</v>
      </c>
      <c r="D168" s="12">
        <v>1939104.1</v>
      </c>
      <c r="E168" s="12">
        <v>1944346</v>
      </c>
    </row>
    <row r="169" spans="1:5" x14ac:dyDescent="0.25">
      <c r="A169" s="11">
        <v>83.674999999999997</v>
      </c>
      <c r="B169" s="10">
        <v>1788657</v>
      </c>
      <c r="C169" s="10">
        <v>2182815</v>
      </c>
      <c r="D169" s="10">
        <v>1854444.9</v>
      </c>
      <c r="E169" s="10">
        <v>1864865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9"/>
  <sheetViews>
    <sheetView workbookViewId="0">
      <selection activeCell="N10" sqref="N10"/>
    </sheetView>
  </sheetViews>
  <sheetFormatPr baseColWidth="10" defaultRowHeight="15" x14ac:dyDescent="0.25"/>
  <cols>
    <col min="2" max="2" width="18" bestFit="1" customWidth="1"/>
    <col min="3" max="3" width="9.28515625" customWidth="1"/>
    <col min="4" max="4" width="11.28515625" customWidth="1"/>
    <col min="5" max="5" width="9.5703125" customWidth="1"/>
  </cols>
  <sheetData>
    <row r="1" spans="1:5" ht="21" customHeight="1" x14ac:dyDescent="0.25">
      <c r="A1" s="2" t="s">
        <v>1</v>
      </c>
      <c r="B1" s="2" t="s">
        <v>4</v>
      </c>
      <c r="C1" s="2" t="s">
        <v>0</v>
      </c>
      <c r="D1" s="2" t="s">
        <v>2</v>
      </c>
      <c r="E1" s="2" t="s">
        <v>3</v>
      </c>
    </row>
    <row r="2" spans="1:5" x14ac:dyDescent="0.25">
      <c r="A2" s="1">
        <v>83.125694444444449</v>
      </c>
      <c r="B2" s="3">
        <v>2388007</v>
      </c>
      <c r="C2">
        <v>2385960</v>
      </c>
      <c r="D2">
        <v>2406848.9</v>
      </c>
      <c r="E2">
        <v>2405052</v>
      </c>
    </row>
    <row r="3" spans="1:5" x14ac:dyDescent="0.25">
      <c r="A3" s="1">
        <v>83.126388888888883</v>
      </c>
      <c r="B3" s="3">
        <v>2395471</v>
      </c>
      <c r="C3">
        <v>2386485</v>
      </c>
      <c r="D3">
        <v>2406516.7000000002</v>
      </c>
      <c r="E3">
        <v>2406225</v>
      </c>
    </row>
    <row r="4" spans="1:5" x14ac:dyDescent="0.25">
      <c r="A4" s="1">
        <v>83.127083333333331</v>
      </c>
      <c r="B4" s="3">
        <v>2404528</v>
      </c>
      <c r="C4">
        <v>2387010</v>
      </c>
      <c r="D4">
        <v>2410688.2000000002</v>
      </c>
      <c r="E4">
        <v>2411081</v>
      </c>
    </row>
    <row r="5" spans="1:5" x14ac:dyDescent="0.25">
      <c r="A5" s="1">
        <v>83.12777777777778</v>
      </c>
      <c r="B5" s="3">
        <v>2407489</v>
      </c>
      <c r="C5">
        <v>2387537</v>
      </c>
      <c r="D5">
        <v>2409758.7000000002</v>
      </c>
      <c r="E5">
        <v>2410742</v>
      </c>
    </row>
    <row r="6" spans="1:5" x14ac:dyDescent="0.25">
      <c r="A6" s="1">
        <v>83.128472222222214</v>
      </c>
      <c r="B6" s="3">
        <v>2421499</v>
      </c>
      <c r="C6">
        <v>2388066</v>
      </c>
      <c r="D6">
        <v>2412652.5</v>
      </c>
      <c r="E6">
        <v>2414132</v>
      </c>
    </row>
    <row r="7" spans="1:5" x14ac:dyDescent="0.25">
      <c r="A7" s="1">
        <v>83.129166666666663</v>
      </c>
      <c r="B7" s="3">
        <v>2427035</v>
      </c>
      <c r="C7">
        <v>2388601</v>
      </c>
      <c r="D7">
        <v>2405213.2999999998</v>
      </c>
      <c r="E7">
        <v>2404004</v>
      </c>
    </row>
    <row r="8" spans="1:5" x14ac:dyDescent="0.25">
      <c r="A8" s="1">
        <v>83.129861111111111</v>
      </c>
      <c r="B8" s="3">
        <v>2417936</v>
      </c>
      <c r="C8">
        <v>2389148</v>
      </c>
      <c r="D8">
        <v>2407051.5</v>
      </c>
      <c r="E8">
        <v>2407082</v>
      </c>
    </row>
    <row r="9" spans="1:5" x14ac:dyDescent="0.25">
      <c r="A9" s="1">
        <v>83.13055555555556</v>
      </c>
      <c r="B9" s="3">
        <v>2392211</v>
      </c>
      <c r="C9">
        <v>2389716</v>
      </c>
      <c r="D9">
        <v>2411779.7000000002</v>
      </c>
      <c r="E9">
        <v>2415905</v>
      </c>
    </row>
    <row r="10" spans="1:5" x14ac:dyDescent="0.25">
      <c r="A10" s="1">
        <v>83.131250000000009</v>
      </c>
      <c r="B10" s="3">
        <v>2412582</v>
      </c>
      <c r="C10">
        <v>2390314</v>
      </c>
      <c r="D10">
        <v>2404535</v>
      </c>
      <c r="E10">
        <v>2404184</v>
      </c>
    </row>
    <row r="11" spans="1:5" x14ac:dyDescent="0.25">
      <c r="A11" s="1">
        <v>83.131944444444443</v>
      </c>
      <c r="B11" s="3">
        <v>2420507</v>
      </c>
      <c r="C11">
        <v>2390954</v>
      </c>
      <c r="D11">
        <v>2404884.2999999998</v>
      </c>
      <c r="E11">
        <v>2404803</v>
      </c>
    </row>
    <row r="12" spans="1:5" x14ac:dyDescent="0.25">
      <c r="A12" s="1">
        <v>83.132638888888891</v>
      </c>
      <c r="B12" s="3">
        <v>2420282</v>
      </c>
      <c r="C12">
        <v>2391647</v>
      </c>
      <c r="D12">
        <v>2401100.4</v>
      </c>
      <c r="E12">
        <v>2400569</v>
      </c>
    </row>
    <row r="13" spans="1:5" x14ac:dyDescent="0.25">
      <c r="A13" s="1">
        <v>83.13333333333334</v>
      </c>
      <c r="B13" s="3">
        <v>2378154</v>
      </c>
      <c r="C13">
        <v>2392407</v>
      </c>
      <c r="D13">
        <v>2402555.7000000002</v>
      </c>
      <c r="E13">
        <v>2402425</v>
      </c>
    </row>
    <row r="14" spans="1:5" x14ac:dyDescent="0.25">
      <c r="A14" s="1">
        <v>83.167361111111106</v>
      </c>
      <c r="B14" s="3">
        <v>2378761</v>
      </c>
      <c r="C14">
        <v>2393251</v>
      </c>
      <c r="D14">
        <v>2396480.7000000002</v>
      </c>
      <c r="E14">
        <v>2395707</v>
      </c>
    </row>
    <row r="15" spans="1:5" x14ac:dyDescent="0.25">
      <c r="A15" s="1">
        <v>83.168055555555554</v>
      </c>
      <c r="B15" s="3">
        <v>2381966</v>
      </c>
      <c r="C15">
        <v>2394193</v>
      </c>
      <c r="D15">
        <v>2392123.2999999998</v>
      </c>
      <c r="E15">
        <v>2392222</v>
      </c>
    </row>
    <row r="16" spans="1:5" x14ac:dyDescent="0.25">
      <c r="A16" s="1">
        <v>83.168750000000003</v>
      </c>
      <c r="B16" s="3">
        <v>2379888</v>
      </c>
      <c r="C16">
        <v>2395248</v>
      </c>
      <c r="D16">
        <v>2386422.2999999998</v>
      </c>
      <c r="E16">
        <v>2386062</v>
      </c>
    </row>
    <row r="17" spans="1:5" x14ac:dyDescent="0.25">
      <c r="A17" s="1">
        <v>83.169444444444437</v>
      </c>
      <c r="B17" s="3">
        <v>2380609</v>
      </c>
      <c r="C17">
        <v>2396430</v>
      </c>
      <c r="D17">
        <v>2383308.6</v>
      </c>
      <c r="E17">
        <v>2383766</v>
      </c>
    </row>
    <row r="18" spans="1:5" x14ac:dyDescent="0.25">
      <c r="A18" s="1">
        <v>83.170138888888886</v>
      </c>
      <c r="B18" s="3">
        <v>2388202</v>
      </c>
      <c r="C18">
        <v>2397749</v>
      </c>
      <c r="D18">
        <v>2380721.7999999998</v>
      </c>
      <c r="E18">
        <v>2381007</v>
      </c>
    </row>
    <row r="19" spans="1:5" x14ac:dyDescent="0.25">
      <c r="A19" s="1">
        <v>83.170833333333334</v>
      </c>
      <c r="B19" s="3">
        <v>2407275</v>
      </c>
      <c r="C19">
        <v>2399218</v>
      </c>
      <c r="D19">
        <v>2385337.1</v>
      </c>
      <c r="E19">
        <v>2384407</v>
      </c>
    </row>
    <row r="20" spans="1:5" x14ac:dyDescent="0.25">
      <c r="A20" s="1">
        <v>83.171527777777769</v>
      </c>
      <c r="B20" s="3">
        <v>2397825</v>
      </c>
      <c r="C20">
        <v>2400846</v>
      </c>
      <c r="D20">
        <v>2387585.6</v>
      </c>
      <c r="E20">
        <v>2387041</v>
      </c>
    </row>
    <row r="21" spans="1:5" x14ac:dyDescent="0.25">
      <c r="A21" s="1">
        <v>83.172222222222231</v>
      </c>
      <c r="B21" s="3">
        <v>2365129</v>
      </c>
      <c r="C21">
        <v>2402646</v>
      </c>
      <c r="D21">
        <v>2386474.2999999998</v>
      </c>
      <c r="E21">
        <v>2388956</v>
      </c>
    </row>
    <row r="22" spans="1:5" x14ac:dyDescent="0.25">
      <c r="A22" s="1">
        <v>83.172916666666666</v>
      </c>
      <c r="B22" s="3">
        <v>2394171</v>
      </c>
      <c r="C22">
        <v>2404627</v>
      </c>
      <c r="D22">
        <v>2386413.2000000002</v>
      </c>
      <c r="E22">
        <v>2386241</v>
      </c>
    </row>
    <row r="23" spans="1:5" x14ac:dyDescent="0.25">
      <c r="A23" s="1">
        <v>83.173611111111114</v>
      </c>
      <c r="B23" s="3">
        <v>2401356</v>
      </c>
      <c r="C23">
        <v>2406798</v>
      </c>
      <c r="D23">
        <v>2386277.1</v>
      </c>
      <c r="E23">
        <v>2385990</v>
      </c>
    </row>
    <row r="24" spans="1:5" x14ac:dyDescent="0.25">
      <c r="A24" s="1">
        <v>83.174305555555563</v>
      </c>
      <c r="B24" s="3">
        <v>2407308</v>
      </c>
      <c r="C24">
        <v>2409166</v>
      </c>
      <c r="D24">
        <v>2387912.6</v>
      </c>
      <c r="E24">
        <v>2387413</v>
      </c>
    </row>
    <row r="25" spans="1:5" x14ac:dyDescent="0.25">
      <c r="A25" s="1">
        <v>83.174999999999997</v>
      </c>
      <c r="B25" s="3">
        <v>2370078</v>
      </c>
      <c r="C25">
        <v>2411738</v>
      </c>
      <c r="D25">
        <v>2395172.1</v>
      </c>
      <c r="E25">
        <v>2395071</v>
      </c>
    </row>
    <row r="26" spans="1:5" x14ac:dyDescent="0.25">
      <c r="A26" s="1">
        <v>83.209027777777777</v>
      </c>
      <c r="B26" s="3">
        <v>2378397</v>
      </c>
      <c r="C26">
        <v>2414522</v>
      </c>
      <c r="D26">
        <v>2395371.6</v>
      </c>
      <c r="E26">
        <v>2395152</v>
      </c>
    </row>
    <row r="27" spans="1:5" x14ac:dyDescent="0.25">
      <c r="A27" s="1">
        <v>83.209722222222226</v>
      </c>
      <c r="B27" s="3">
        <v>2386151</v>
      </c>
      <c r="C27">
        <v>2417521</v>
      </c>
      <c r="D27">
        <v>2394881.4</v>
      </c>
      <c r="E27">
        <v>2395519</v>
      </c>
    </row>
    <row r="28" spans="1:5" x14ac:dyDescent="0.25">
      <c r="A28" s="1">
        <v>83.21041666666666</v>
      </c>
      <c r="B28" s="3">
        <v>2391857</v>
      </c>
      <c r="C28">
        <v>2420737</v>
      </c>
      <c r="D28">
        <v>2397517.2000000002</v>
      </c>
      <c r="E28">
        <v>2397443</v>
      </c>
    </row>
    <row r="29" spans="1:5" x14ac:dyDescent="0.25">
      <c r="A29" s="1">
        <v>83.211111111111109</v>
      </c>
      <c r="B29" s="3">
        <v>2407694</v>
      </c>
      <c r="C29">
        <v>2424170</v>
      </c>
      <c r="D29">
        <v>2409582</v>
      </c>
      <c r="E29">
        <v>2410640</v>
      </c>
    </row>
    <row r="30" spans="1:5" x14ac:dyDescent="0.25">
      <c r="A30" s="1">
        <v>83.211805555555557</v>
      </c>
      <c r="B30" s="3">
        <v>2417533</v>
      </c>
      <c r="C30">
        <v>2427816</v>
      </c>
      <c r="D30">
        <v>2409718.2000000002</v>
      </c>
      <c r="E30">
        <v>2410360</v>
      </c>
    </row>
    <row r="31" spans="1:5" x14ac:dyDescent="0.25">
      <c r="A31" s="1">
        <v>83.212499999999991</v>
      </c>
      <c r="B31" s="3">
        <v>2436566</v>
      </c>
      <c r="C31">
        <v>2431672</v>
      </c>
      <c r="D31">
        <v>2413358.9</v>
      </c>
      <c r="E31">
        <v>2413196</v>
      </c>
    </row>
    <row r="32" spans="1:5" x14ac:dyDescent="0.25">
      <c r="A32" s="1">
        <v>83.21319444444444</v>
      </c>
      <c r="B32" s="3">
        <v>2427711</v>
      </c>
      <c r="C32">
        <v>2435733</v>
      </c>
      <c r="D32">
        <v>2418184.5</v>
      </c>
      <c r="E32">
        <v>2416889</v>
      </c>
    </row>
    <row r="33" spans="1:5" x14ac:dyDescent="0.25">
      <c r="A33" s="1">
        <v>83.213888888888889</v>
      </c>
      <c r="B33" s="3">
        <v>2397980</v>
      </c>
      <c r="C33">
        <v>2439996</v>
      </c>
      <c r="D33">
        <v>2422072.1</v>
      </c>
      <c r="E33">
        <v>2422918</v>
      </c>
    </row>
    <row r="34" spans="1:5" x14ac:dyDescent="0.25">
      <c r="A34" s="1">
        <v>83.214583333333337</v>
      </c>
      <c r="B34" s="3">
        <v>2437517</v>
      </c>
      <c r="C34">
        <v>2444455</v>
      </c>
      <c r="D34">
        <v>2429767.1</v>
      </c>
      <c r="E34">
        <v>2429798</v>
      </c>
    </row>
    <row r="35" spans="1:5" x14ac:dyDescent="0.25">
      <c r="A35" s="1">
        <v>83.215277777777786</v>
      </c>
      <c r="B35" s="3">
        <v>2451940</v>
      </c>
      <c r="C35">
        <v>2449103</v>
      </c>
      <c r="D35">
        <v>2436943.5</v>
      </c>
      <c r="E35">
        <v>2436835</v>
      </c>
    </row>
    <row r="36" spans="1:5" x14ac:dyDescent="0.25">
      <c r="A36" s="1">
        <v>83.21597222222222</v>
      </c>
      <c r="B36" s="3">
        <v>2460893</v>
      </c>
      <c r="C36">
        <v>2453932</v>
      </c>
      <c r="D36">
        <v>2440480.4</v>
      </c>
      <c r="E36">
        <v>2440042</v>
      </c>
    </row>
    <row r="37" spans="1:5" x14ac:dyDescent="0.25">
      <c r="A37" s="1">
        <v>83.216666666666669</v>
      </c>
      <c r="B37" s="3">
        <v>2418777</v>
      </c>
      <c r="C37">
        <v>2458934</v>
      </c>
      <c r="D37">
        <v>2446380.7999999998</v>
      </c>
      <c r="E37">
        <v>2445977</v>
      </c>
    </row>
    <row r="38" spans="1:5" x14ac:dyDescent="0.25">
      <c r="A38" s="1">
        <v>83.250694444444449</v>
      </c>
      <c r="B38" s="3">
        <v>2435241</v>
      </c>
      <c r="C38">
        <v>2464101</v>
      </c>
      <c r="D38">
        <v>2452185.1</v>
      </c>
      <c r="E38">
        <v>2451940</v>
      </c>
    </row>
    <row r="39" spans="1:5" x14ac:dyDescent="0.25">
      <c r="A39" s="1">
        <v>83.251388888888883</v>
      </c>
      <c r="B39" s="3">
        <v>2455607</v>
      </c>
      <c r="C39">
        <v>2469424</v>
      </c>
      <c r="D39">
        <v>2462632.7000000002</v>
      </c>
      <c r="E39">
        <v>2463971</v>
      </c>
    </row>
    <row r="40" spans="1:5" x14ac:dyDescent="0.25">
      <c r="A40" s="1">
        <v>83.252083333333331</v>
      </c>
      <c r="B40" s="3">
        <v>2470714</v>
      </c>
      <c r="C40">
        <v>2474890</v>
      </c>
      <c r="D40">
        <v>2475223.2999999998</v>
      </c>
      <c r="E40">
        <v>2475764</v>
      </c>
    </row>
    <row r="41" spans="1:5" x14ac:dyDescent="0.25">
      <c r="A41" s="1">
        <v>83.25277777777778</v>
      </c>
      <c r="B41" s="3">
        <v>2475864</v>
      </c>
      <c r="C41">
        <v>2480485</v>
      </c>
      <c r="D41">
        <v>2477829.5</v>
      </c>
      <c r="E41">
        <v>2478315</v>
      </c>
    </row>
    <row r="42" spans="1:5" x14ac:dyDescent="0.25">
      <c r="A42" s="1">
        <v>83.253472222222214</v>
      </c>
      <c r="B42" s="3">
        <v>2497745</v>
      </c>
      <c r="C42">
        <v>2486197</v>
      </c>
      <c r="D42">
        <v>2489681.9</v>
      </c>
      <c r="E42">
        <v>2490167</v>
      </c>
    </row>
    <row r="43" spans="1:5" x14ac:dyDescent="0.25">
      <c r="A43" s="1">
        <v>83.254166666666663</v>
      </c>
      <c r="B43" s="3">
        <v>2525231</v>
      </c>
      <c r="C43">
        <v>2492012</v>
      </c>
      <c r="D43">
        <v>2500683.2999999998</v>
      </c>
      <c r="E43">
        <v>2500659</v>
      </c>
    </row>
    <row r="44" spans="1:5" x14ac:dyDescent="0.25">
      <c r="A44" s="1">
        <v>83.254861111111111</v>
      </c>
      <c r="B44" s="3">
        <v>2507389</v>
      </c>
      <c r="C44">
        <v>2497916</v>
      </c>
      <c r="D44">
        <v>2498225.2999999998</v>
      </c>
      <c r="E44">
        <v>2496446</v>
      </c>
    </row>
    <row r="45" spans="1:5" x14ac:dyDescent="0.25">
      <c r="A45" s="1">
        <v>83.25555555555556</v>
      </c>
      <c r="B45" s="3">
        <v>2479929</v>
      </c>
      <c r="C45">
        <v>2503899</v>
      </c>
      <c r="D45">
        <v>2506918.7000000002</v>
      </c>
      <c r="E45">
        <v>2506504</v>
      </c>
    </row>
    <row r="46" spans="1:5" x14ac:dyDescent="0.25">
      <c r="A46" s="1">
        <v>83.256250000000009</v>
      </c>
      <c r="B46" s="3">
        <v>2523472</v>
      </c>
      <c r="C46">
        <v>2509952</v>
      </c>
      <c r="D46">
        <v>2515663.2000000002</v>
      </c>
      <c r="E46">
        <v>2515964</v>
      </c>
    </row>
    <row r="47" spans="1:5" x14ac:dyDescent="0.25">
      <c r="A47" s="1">
        <v>83.256944444444443</v>
      </c>
      <c r="B47" s="3">
        <v>2534104</v>
      </c>
      <c r="C47">
        <v>2516061</v>
      </c>
      <c r="D47">
        <v>2518897.1</v>
      </c>
      <c r="E47">
        <v>2519155</v>
      </c>
    </row>
    <row r="48" spans="1:5" x14ac:dyDescent="0.25">
      <c r="A48" s="1">
        <v>83.257638888888891</v>
      </c>
      <c r="B48" s="3">
        <v>2550869</v>
      </c>
      <c r="C48">
        <v>2522217</v>
      </c>
      <c r="D48">
        <v>2528542.4</v>
      </c>
      <c r="E48">
        <v>2529156</v>
      </c>
    </row>
    <row r="49" spans="1:5" x14ac:dyDescent="0.25">
      <c r="A49" s="1">
        <v>83.25833333333334</v>
      </c>
      <c r="B49" s="3">
        <v>2499942</v>
      </c>
      <c r="C49">
        <v>2528410</v>
      </c>
      <c r="D49">
        <v>2529678.7000000002</v>
      </c>
      <c r="E49">
        <v>2530355</v>
      </c>
    </row>
    <row r="50" spans="1:5" x14ac:dyDescent="0.25">
      <c r="A50" s="1">
        <v>83.292361111111106</v>
      </c>
      <c r="B50" s="3">
        <v>2519132</v>
      </c>
      <c r="C50">
        <v>2534633</v>
      </c>
      <c r="D50">
        <v>2534940.4</v>
      </c>
      <c r="E50">
        <v>2535824</v>
      </c>
    </row>
    <row r="51" spans="1:5" x14ac:dyDescent="0.25">
      <c r="A51" s="1">
        <v>83.293055555555554</v>
      </c>
      <c r="B51" s="3">
        <v>2537552</v>
      </c>
      <c r="C51">
        <v>2540875</v>
      </c>
      <c r="D51">
        <v>2542446</v>
      </c>
      <c r="E51">
        <v>2544508</v>
      </c>
    </row>
    <row r="52" spans="1:5" x14ac:dyDescent="0.25">
      <c r="A52" s="1">
        <v>83.293750000000003</v>
      </c>
      <c r="B52" s="3">
        <v>2533738</v>
      </c>
      <c r="C52">
        <v>2547128</v>
      </c>
      <c r="D52">
        <v>2536988.6</v>
      </c>
      <c r="E52">
        <v>2538052</v>
      </c>
    </row>
    <row r="53" spans="1:5" x14ac:dyDescent="0.25">
      <c r="A53" s="1">
        <v>83.294444444444437</v>
      </c>
      <c r="B53" s="3">
        <v>2541751</v>
      </c>
      <c r="C53">
        <v>2553378</v>
      </c>
      <c r="D53">
        <v>2543898.2000000002</v>
      </c>
      <c r="E53">
        <v>2543865</v>
      </c>
    </row>
    <row r="54" spans="1:5" x14ac:dyDescent="0.25">
      <c r="A54" s="1">
        <v>83.295138888888886</v>
      </c>
      <c r="B54" s="3">
        <v>2553794</v>
      </c>
      <c r="C54">
        <v>2559616</v>
      </c>
      <c r="D54">
        <v>2546185.2999999998</v>
      </c>
      <c r="E54">
        <v>2545751</v>
      </c>
    </row>
    <row r="55" spans="1:5" x14ac:dyDescent="0.25">
      <c r="A55" s="1">
        <v>83.295833333333334</v>
      </c>
      <c r="B55" s="3">
        <v>2574774</v>
      </c>
      <c r="C55">
        <v>2565828</v>
      </c>
      <c r="D55">
        <v>2550540.6</v>
      </c>
      <c r="E55">
        <v>2548863</v>
      </c>
    </row>
    <row r="56" spans="1:5" x14ac:dyDescent="0.25">
      <c r="A56" s="1">
        <v>83.296527777777769</v>
      </c>
      <c r="B56" s="3">
        <v>2575087</v>
      </c>
      <c r="C56">
        <v>2572002</v>
      </c>
      <c r="D56">
        <v>2566588.4</v>
      </c>
      <c r="E56">
        <v>2564246</v>
      </c>
    </row>
    <row r="57" spans="1:5" x14ac:dyDescent="0.25">
      <c r="A57" s="1">
        <v>83.297222222222231</v>
      </c>
      <c r="B57" s="3">
        <v>2532682</v>
      </c>
      <c r="C57">
        <v>2578125</v>
      </c>
      <c r="D57">
        <v>2561947</v>
      </c>
      <c r="E57">
        <v>2560008</v>
      </c>
    </row>
    <row r="58" spans="1:5" x14ac:dyDescent="0.25">
      <c r="A58" s="1">
        <v>83.297916666666666</v>
      </c>
      <c r="B58" s="3">
        <v>2581668</v>
      </c>
      <c r="C58">
        <v>2584185</v>
      </c>
      <c r="D58">
        <v>2574713.9</v>
      </c>
      <c r="E58">
        <v>2574464</v>
      </c>
    </row>
    <row r="59" spans="1:5" x14ac:dyDescent="0.25">
      <c r="A59" s="1">
        <v>83.298611111111114</v>
      </c>
      <c r="B59" s="3">
        <v>2604572</v>
      </c>
      <c r="C59">
        <v>2590167</v>
      </c>
      <c r="D59">
        <v>2590266.7000000002</v>
      </c>
      <c r="E59">
        <v>2590552</v>
      </c>
    </row>
    <row r="60" spans="1:5" x14ac:dyDescent="0.25">
      <c r="A60" s="1">
        <v>83.299305555555563</v>
      </c>
      <c r="B60" s="3">
        <v>2621161</v>
      </c>
      <c r="C60">
        <v>2596056</v>
      </c>
      <c r="D60">
        <v>2598642.2999999998</v>
      </c>
      <c r="E60">
        <v>2599145</v>
      </c>
    </row>
    <row r="61" spans="1:5" x14ac:dyDescent="0.25">
      <c r="A61" s="1">
        <v>83.3</v>
      </c>
      <c r="B61" s="3">
        <v>2572003</v>
      </c>
      <c r="C61">
        <v>2601836</v>
      </c>
      <c r="D61">
        <v>2604470.1</v>
      </c>
      <c r="E61">
        <v>2605597</v>
      </c>
    </row>
    <row r="62" spans="1:5" x14ac:dyDescent="0.25">
      <c r="A62" s="1">
        <v>83.334027777777777</v>
      </c>
      <c r="B62" s="3">
        <v>2598306</v>
      </c>
      <c r="C62">
        <v>2607496</v>
      </c>
      <c r="D62">
        <v>2613475.7999999998</v>
      </c>
      <c r="E62">
        <v>2614567</v>
      </c>
    </row>
    <row r="63" spans="1:5" x14ac:dyDescent="0.25">
      <c r="A63" s="1">
        <v>83.334722222222226</v>
      </c>
      <c r="B63" s="3">
        <v>2616237</v>
      </c>
      <c r="C63">
        <v>2613021</v>
      </c>
      <c r="D63">
        <v>2619829.9</v>
      </c>
      <c r="E63">
        <v>2621901</v>
      </c>
    </row>
    <row r="64" spans="1:5" x14ac:dyDescent="0.25">
      <c r="A64" s="1">
        <v>83.33541666666666</v>
      </c>
      <c r="B64" s="3">
        <v>2628992</v>
      </c>
      <c r="C64">
        <v>2618394</v>
      </c>
      <c r="D64">
        <v>2630155.5</v>
      </c>
      <c r="E64">
        <v>2632820</v>
      </c>
    </row>
    <row r="65" spans="1:5" x14ac:dyDescent="0.25">
      <c r="A65" s="1">
        <v>83.336111111111109</v>
      </c>
      <c r="B65" s="3">
        <v>2635454</v>
      </c>
      <c r="C65">
        <v>2623602</v>
      </c>
      <c r="D65">
        <v>2636481.4</v>
      </c>
      <c r="E65">
        <v>2637342</v>
      </c>
    </row>
    <row r="66" spans="1:5" x14ac:dyDescent="0.25">
      <c r="A66" s="1">
        <v>83.336805555555557</v>
      </c>
      <c r="B66" s="3">
        <v>2652428</v>
      </c>
      <c r="C66">
        <v>2628629</v>
      </c>
      <c r="D66">
        <v>2643456.4</v>
      </c>
      <c r="E66">
        <v>2643644</v>
      </c>
    </row>
    <row r="67" spans="1:5" x14ac:dyDescent="0.25">
      <c r="A67" s="1">
        <v>83.337499999999991</v>
      </c>
      <c r="B67" s="3">
        <v>2673251</v>
      </c>
      <c r="C67">
        <v>2633463</v>
      </c>
      <c r="D67">
        <v>2647186.7000000002</v>
      </c>
      <c r="E67">
        <v>2645889</v>
      </c>
    </row>
    <row r="68" spans="1:5" x14ac:dyDescent="0.25">
      <c r="A68" s="1">
        <v>83.33819444444444</v>
      </c>
      <c r="B68" s="3">
        <v>2657140</v>
      </c>
      <c r="C68">
        <v>2638090</v>
      </c>
      <c r="D68">
        <v>2648473.7999999998</v>
      </c>
      <c r="E68">
        <v>2645837</v>
      </c>
    </row>
    <row r="69" spans="1:5" x14ac:dyDescent="0.25">
      <c r="A69" s="1">
        <v>83.338888888888889</v>
      </c>
      <c r="B69" s="3">
        <v>2626840</v>
      </c>
      <c r="C69">
        <v>2642502</v>
      </c>
      <c r="D69">
        <v>2656177.9</v>
      </c>
      <c r="E69">
        <v>2654245</v>
      </c>
    </row>
    <row r="70" spans="1:5" x14ac:dyDescent="0.25">
      <c r="A70" s="1">
        <v>83.339583333333337</v>
      </c>
      <c r="B70" s="3">
        <v>2678346</v>
      </c>
      <c r="C70">
        <v>2646691</v>
      </c>
      <c r="D70">
        <v>2671580.7999999998</v>
      </c>
      <c r="E70">
        <v>2671739</v>
      </c>
    </row>
    <row r="71" spans="1:5" x14ac:dyDescent="0.25">
      <c r="A71" s="1">
        <v>83.340277777777786</v>
      </c>
      <c r="B71" s="3">
        <v>2684145</v>
      </c>
      <c r="C71">
        <v>2650649</v>
      </c>
      <c r="D71">
        <v>2671496.6</v>
      </c>
      <c r="E71">
        <v>2671138</v>
      </c>
    </row>
    <row r="72" spans="1:5" x14ac:dyDescent="0.25">
      <c r="A72" s="1">
        <v>83.34097222222222</v>
      </c>
      <c r="B72" s="3">
        <v>2700219</v>
      </c>
      <c r="C72">
        <v>2654367</v>
      </c>
      <c r="D72">
        <v>2679235.2000000002</v>
      </c>
      <c r="E72">
        <v>2678599</v>
      </c>
    </row>
    <row r="73" spans="1:5" x14ac:dyDescent="0.25">
      <c r="A73" s="1">
        <v>83.341666666666669</v>
      </c>
      <c r="B73" s="3">
        <v>2642042</v>
      </c>
      <c r="C73">
        <v>2657842</v>
      </c>
      <c r="D73">
        <v>2677931.9</v>
      </c>
      <c r="E73">
        <v>2678240</v>
      </c>
    </row>
    <row r="74" spans="1:5" x14ac:dyDescent="0.25">
      <c r="A74" s="1">
        <v>83.375694444444449</v>
      </c>
      <c r="B74" s="3">
        <v>2667004</v>
      </c>
      <c r="C74">
        <v>2661073</v>
      </c>
      <c r="D74">
        <v>2682294</v>
      </c>
      <c r="E74">
        <v>2682592</v>
      </c>
    </row>
    <row r="75" spans="1:5" x14ac:dyDescent="0.25">
      <c r="A75" s="1">
        <v>83.376388888888883</v>
      </c>
      <c r="B75" s="3">
        <v>2685247</v>
      </c>
      <c r="C75">
        <v>2664057</v>
      </c>
      <c r="D75">
        <v>2688451.7</v>
      </c>
      <c r="E75">
        <v>2689713</v>
      </c>
    </row>
    <row r="76" spans="1:5" x14ac:dyDescent="0.25">
      <c r="A76" s="1">
        <v>83.377083333333331</v>
      </c>
      <c r="B76" s="3">
        <v>2700193</v>
      </c>
      <c r="C76">
        <v>2666793</v>
      </c>
      <c r="D76">
        <v>2700568.8</v>
      </c>
      <c r="E76">
        <v>2703909</v>
      </c>
    </row>
    <row r="77" spans="1:5" x14ac:dyDescent="0.25">
      <c r="A77" s="1">
        <v>83.37777777777778</v>
      </c>
      <c r="B77" s="3">
        <v>2690667</v>
      </c>
      <c r="C77">
        <v>2669279</v>
      </c>
      <c r="D77">
        <v>2691080.6</v>
      </c>
      <c r="E77">
        <v>2692715</v>
      </c>
    </row>
    <row r="78" spans="1:5" x14ac:dyDescent="0.25">
      <c r="A78" s="1">
        <v>83.378472222222214</v>
      </c>
      <c r="B78" s="3">
        <v>2702158</v>
      </c>
      <c r="C78">
        <v>2671518</v>
      </c>
      <c r="D78">
        <v>2692148.2</v>
      </c>
      <c r="E78">
        <v>2692906</v>
      </c>
    </row>
    <row r="79" spans="1:5" x14ac:dyDescent="0.25">
      <c r="A79" s="1">
        <v>83.379166666666663</v>
      </c>
      <c r="B79" s="3">
        <v>2722120</v>
      </c>
      <c r="C79">
        <v>2673513</v>
      </c>
      <c r="D79">
        <v>2693901.5</v>
      </c>
      <c r="E79">
        <v>2693953</v>
      </c>
    </row>
    <row r="80" spans="1:5" x14ac:dyDescent="0.25">
      <c r="A80" s="1">
        <v>83.379861111111111</v>
      </c>
      <c r="B80" s="3">
        <v>2697744</v>
      </c>
      <c r="C80">
        <v>2675269</v>
      </c>
      <c r="D80">
        <v>2687398.1</v>
      </c>
      <c r="E80">
        <v>2685872</v>
      </c>
    </row>
    <row r="81" spans="1:5" x14ac:dyDescent="0.25">
      <c r="A81" s="1">
        <v>83.38055555555556</v>
      </c>
      <c r="B81" s="3">
        <v>2658609</v>
      </c>
      <c r="C81">
        <v>2676796</v>
      </c>
      <c r="D81">
        <v>2685033.8</v>
      </c>
      <c r="E81">
        <v>2684303</v>
      </c>
    </row>
    <row r="82" spans="1:5" x14ac:dyDescent="0.25">
      <c r="A82" s="1">
        <v>83.381250000000009</v>
      </c>
      <c r="B82" s="3">
        <v>2690717</v>
      </c>
      <c r="C82">
        <v>2678104</v>
      </c>
      <c r="D82">
        <v>2684767.5</v>
      </c>
      <c r="E82">
        <v>2684728</v>
      </c>
    </row>
    <row r="83" spans="1:5" x14ac:dyDescent="0.25">
      <c r="A83" s="1">
        <v>83.381944444444443</v>
      </c>
      <c r="B83" s="3">
        <v>2693388</v>
      </c>
      <c r="C83">
        <v>2679201</v>
      </c>
      <c r="D83">
        <v>2682833.4</v>
      </c>
      <c r="E83">
        <v>2682199</v>
      </c>
    </row>
    <row r="84" spans="1:5" x14ac:dyDescent="0.25">
      <c r="A84" s="1">
        <v>83.382638888888891</v>
      </c>
      <c r="B84" s="3">
        <v>2696055</v>
      </c>
      <c r="C84">
        <v>2680099</v>
      </c>
      <c r="D84">
        <v>2677531.7000000002</v>
      </c>
      <c r="E84">
        <v>2676078</v>
      </c>
    </row>
    <row r="85" spans="1:5" x14ac:dyDescent="0.25">
      <c r="A85" s="1">
        <v>83.38333333333334</v>
      </c>
      <c r="B85" s="3">
        <v>2640357</v>
      </c>
      <c r="C85">
        <v>2680807</v>
      </c>
      <c r="D85">
        <v>2677908</v>
      </c>
      <c r="E85">
        <v>2677271</v>
      </c>
    </row>
    <row r="86" spans="1:5" x14ac:dyDescent="0.25">
      <c r="A86" s="1">
        <v>83.417361111111106</v>
      </c>
      <c r="B86" s="3">
        <v>2665361</v>
      </c>
      <c r="C86">
        <v>2681338</v>
      </c>
      <c r="D86">
        <v>2680078.5</v>
      </c>
      <c r="E86">
        <v>2679710</v>
      </c>
    </row>
    <row r="87" spans="1:5" x14ac:dyDescent="0.25">
      <c r="A87" s="1">
        <v>83.418055555555554</v>
      </c>
      <c r="B87" s="3">
        <v>2676894</v>
      </c>
      <c r="C87">
        <v>2681702</v>
      </c>
      <c r="D87">
        <v>2680480.5</v>
      </c>
      <c r="E87">
        <v>2680544</v>
      </c>
    </row>
    <row r="88" spans="1:5" x14ac:dyDescent="0.25">
      <c r="A88" s="1">
        <v>83.418750000000003</v>
      </c>
      <c r="B88" s="3">
        <v>2670574</v>
      </c>
      <c r="C88">
        <v>2681906</v>
      </c>
      <c r="D88">
        <v>2672802</v>
      </c>
      <c r="E88">
        <v>2674644</v>
      </c>
    </row>
    <row r="89" spans="1:5" x14ac:dyDescent="0.25">
      <c r="A89" s="1">
        <v>83.419444444444437</v>
      </c>
      <c r="B89" s="3">
        <v>2681659</v>
      </c>
      <c r="C89">
        <v>2681959</v>
      </c>
      <c r="D89">
        <v>2682724.2000000002</v>
      </c>
      <c r="E89">
        <v>2683761</v>
      </c>
    </row>
    <row r="90" spans="1:5" x14ac:dyDescent="0.25">
      <c r="A90" s="1">
        <v>83.420138888888886</v>
      </c>
      <c r="B90" s="3">
        <v>2690226</v>
      </c>
      <c r="C90">
        <v>2681867</v>
      </c>
      <c r="D90">
        <v>2680332</v>
      </c>
      <c r="E90">
        <v>2680926</v>
      </c>
    </row>
    <row r="91" spans="1:5" x14ac:dyDescent="0.25">
      <c r="A91" s="1">
        <v>83.420833333333334</v>
      </c>
      <c r="B91" s="3">
        <v>2713052</v>
      </c>
      <c r="C91">
        <v>2681637</v>
      </c>
      <c r="D91">
        <v>2684668.2</v>
      </c>
      <c r="E91">
        <v>2684989</v>
      </c>
    </row>
    <row r="92" spans="1:5" x14ac:dyDescent="0.25">
      <c r="A92" s="1">
        <v>83.421527777777769</v>
      </c>
      <c r="B92" s="3">
        <v>2695236</v>
      </c>
      <c r="C92">
        <v>2681278</v>
      </c>
      <c r="D92">
        <v>2682887.9</v>
      </c>
      <c r="E92">
        <v>2682658</v>
      </c>
    </row>
    <row r="93" spans="1:5" x14ac:dyDescent="0.25">
      <c r="A93" s="1">
        <v>83.422222222222231</v>
      </c>
      <c r="B93" s="3">
        <v>2662926</v>
      </c>
      <c r="C93">
        <v>2680799</v>
      </c>
      <c r="D93">
        <v>2685538.8</v>
      </c>
      <c r="E93">
        <v>2685856</v>
      </c>
    </row>
    <row r="94" spans="1:5" x14ac:dyDescent="0.25">
      <c r="A94" s="1">
        <v>83.422916666666666</v>
      </c>
      <c r="B94" s="3">
        <v>2681787</v>
      </c>
      <c r="C94">
        <v>2680210</v>
      </c>
      <c r="D94">
        <v>2676262.7000000002</v>
      </c>
      <c r="E94">
        <v>2676362</v>
      </c>
    </row>
    <row r="95" spans="1:5" x14ac:dyDescent="0.25">
      <c r="A95" s="1">
        <v>83.423611111111114</v>
      </c>
      <c r="B95" s="3">
        <v>2687988</v>
      </c>
      <c r="C95">
        <v>2679522</v>
      </c>
      <c r="D95">
        <v>2678663.5</v>
      </c>
      <c r="E95">
        <v>2678601</v>
      </c>
    </row>
    <row r="96" spans="1:5" x14ac:dyDescent="0.25">
      <c r="A96" s="1">
        <v>83.424305555555563</v>
      </c>
      <c r="B96" s="3">
        <v>2696532</v>
      </c>
      <c r="C96">
        <v>2678744</v>
      </c>
      <c r="D96">
        <v>2678961.1</v>
      </c>
      <c r="E96">
        <v>2678781</v>
      </c>
    </row>
    <row r="97" spans="1:5" x14ac:dyDescent="0.25">
      <c r="A97" s="1">
        <v>83.424999999999997</v>
      </c>
      <c r="B97" s="3">
        <v>2638944</v>
      </c>
      <c r="C97">
        <v>2677886</v>
      </c>
      <c r="D97">
        <v>2676484.7000000002</v>
      </c>
      <c r="E97">
        <v>2675944</v>
      </c>
    </row>
    <row r="98" spans="1:5" x14ac:dyDescent="0.25">
      <c r="A98" s="1">
        <v>83.459027777777777</v>
      </c>
      <c r="B98" s="3">
        <v>2661171</v>
      </c>
      <c r="C98">
        <v>2676959</v>
      </c>
      <c r="D98">
        <v>2674469.1</v>
      </c>
      <c r="E98">
        <v>2674538</v>
      </c>
    </row>
    <row r="99" spans="1:5" x14ac:dyDescent="0.25">
      <c r="A99" s="1">
        <v>83.459722222222226</v>
      </c>
      <c r="B99" s="3">
        <v>2669323</v>
      </c>
      <c r="C99">
        <v>2675973</v>
      </c>
      <c r="D99">
        <v>2672698.9</v>
      </c>
      <c r="E99">
        <v>2672604</v>
      </c>
    </row>
    <row r="100" spans="1:5" x14ac:dyDescent="0.25">
      <c r="A100" s="1">
        <v>83.46041666666666</v>
      </c>
      <c r="B100" s="3">
        <v>2671226</v>
      </c>
      <c r="C100">
        <v>2674935</v>
      </c>
      <c r="D100">
        <v>2674484.7000000002</v>
      </c>
      <c r="E100">
        <v>2675710</v>
      </c>
    </row>
    <row r="101" spans="1:5" x14ac:dyDescent="0.25">
      <c r="A101" s="1">
        <v>83.461111111111109</v>
      </c>
      <c r="B101" s="3">
        <v>2665593</v>
      </c>
      <c r="C101">
        <v>2673852</v>
      </c>
      <c r="D101">
        <v>2667336.5</v>
      </c>
      <c r="E101">
        <v>2667311</v>
      </c>
    </row>
    <row r="102" spans="1:5" x14ac:dyDescent="0.25">
      <c r="A102" s="1">
        <v>83.461805555555557</v>
      </c>
      <c r="B102" s="3">
        <v>2678515</v>
      </c>
      <c r="C102">
        <v>2672732</v>
      </c>
      <c r="D102">
        <v>2669149.5</v>
      </c>
      <c r="E102">
        <v>2669083</v>
      </c>
    </row>
    <row r="103" spans="1:5" x14ac:dyDescent="0.25">
      <c r="A103" s="1">
        <v>83.462499999999991</v>
      </c>
      <c r="B103" s="3">
        <v>2694152</v>
      </c>
      <c r="C103">
        <v>2671580</v>
      </c>
      <c r="D103">
        <v>2667177.7000000002</v>
      </c>
      <c r="E103">
        <v>2666688</v>
      </c>
    </row>
    <row r="104" spans="1:5" x14ac:dyDescent="0.25">
      <c r="A104" s="1">
        <v>83.46319444444444</v>
      </c>
      <c r="B104" s="3">
        <v>2682212</v>
      </c>
      <c r="C104">
        <v>2670404</v>
      </c>
      <c r="D104">
        <v>2669126.7000000002</v>
      </c>
      <c r="E104">
        <v>2669026</v>
      </c>
    </row>
    <row r="105" spans="1:5" x14ac:dyDescent="0.25">
      <c r="A105" s="1">
        <v>83.463888888888889</v>
      </c>
      <c r="B105" s="3">
        <v>2646086</v>
      </c>
      <c r="C105">
        <v>2669211</v>
      </c>
      <c r="D105">
        <v>2666181.2000000002</v>
      </c>
      <c r="E105">
        <v>2665892</v>
      </c>
    </row>
    <row r="106" spans="1:5" x14ac:dyDescent="0.25">
      <c r="A106" s="1">
        <v>83.464583333333337</v>
      </c>
      <c r="B106" s="3">
        <v>2669832</v>
      </c>
      <c r="C106">
        <v>2668012</v>
      </c>
      <c r="D106">
        <v>2664424</v>
      </c>
      <c r="E106">
        <v>2664629</v>
      </c>
    </row>
    <row r="107" spans="1:5" x14ac:dyDescent="0.25">
      <c r="A107" s="1">
        <v>83.465277777777786</v>
      </c>
      <c r="B107" s="3">
        <v>2671191</v>
      </c>
      <c r="C107">
        <v>2666813</v>
      </c>
      <c r="D107">
        <v>2663252.2999999998</v>
      </c>
      <c r="E107">
        <v>2664115</v>
      </c>
    </row>
    <row r="108" spans="1:5" x14ac:dyDescent="0.25">
      <c r="A108" s="1">
        <v>83.46597222222222</v>
      </c>
      <c r="B108" s="3">
        <v>2681317</v>
      </c>
      <c r="C108">
        <v>2665622</v>
      </c>
      <c r="D108">
        <v>2665224.7000000002</v>
      </c>
      <c r="E108">
        <v>2666159</v>
      </c>
    </row>
    <row r="109" spans="1:5" x14ac:dyDescent="0.25">
      <c r="A109" s="1">
        <v>83.466666666666669</v>
      </c>
      <c r="B109" s="3">
        <v>2617360</v>
      </c>
      <c r="C109">
        <v>2664447</v>
      </c>
      <c r="D109">
        <v>2653933.6</v>
      </c>
      <c r="E109">
        <v>2653733</v>
      </c>
    </row>
    <row r="110" spans="1:5" x14ac:dyDescent="0.25">
      <c r="A110" s="1">
        <v>83.500694444444449</v>
      </c>
      <c r="B110" s="3">
        <v>2651764</v>
      </c>
      <c r="C110">
        <v>2663298</v>
      </c>
      <c r="D110">
        <v>2663650.2000000002</v>
      </c>
      <c r="E110">
        <v>2664496</v>
      </c>
    </row>
    <row r="111" spans="1:5" x14ac:dyDescent="0.25">
      <c r="A111" s="1">
        <v>83.501388888888883</v>
      </c>
      <c r="B111" s="3">
        <v>2661643</v>
      </c>
      <c r="C111">
        <v>2662180</v>
      </c>
      <c r="D111">
        <v>2664946</v>
      </c>
      <c r="E111">
        <v>2664717</v>
      </c>
    </row>
    <row r="112" spans="1:5" x14ac:dyDescent="0.25">
      <c r="A112" s="1">
        <v>83.502083333333331</v>
      </c>
      <c r="B112" s="3">
        <v>2655010</v>
      </c>
      <c r="C112">
        <v>2661098</v>
      </c>
      <c r="D112">
        <v>2658956.2999999998</v>
      </c>
      <c r="E112">
        <v>2659332</v>
      </c>
    </row>
    <row r="113" spans="1:5" x14ac:dyDescent="0.25">
      <c r="A113" s="1">
        <v>83.50277777777778</v>
      </c>
      <c r="B113" s="3">
        <v>2655689</v>
      </c>
      <c r="C113">
        <v>2660057</v>
      </c>
      <c r="D113">
        <v>2657412.7000000002</v>
      </c>
      <c r="E113">
        <v>2656480</v>
      </c>
    </row>
    <row r="114" spans="1:5" x14ac:dyDescent="0.25">
      <c r="A114" s="1">
        <v>83.503472222222214</v>
      </c>
      <c r="B114" s="3">
        <v>2666783</v>
      </c>
      <c r="C114">
        <v>2659061</v>
      </c>
      <c r="D114">
        <v>2657581.7999999998</v>
      </c>
      <c r="E114">
        <v>2657064</v>
      </c>
    </row>
    <row r="115" spans="1:5" x14ac:dyDescent="0.25">
      <c r="A115" s="1">
        <v>83.504166666666663</v>
      </c>
      <c r="B115" s="3">
        <v>2680646</v>
      </c>
      <c r="C115">
        <v>2658116</v>
      </c>
      <c r="D115">
        <v>2654894.6</v>
      </c>
      <c r="E115">
        <v>2653904</v>
      </c>
    </row>
    <row r="116" spans="1:5" x14ac:dyDescent="0.25">
      <c r="A116" s="1">
        <v>83.504861111111111</v>
      </c>
      <c r="B116" s="3">
        <v>2666696</v>
      </c>
      <c r="C116">
        <v>2657225</v>
      </c>
      <c r="D116">
        <v>2653238.4</v>
      </c>
      <c r="E116">
        <v>2652971</v>
      </c>
    </row>
    <row r="117" spans="1:5" x14ac:dyDescent="0.25">
      <c r="A117" s="1">
        <v>83.50555555555556</v>
      </c>
      <c r="B117" s="3">
        <v>2634621</v>
      </c>
      <c r="C117">
        <v>2656395</v>
      </c>
      <c r="D117">
        <v>2652683.9</v>
      </c>
      <c r="E117">
        <v>2652184</v>
      </c>
    </row>
    <row r="118" spans="1:5" x14ac:dyDescent="0.25">
      <c r="A118" s="1">
        <v>83.506250000000009</v>
      </c>
      <c r="B118" s="3">
        <v>2654929</v>
      </c>
      <c r="C118">
        <v>2655633</v>
      </c>
      <c r="D118">
        <v>2649037.7999999998</v>
      </c>
      <c r="E118">
        <v>2649910</v>
      </c>
    </row>
    <row r="119" spans="1:5" x14ac:dyDescent="0.25">
      <c r="A119" s="1">
        <v>83.506944444444443</v>
      </c>
      <c r="B119" s="3">
        <v>2657533</v>
      </c>
      <c r="C119">
        <v>2654945</v>
      </c>
      <c r="D119">
        <v>2650954</v>
      </c>
      <c r="E119">
        <v>2652827</v>
      </c>
    </row>
    <row r="120" spans="1:5" x14ac:dyDescent="0.25">
      <c r="A120" s="1">
        <v>83.507638888888891</v>
      </c>
      <c r="B120" s="3">
        <v>2663065</v>
      </c>
      <c r="C120">
        <v>2654336</v>
      </c>
      <c r="D120">
        <v>2648838.1</v>
      </c>
      <c r="E120">
        <v>2650745</v>
      </c>
    </row>
    <row r="121" spans="1:5" x14ac:dyDescent="0.25">
      <c r="A121" s="1">
        <v>83.50833333333334</v>
      </c>
      <c r="B121" s="3">
        <v>2614630</v>
      </c>
      <c r="C121">
        <v>2653811</v>
      </c>
      <c r="D121">
        <v>2648939.6</v>
      </c>
      <c r="E121">
        <v>2650381</v>
      </c>
    </row>
    <row r="122" spans="1:5" x14ac:dyDescent="0.25">
      <c r="A122" s="1">
        <v>83.542361111111106</v>
      </c>
      <c r="B122" s="3">
        <v>2636698</v>
      </c>
      <c r="C122">
        <v>2653378</v>
      </c>
      <c r="D122">
        <v>2647828.2000000002</v>
      </c>
      <c r="E122">
        <v>2649075</v>
      </c>
    </row>
    <row r="123" spans="1:5" x14ac:dyDescent="0.25">
      <c r="A123" s="1">
        <v>83.543055555555554</v>
      </c>
      <c r="B123" s="3">
        <v>2638846</v>
      </c>
      <c r="C123">
        <v>2653038</v>
      </c>
      <c r="D123">
        <v>2643197.2999999998</v>
      </c>
      <c r="E123">
        <v>2641706</v>
      </c>
    </row>
    <row r="124" spans="1:5" x14ac:dyDescent="0.25">
      <c r="A124" s="1">
        <v>83.543750000000003</v>
      </c>
      <c r="B124" s="3">
        <v>2630712</v>
      </c>
      <c r="C124">
        <v>2652796</v>
      </c>
      <c r="D124">
        <v>2635213.5</v>
      </c>
      <c r="E124">
        <v>2634348</v>
      </c>
    </row>
    <row r="125" spans="1:5" x14ac:dyDescent="0.25">
      <c r="A125" s="1">
        <v>83.544444444444437</v>
      </c>
      <c r="B125" s="3">
        <v>2637539</v>
      </c>
      <c r="C125">
        <v>2652651</v>
      </c>
      <c r="D125">
        <v>2638904.6</v>
      </c>
      <c r="E125">
        <v>2636822</v>
      </c>
    </row>
    <row r="126" spans="1:5" x14ac:dyDescent="0.25">
      <c r="A126" s="1">
        <v>83.545138888888886</v>
      </c>
      <c r="B126" s="3">
        <v>2646132</v>
      </c>
      <c r="C126">
        <v>2652605</v>
      </c>
      <c r="D126">
        <v>2637179.2999999998</v>
      </c>
      <c r="E126">
        <v>2635405</v>
      </c>
    </row>
    <row r="127" spans="1:5" x14ac:dyDescent="0.25">
      <c r="A127" s="1">
        <v>83.545833333333334</v>
      </c>
      <c r="B127" s="3">
        <v>2666545</v>
      </c>
      <c r="C127">
        <v>2652655</v>
      </c>
      <c r="D127">
        <v>2642035.9</v>
      </c>
      <c r="E127">
        <v>2640753</v>
      </c>
    </row>
    <row r="128" spans="1:5" x14ac:dyDescent="0.25">
      <c r="A128" s="1">
        <v>83.546527777777769</v>
      </c>
      <c r="B128" s="3">
        <v>2657243</v>
      </c>
      <c r="C128">
        <v>2652800</v>
      </c>
      <c r="D128">
        <v>2643624.7999999998</v>
      </c>
      <c r="E128">
        <v>2643439</v>
      </c>
    </row>
    <row r="129" spans="1:5" x14ac:dyDescent="0.25">
      <c r="A129" s="1">
        <v>83.547222222222231</v>
      </c>
      <c r="B129" s="3">
        <v>2629440</v>
      </c>
      <c r="C129">
        <v>2653039</v>
      </c>
      <c r="D129">
        <v>2645951.5</v>
      </c>
      <c r="E129">
        <v>2645727</v>
      </c>
    </row>
    <row r="130" spans="1:5" x14ac:dyDescent="0.25">
      <c r="A130" s="1">
        <v>83.547916666666666</v>
      </c>
      <c r="B130" s="3">
        <v>2647886</v>
      </c>
      <c r="C130">
        <v>2653373</v>
      </c>
      <c r="D130">
        <v>2641164.7000000002</v>
      </c>
      <c r="E130">
        <v>2642733</v>
      </c>
    </row>
    <row r="131" spans="1:5" x14ac:dyDescent="0.25">
      <c r="A131" s="1">
        <v>83.548611111111114</v>
      </c>
      <c r="B131" s="3">
        <v>2645377</v>
      </c>
      <c r="C131">
        <v>2653798</v>
      </c>
      <c r="D131">
        <v>2640463.4</v>
      </c>
      <c r="E131">
        <v>2642861</v>
      </c>
    </row>
    <row r="132" spans="1:5" x14ac:dyDescent="0.25">
      <c r="A132" s="1">
        <v>83.549305555555563</v>
      </c>
      <c r="B132" s="3">
        <v>2651339</v>
      </c>
      <c r="C132">
        <v>2654313</v>
      </c>
      <c r="D132">
        <v>2639406.5</v>
      </c>
      <c r="E132">
        <v>2642132</v>
      </c>
    </row>
    <row r="133" spans="1:5" x14ac:dyDescent="0.25">
      <c r="A133" s="1">
        <v>83.55</v>
      </c>
      <c r="B133" s="3">
        <v>2610629</v>
      </c>
      <c r="C133">
        <v>2654914</v>
      </c>
      <c r="D133">
        <v>2642972.7000000002</v>
      </c>
      <c r="E133">
        <v>2645732</v>
      </c>
    </row>
    <row r="134" spans="1:5" x14ac:dyDescent="0.25">
      <c r="A134" s="1">
        <v>83.584027777777777</v>
      </c>
      <c r="B134" s="3">
        <v>2622714</v>
      </c>
      <c r="C134">
        <v>2655599</v>
      </c>
      <c r="D134">
        <v>2633541.6</v>
      </c>
      <c r="E134">
        <v>2634945</v>
      </c>
    </row>
    <row r="135" spans="1:5" x14ac:dyDescent="0.25">
      <c r="A135" s="1">
        <v>83.584722222222226</v>
      </c>
      <c r="B135" s="3">
        <v>2626463</v>
      </c>
      <c r="C135">
        <v>2656361</v>
      </c>
      <c r="D135">
        <v>2631343.2000000002</v>
      </c>
      <c r="E135">
        <v>2628986</v>
      </c>
    </row>
    <row r="136" spans="1:5" x14ac:dyDescent="0.25">
      <c r="A136" s="1">
        <v>83.58541666666666</v>
      </c>
      <c r="B136" s="3">
        <v>2633426</v>
      </c>
      <c r="C136">
        <v>2657191</v>
      </c>
      <c r="D136">
        <v>2636419.7999999998</v>
      </c>
      <c r="E136">
        <v>2636117</v>
      </c>
    </row>
    <row r="137" spans="1:5" x14ac:dyDescent="0.25">
      <c r="A137" s="1">
        <v>83.586111111111109</v>
      </c>
      <c r="B137" s="3">
        <v>2641570</v>
      </c>
      <c r="C137">
        <v>2658079</v>
      </c>
      <c r="D137">
        <v>2641686.7999999998</v>
      </c>
      <c r="E137">
        <v>2639278</v>
      </c>
    </row>
    <row r="138" spans="1:5" x14ac:dyDescent="0.25">
      <c r="A138" s="1">
        <v>83.586805555555557</v>
      </c>
      <c r="B138" s="3">
        <v>2647224</v>
      </c>
      <c r="C138">
        <v>2659013</v>
      </c>
      <c r="D138">
        <v>2637389.1</v>
      </c>
      <c r="E138">
        <v>2635310</v>
      </c>
    </row>
    <row r="139" spans="1:5" x14ac:dyDescent="0.25">
      <c r="A139" s="1">
        <v>83.587499999999991</v>
      </c>
      <c r="B139" s="3">
        <v>2657564</v>
      </c>
      <c r="C139">
        <v>2659978</v>
      </c>
      <c r="D139">
        <v>2634122.2999999998</v>
      </c>
      <c r="E139">
        <v>2632096</v>
      </c>
    </row>
    <row r="140" spans="1:5" x14ac:dyDescent="0.25">
      <c r="A140" s="1">
        <v>83.58819444444444</v>
      </c>
      <c r="B140" s="3">
        <v>2652424</v>
      </c>
      <c r="C140">
        <v>2660962</v>
      </c>
      <c r="D140">
        <v>2639520.4</v>
      </c>
      <c r="E140">
        <v>2638912</v>
      </c>
    </row>
    <row r="141" spans="1:5" x14ac:dyDescent="0.25">
      <c r="A141" s="1">
        <v>83.588888888888889</v>
      </c>
      <c r="B141" s="3">
        <v>2627850</v>
      </c>
      <c r="C141">
        <v>2661949</v>
      </c>
      <c r="D141">
        <v>2644655.7000000002</v>
      </c>
      <c r="E141">
        <v>2643722</v>
      </c>
    </row>
    <row r="142" spans="1:5" x14ac:dyDescent="0.25">
      <c r="A142" s="1">
        <v>83.589583333333337</v>
      </c>
      <c r="B142" s="3">
        <v>2652244</v>
      </c>
      <c r="C142">
        <v>2662925</v>
      </c>
      <c r="D142">
        <v>2645343.2999999998</v>
      </c>
      <c r="E142">
        <v>2646889</v>
      </c>
    </row>
    <row r="143" spans="1:5" x14ac:dyDescent="0.25">
      <c r="A143" s="1">
        <v>83.590277777777786</v>
      </c>
      <c r="B143" s="3">
        <v>2645434</v>
      </c>
      <c r="C143">
        <v>2663871</v>
      </c>
      <c r="D143">
        <v>2642585.4</v>
      </c>
      <c r="E143">
        <v>2644631</v>
      </c>
    </row>
    <row r="144" spans="1:5" x14ac:dyDescent="0.25">
      <c r="A144" s="1">
        <v>83.59097222222222</v>
      </c>
      <c r="B144" s="3">
        <v>2656523</v>
      </c>
      <c r="C144">
        <v>2664771</v>
      </c>
      <c r="D144">
        <v>2647215</v>
      </c>
      <c r="E144">
        <v>2650112</v>
      </c>
    </row>
    <row r="145" spans="1:5" x14ac:dyDescent="0.25">
      <c r="A145" s="1">
        <v>83.591666666666669</v>
      </c>
      <c r="B145" s="3">
        <v>2624842</v>
      </c>
      <c r="C145">
        <v>2665604</v>
      </c>
      <c r="D145">
        <v>2656937.7000000002</v>
      </c>
      <c r="E145">
        <v>2659643</v>
      </c>
    </row>
    <row r="146" spans="1:5" x14ac:dyDescent="0.25">
      <c r="A146" s="1">
        <v>83.625694444444449</v>
      </c>
      <c r="B146" s="3">
        <v>2657314</v>
      </c>
      <c r="C146">
        <v>2666351</v>
      </c>
      <c r="D146">
        <v>2667930.5</v>
      </c>
      <c r="E146">
        <v>2669676</v>
      </c>
    </row>
    <row r="147" spans="1:5" x14ac:dyDescent="0.25">
      <c r="A147" s="1">
        <v>83.626388888888883</v>
      </c>
      <c r="B147" s="3">
        <v>2694037</v>
      </c>
      <c r="C147">
        <v>2666988</v>
      </c>
      <c r="D147">
        <v>2698525.7</v>
      </c>
      <c r="E147">
        <v>2696400</v>
      </c>
    </row>
    <row r="148" spans="1:5" x14ac:dyDescent="0.25">
      <c r="A148" s="1">
        <v>83.627083333333331</v>
      </c>
      <c r="B148" s="3">
        <v>2706279</v>
      </c>
      <c r="C148">
        <v>2667493</v>
      </c>
      <c r="D148">
        <v>2707849.8</v>
      </c>
      <c r="E148">
        <v>2708162</v>
      </c>
    </row>
    <row r="149" spans="1:5" x14ac:dyDescent="0.25">
      <c r="A149" s="1">
        <v>83.62777777777778</v>
      </c>
      <c r="B149" s="3">
        <v>2703820</v>
      </c>
      <c r="C149">
        <v>2667843</v>
      </c>
      <c r="D149">
        <v>2703569.6</v>
      </c>
      <c r="E149">
        <v>2699852</v>
      </c>
    </row>
    <row r="150" spans="1:5" x14ac:dyDescent="0.25">
      <c r="A150" s="1">
        <v>83.628472222222214</v>
      </c>
      <c r="B150" s="3">
        <v>2717321</v>
      </c>
      <c r="C150">
        <v>2668021</v>
      </c>
      <c r="D150">
        <v>2705736.5</v>
      </c>
      <c r="E150">
        <v>2703845</v>
      </c>
    </row>
    <row r="151" spans="1:5" x14ac:dyDescent="0.25">
      <c r="A151" s="1">
        <v>83.629166666666663</v>
      </c>
      <c r="B151" s="3">
        <v>2737812</v>
      </c>
      <c r="C151">
        <v>2668009</v>
      </c>
      <c r="D151">
        <v>2713729</v>
      </c>
      <c r="E151">
        <v>2711909</v>
      </c>
    </row>
    <row r="152" spans="1:5" x14ac:dyDescent="0.25">
      <c r="A152" s="1">
        <v>83.629861111111111</v>
      </c>
      <c r="B152" s="3">
        <v>2720731</v>
      </c>
      <c r="C152">
        <v>2667794</v>
      </c>
      <c r="D152">
        <v>2707441.6</v>
      </c>
      <c r="E152">
        <v>2707200</v>
      </c>
    </row>
    <row r="153" spans="1:5" x14ac:dyDescent="0.25">
      <c r="A153" s="1">
        <v>83.63055555555556</v>
      </c>
      <c r="B153" s="3">
        <v>2689556</v>
      </c>
      <c r="C153">
        <v>2667369</v>
      </c>
      <c r="D153">
        <v>2707110.1</v>
      </c>
      <c r="E153">
        <v>2705537</v>
      </c>
    </row>
    <row r="154" spans="1:5" x14ac:dyDescent="0.25">
      <c r="A154" s="1">
        <v>83.631250000000009</v>
      </c>
      <c r="B154" s="3">
        <v>2719709</v>
      </c>
      <c r="C154">
        <v>2666729</v>
      </c>
      <c r="D154">
        <v>2711877.2</v>
      </c>
      <c r="E154">
        <v>2714112</v>
      </c>
    </row>
    <row r="155" spans="1:5" x14ac:dyDescent="0.25">
      <c r="A155" s="1">
        <v>83.631944444444443</v>
      </c>
      <c r="B155" s="3">
        <v>2713497</v>
      </c>
      <c r="C155">
        <v>2665872</v>
      </c>
      <c r="D155">
        <v>2710548.1</v>
      </c>
      <c r="E155">
        <v>2713880</v>
      </c>
    </row>
    <row r="156" spans="1:5" x14ac:dyDescent="0.25">
      <c r="A156" s="1">
        <v>83.632638888888891</v>
      </c>
      <c r="B156" s="3">
        <v>2720861</v>
      </c>
      <c r="C156">
        <v>2664797</v>
      </c>
      <c r="D156">
        <v>2712125.8</v>
      </c>
      <c r="E156">
        <v>2716496</v>
      </c>
    </row>
    <row r="157" spans="1:5" x14ac:dyDescent="0.25">
      <c r="A157" s="1">
        <v>83.63333333333334</v>
      </c>
      <c r="B157" s="3">
        <v>2685251</v>
      </c>
      <c r="C157">
        <v>2663509</v>
      </c>
      <c r="D157">
        <v>2718263.6</v>
      </c>
      <c r="E157">
        <v>2720536</v>
      </c>
    </row>
    <row r="158" spans="1:5" x14ac:dyDescent="0.25">
      <c r="A158" s="1">
        <v>83.667361111111106</v>
      </c>
      <c r="B158" s="3">
        <v>2697089</v>
      </c>
      <c r="C158">
        <v>2662017</v>
      </c>
      <c r="D158">
        <v>2708685.8</v>
      </c>
      <c r="E158">
        <v>2709694</v>
      </c>
    </row>
    <row r="159" spans="1:5" x14ac:dyDescent="0.25">
      <c r="A159" s="1">
        <v>83.668055555555554</v>
      </c>
      <c r="B159" s="3">
        <v>2697257</v>
      </c>
      <c r="C159">
        <v>2660329</v>
      </c>
      <c r="D159">
        <v>2702480.2</v>
      </c>
      <c r="E159">
        <v>2699487</v>
      </c>
    </row>
    <row r="160" spans="1:5" x14ac:dyDescent="0.25">
      <c r="A160" s="1">
        <v>83.668750000000003</v>
      </c>
      <c r="B160" s="3">
        <v>2689145</v>
      </c>
      <c r="C160">
        <v>2658458</v>
      </c>
      <c r="D160">
        <v>2691406.8</v>
      </c>
      <c r="E160">
        <v>2690203</v>
      </c>
    </row>
    <row r="161" spans="1:5" x14ac:dyDescent="0.25">
      <c r="A161" s="1">
        <v>83.669444444444437</v>
      </c>
      <c r="B161" s="3">
        <v>2682620</v>
      </c>
      <c r="C161">
        <v>2656418</v>
      </c>
      <c r="D161">
        <v>2682773</v>
      </c>
      <c r="E161">
        <v>2677732</v>
      </c>
    </row>
    <row r="162" spans="1:5" x14ac:dyDescent="0.25">
      <c r="A162" s="1">
        <v>83.670138888888886</v>
      </c>
      <c r="B162" s="3">
        <v>2687721</v>
      </c>
      <c r="C162">
        <v>2654226</v>
      </c>
      <c r="D162">
        <v>2675089.9</v>
      </c>
      <c r="E162">
        <v>2673755</v>
      </c>
    </row>
    <row r="163" spans="1:5" x14ac:dyDescent="0.25">
      <c r="A163" s="1">
        <v>83.670833333333334</v>
      </c>
      <c r="B163" s="3">
        <v>2676390</v>
      </c>
      <c r="C163">
        <v>2651900</v>
      </c>
      <c r="D163">
        <v>2653027.2999999998</v>
      </c>
      <c r="E163">
        <v>2651167</v>
      </c>
    </row>
    <row r="164" spans="1:5" x14ac:dyDescent="0.25">
      <c r="A164" s="1">
        <v>83.671527777777769</v>
      </c>
      <c r="B164" s="3">
        <v>2656731</v>
      </c>
      <c r="C164">
        <v>2649461</v>
      </c>
      <c r="D164">
        <v>2642615.7000000002</v>
      </c>
      <c r="E164">
        <v>2643686</v>
      </c>
    </row>
    <row r="165" spans="1:5" x14ac:dyDescent="0.25">
      <c r="A165" s="1">
        <v>83.672222222222231</v>
      </c>
      <c r="B165" s="3">
        <v>2630442</v>
      </c>
      <c r="C165">
        <v>2646932</v>
      </c>
      <c r="D165">
        <v>2646306.7000000002</v>
      </c>
      <c r="E165">
        <v>2646135</v>
      </c>
    </row>
    <row r="166" spans="1:5" x14ac:dyDescent="0.25">
      <c r="A166" s="1">
        <v>83.672916666666666</v>
      </c>
      <c r="B166" s="3">
        <v>2612774</v>
      </c>
      <c r="C166">
        <v>2644335</v>
      </c>
      <c r="D166">
        <v>2603523.2000000002</v>
      </c>
      <c r="E166">
        <v>2607273</v>
      </c>
    </row>
    <row r="167" spans="1:5" x14ac:dyDescent="0.25">
      <c r="A167" s="1">
        <v>83.673611111111114</v>
      </c>
      <c r="B167" s="3">
        <v>2585145</v>
      </c>
      <c r="C167">
        <v>2641692</v>
      </c>
      <c r="D167">
        <v>2580856.7000000002</v>
      </c>
      <c r="E167">
        <v>2586178</v>
      </c>
    </row>
    <row r="168" spans="1:5" x14ac:dyDescent="0.25">
      <c r="A168" s="1">
        <v>83.674305555555563</v>
      </c>
      <c r="B168" s="3">
        <v>2560151</v>
      </c>
      <c r="C168">
        <v>2639023</v>
      </c>
      <c r="D168">
        <v>2551877.4</v>
      </c>
      <c r="E168">
        <v>2556887</v>
      </c>
    </row>
    <row r="169" spans="1:5" x14ac:dyDescent="0.25">
      <c r="A169" s="1">
        <v>83.674999999999997</v>
      </c>
      <c r="B169" s="3">
        <v>2488667</v>
      </c>
      <c r="C169">
        <v>2636344</v>
      </c>
      <c r="D169">
        <v>2520435.2000000002</v>
      </c>
      <c r="E169">
        <v>2521182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2"/>
  <sheetViews>
    <sheetView topLeftCell="A4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12.140625" style="85" customWidth="1"/>
    <col min="2" max="2" width="19.5703125" style="85" customWidth="1"/>
    <col min="3" max="8" width="9.140625" style="85"/>
    <col min="9" max="10" width="9.42578125" style="85" customWidth="1"/>
    <col min="11" max="11" width="9.140625" style="85"/>
    <col min="12" max="12" width="13.7109375" style="85" bestFit="1" customWidth="1"/>
    <col min="13" max="13" width="12" style="85" bestFit="1" customWidth="1"/>
    <col min="14" max="16384" width="9.140625" style="85"/>
  </cols>
  <sheetData>
    <row r="1" spans="1:14" x14ac:dyDescent="0.25">
      <c r="A1" s="116" t="s">
        <v>178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117" t="s">
        <v>179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x14ac:dyDescent="0.25">
      <c r="A3" s="118" t="s">
        <v>180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119" t="s">
        <v>181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120" t="s">
        <v>23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115" t="s">
        <v>21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ht="15.75" thickBot="1" x14ac:dyDescent="0.3">
      <c r="A7" s="86" t="s">
        <v>24</v>
      </c>
      <c r="B7" s="87" t="s">
        <v>182</v>
      </c>
      <c r="H7" s="85">
        <f>SUMPRODUCT(H10:H104,'PIB Volumen por sectores'!F11:F105)/95</f>
        <v>0.51578947368421058</v>
      </c>
    </row>
    <row r="8" spans="1:14" ht="72.75" thickBot="1" x14ac:dyDescent="0.3">
      <c r="B8" s="88" t="s">
        <v>11</v>
      </c>
      <c r="C8" s="88" t="s">
        <v>138</v>
      </c>
      <c r="D8" s="88" t="s">
        <v>139</v>
      </c>
      <c r="E8" s="88" t="s">
        <v>489</v>
      </c>
      <c r="F8" s="88" t="s">
        <v>472</v>
      </c>
      <c r="G8" s="88" t="s">
        <v>471</v>
      </c>
      <c r="H8" s="109" t="s">
        <v>520</v>
      </c>
      <c r="I8" s="88" t="s">
        <v>140</v>
      </c>
      <c r="J8" s="88" t="s">
        <v>148</v>
      </c>
      <c r="K8" s="88" t="s">
        <v>147</v>
      </c>
      <c r="L8" s="88" t="s">
        <v>149</v>
      </c>
      <c r="M8" s="88" t="s">
        <v>163</v>
      </c>
      <c r="N8" s="85" t="s">
        <v>170</v>
      </c>
    </row>
    <row r="9" spans="1:14" x14ac:dyDescent="0.25">
      <c r="A9" s="89" t="s">
        <v>183</v>
      </c>
      <c r="B9" s="90">
        <v>104.867</v>
      </c>
      <c r="C9" s="85" t="s">
        <v>29</v>
      </c>
      <c r="D9" s="85">
        <f>AVERAGE(B9:B11)</f>
        <v>104.01100000000001</v>
      </c>
      <c r="E9" s="85">
        <v>104.21136199999999</v>
      </c>
      <c r="G9" s="85">
        <v>0</v>
      </c>
      <c r="J9" s="85">
        <f>'PIB Volumen por sectores'!C10</f>
        <v>73.272699826823811</v>
      </c>
      <c r="K9" s="85">
        <f>CORREL(J9:J104,E9:E104)</f>
        <v>0.37391918554429138</v>
      </c>
      <c r="L9" s="85" t="s">
        <v>150</v>
      </c>
      <c r="M9" s="85">
        <v>0.37391918554429138</v>
      </c>
    </row>
    <row r="10" spans="1:14" x14ac:dyDescent="0.25">
      <c r="A10" s="89" t="s">
        <v>184</v>
      </c>
      <c r="B10" s="90">
        <v>103.58499999999999</v>
      </c>
      <c r="C10" s="85" t="s">
        <v>30</v>
      </c>
      <c r="D10" s="85">
        <f>AVERAGE(B12:B14)</f>
        <v>104.43766666666666</v>
      </c>
      <c r="E10" s="85">
        <v>104.11071800000001</v>
      </c>
      <c r="F10" s="85">
        <f>E10-E9</f>
        <v>-0.10064399999998841</v>
      </c>
      <c r="G10" s="85">
        <v>0</v>
      </c>
      <c r="H10" s="85">
        <f>IF(F10&lt;0,-1,1)</f>
        <v>-1</v>
      </c>
      <c r="J10" s="85">
        <f>'PIB Volumen por sectores'!C11</f>
        <v>73.5092755345716</v>
      </c>
      <c r="K10" s="85">
        <f>CORREL(J10:J104,E9:E103)</f>
        <v>0.40222108289416181</v>
      </c>
      <c r="L10" s="85" t="s">
        <v>157</v>
      </c>
      <c r="M10" s="85">
        <v>0.40222108289416181</v>
      </c>
    </row>
    <row r="11" spans="1:14" x14ac:dyDescent="0.25">
      <c r="A11" s="89" t="s">
        <v>185</v>
      </c>
      <c r="B11" s="90">
        <v>103.581</v>
      </c>
      <c r="C11" s="85" t="s">
        <v>31</v>
      </c>
      <c r="D11" s="85">
        <f>AVERAGE(B15:B17)</f>
        <v>103.586</v>
      </c>
      <c r="E11" s="85">
        <v>103.79593800000001</v>
      </c>
      <c r="F11" s="85">
        <f t="shared" ref="F11:F74" si="0">E11-E10</f>
        <v>-0.31477999999999895</v>
      </c>
      <c r="G11" s="85">
        <v>0</v>
      </c>
      <c r="H11" s="85">
        <f t="shared" ref="H11:H74" si="1">IF(F11&lt;0,-1,1)</f>
        <v>-1</v>
      </c>
      <c r="J11" s="85">
        <f>'PIB Volumen por sectores'!C12</f>
        <v>73.887662849260096</v>
      </c>
      <c r="K11" s="85">
        <f>CORREL(J11:J104,E9:E102)</f>
        <v>0.41789460879406509</v>
      </c>
      <c r="L11" s="85" t="s">
        <v>158</v>
      </c>
      <c r="M11" s="85">
        <v>0.41789460879406509</v>
      </c>
    </row>
    <row r="12" spans="1:14" x14ac:dyDescent="0.25">
      <c r="A12" s="89" t="s">
        <v>186</v>
      </c>
      <c r="B12" s="90">
        <v>104.011</v>
      </c>
      <c r="C12" s="85" t="s">
        <v>32</v>
      </c>
      <c r="D12" s="85">
        <f>AVERAGE(B18:B20)</f>
        <v>103.61266666666666</v>
      </c>
      <c r="E12" s="85">
        <v>102.801236</v>
      </c>
      <c r="F12" s="85">
        <f t="shared" si="0"/>
        <v>-0.99470200000000375</v>
      </c>
      <c r="G12" s="85">
        <v>0</v>
      </c>
      <c r="H12" s="85">
        <f t="shared" si="1"/>
        <v>-1</v>
      </c>
      <c r="J12" s="85">
        <f>'PIB Volumen por sectores'!C13</f>
        <v>74.483693718679007</v>
      </c>
      <c r="K12" s="85">
        <f>CORREL(J12:J104,E9:E101)</f>
        <v>0.4218287081714594</v>
      </c>
      <c r="L12" s="85" t="s">
        <v>159</v>
      </c>
      <c r="M12" s="92">
        <v>0.4218287081714594</v>
      </c>
      <c r="N12" s="85">
        <f>M12/SQRT((1-M12^2)/(93-2))</f>
        <v>4.4381801620893917</v>
      </c>
    </row>
    <row r="13" spans="1:14" x14ac:dyDescent="0.25">
      <c r="A13" s="89" t="s">
        <v>187</v>
      </c>
      <c r="B13" s="90">
        <v>105.071</v>
      </c>
      <c r="C13" s="85" t="s">
        <v>33</v>
      </c>
      <c r="D13" s="85">
        <f>AVERAGE(B21:B23)</f>
        <v>101.16766666666666</v>
      </c>
      <c r="E13" s="85">
        <v>101.916646</v>
      </c>
      <c r="F13" s="85">
        <f t="shared" si="0"/>
        <v>-0.88459000000000287</v>
      </c>
      <c r="G13" s="85">
        <v>0</v>
      </c>
      <c r="H13" s="85">
        <f t="shared" si="1"/>
        <v>-1</v>
      </c>
      <c r="I13" s="85">
        <f t="shared" ref="I13:I76" si="2">(E13-E9)/E9</f>
        <v>-2.2019825438995742E-2</v>
      </c>
      <c r="J13" s="85">
        <f>'PIB Volumen por sectores'!C14</f>
        <v>74.998627975016305</v>
      </c>
      <c r="K13" s="85">
        <f>CORREL(J13:J104,E9:E100)</f>
        <v>0.41686157950437208</v>
      </c>
      <c r="L13" s="85" t="s">
        <v>160</v>
      </c>
      <c r="M13" s="85">
        <v>0.41686157950437208</v>
      </c>
    </row>
    <row r="14" spans="1:14" x14ac:dyDescent="0.25">
      <c r="A14" s="89" t="s">
        <v>188</v>
      </c>
      <c r="B14" s="90">
        <v>104.23099999999999</v>
      </c>
      <c r="C14" s="85" t="s">
        <v>34</v>
      </c>
      <c r="D14" s="85">
        <f>AVERAGE(B24:B26)</f>
        <v>101.98700000000001</v>
      </c>
      <c r="E14" s="85">
        <v>101.819602</v>
      </c>
      <c r="F14" s="85">
        <f t="shared" si="0"/>
        <v>-9.7043999999996799E-2</v>
      </c>
      <c r="G14" s="85">
        <v>-1</v>
      </c>
      <c r="H14" s="85">
        <f t="shared" si="1"/>
        <v>-1</v>
      </c>
      <c r="I14" s="85">
        <f>(E14-E10)/E10</f>
        <v>-2.2006533467572496E-2</v>
      </c>
      <c r="J14" s="85">
        <f>'PIB Volumen por sectores'!C15</f>
        <v>75.44999147317661</v>
      </c>
      <c r="K14" s="85">
        <f>CORREL(J14:J104,E9:E99)</f>
        <v>0.40720927014990121</v>
      </c>
      <c r="L14" s="85" t="s">
        <v>161</v>
      </c>
      <c r="M14" s="85">
        <v>0.40720927014990121</v>
      </c>
    </row>
    <row r="15" spans="1:14" x14ac:dyDescent="0.25">
      <c r="A15" s="89" t="s">
        <v>189</v>
      </c>
      <c r="B15" s="90">
        <v>103.40600000000001</v>
      </c>
      <c r="C15" s="85" t="s">
        <v>35</v>
      </c>
      <c r="D15" s="85">
        <f>AVERAGE(B27:B29)</f>
        <v>102.60166666666667</v>
      </c>
      <c r="E15" s="85">
        <v>102.538118</v>
      </c>
      <c r="F15" s="85">
        <f t="shared" si="0"/>
        <v>0.71851599999999394</v>
      </c>
      <c r="G15" s="85">
        <v>0</v>
      </c>
      <c r="H15" s="85">
        <f t="shared" si="1"/>
        <v>1</v>
      </c>
      <c r="I15" s="85">
        <f t="shared" si="2"/>
        <v>-1.2118200617831591E-2</v>
      </c>
      <c r="J15" s="85">
        <f>'PIB Volumen por sectores'!C16</f>
        <v>76.144463957339013</v>
      </c>
      <c r="K15" s="85">
        <f>CORREL(J15:J104,E9:E98)</f>
        <v>0.39677519123878496</v>
      </c>
      <c r="L15" s="85" t="s">
        <v>162</v>
      </c>
      <c r="M15" s="85">
        <v>0.39677519123878496</v>
      </c>
    </row>
    <row r="16" spans="1:14" x14ac:dyDescent="0.25">
      <c r="A16" s="89" t="s">
        <v>190</v>
      </c>
      <c r="B16" s="90">
        <v>103.371</v>
      </c>
      <c r="C16" s="85" t="s">
        <v>36</v>
      </c>
      <c r="D16" s="85">
        <f>AVERAGE(B30:B32)</f>
        <v>103.78966666666668</v>
      </c>
      <c r="E16" s="85">
        <v>104.152406</v>
      </c>
      <c r="F16" s="85">
        <f t="shared" si="0"/>
        <v>1.6142880000000019</v>
      </c>
      <c r="G16" s="85">
        <v>0</v>
      </c>
      <c r="H16" s="85">
        <f t="shared" si="1"/>
        <v>1</v>
      </c>
      <c r="I16" s="85">
        <f t="shared" si="2"/>
        <v>1.314351901372077E-2</v>
      </c>
      <c r="J16" s="85">
        <f>'PIB Volumen por sectores'!C17</f>
        <v>77.0747416681196</v>
      </c>
      <c r="K16" s="85">
        <f>CORREL(J9:J103,E10:E104)</f>
        <v>0.33925025320706376</v>
      </c>
      <c r="L16" s="85" t="s">
        <v>164</v>
      </c>
      <c r="M16" s="85">
        <v>0.33925025320706376</v>
      </c>
    </row>
    <row r="17" spans="1:13" x14ac:dyDescent="0.25">
      <c r="A17" s="89" t="s">
        <v>191</v>
      </c>
      <c r="B17" s="90">
        <v>103.98099999999999</v>
      </c>
      <c r="C17" s="85" t="s">
        <v>37</v>
      </c>
      <c r="D17" s="85">
        <f>AVERAGE(B33:B35)</f>
        <v>106.83933333333333</v>
      </c>
      <c r="E17" s="85">
        <v>106.396085</v>
      </c>
      <c r="F17" s="85">
        <f t="shared" si="0"/>
        <v>2.2436790000000002</v>
      </c>
      <c r="G17" s="85">
        <v>0</v>
      </c>
      <c r="H17" s="85">
        <f t="shared" si="1"/>
        <v>1</v>
      </c>
      <c r="I17" s="85">
        <f t="shared" si="2"/>
        <v>4.3951986018064208E-2</v>
      </c>
      <c r="J17" s="85">
        <f>'PIB Volumen por sectores'!C18</f>
        <v>78.195660291908197</v>
      </c>
      <c r="K17" s="85">
        <f>CORREL(J9:J102,E11:E104)</f>
        <v>0.2956746586925556</v>
      </c>
      <c r="L17" s="85" t="s">
        <v>165</v>
      </c>
      <c r="M17" s="85">
        <v>0.2956746586925556</v>
      </c>
    </row>
    <row r="18" spans="1:13" x14ac:dyDescent="0.25">
      <c r="A18" s="89" t="s">
        <v>192</v>
      </c>
      <c r="B18" s="90">
        <v>102.533</v>
      </c>
      <c r="C18" s="85" t="s">
        <v>38</v>
      </c>
      <c r="D18" s="85">
        <f>AVERAGE(B36:B38)</f>
        <v>108.496</v>
      </c>
      <c r="E18" s="85">
        <v>108.91302399999999</v>
      </c>
      <c r="F18" s="85">
        <f t="shared" si="0"/>
        <v>2.5169389999999936</v>
      </c>
      <c r="G18" s="85">
        <v>0</v>
      </c>
      <c r="H18" s="85">
        <f t="shared" si="1"/>
        <v>1</v>
      </c>
      <c r="I18" s="85">
        <f t="shared" si="2"/>
        <v>6.9666565775811901E-2</v>
      </c>
      <c r="J18" s="85">
        <f>'PIB Volumen por sectores'!C19</f>
        <v>79.410332918056</v>
      </c>
      <c r="K18" s="85">
        <f>CORREL(J9:J101,E12:E104)</f>
        <v>0.24595552675669027</v>
      </c>
      <c r="L18" s="85" t="s">
        <v>166</v>
      </c>
      <c r="M18" s="85">
        <v>0.24595552675669027</v>
      </c>
    </row>
    <row r="19" spans="1:13" x14ac:dyDescent="0.25">
      <c r="A19" s="89" t="s">
        <v>193</v>
      </c>
      <c r="B19" s="90">
        <v>103.52500000000001</v>
      </c>
      <c r="C19" s="85" t="s">
        <v>39</v>
      </c>
      <c r="D19" s="85">
        <f>AVERAGE(B39:B41)</f>
        <v>111.34366666666666</v>
      </c>
      <c r="E19" s="85">
        <v>110.817438</v>
      </c>
      <c r="F19" s="85">
        <f t="shared" si="0"/>
        <v>1.9044140000000027</v>
      </c>
      <c r="G19" s="85">
        <v>0</v>
      </c>
      <c r="H19" s="85">
        <f t="shared" si="1"/>
        <v>1</v>
      </c>
      <c r="I19" s="85">
        <f t="shared" si="2"/>
        <v>8.0743826408048558E-2</v>
      </c>
      <c r="J19" s="85">
        <f>'PIB Volumen por sectores'!C20</f>
        <v>80.503766609226005</v>
      </c>
      <c r="K19" s="85">
        <f>CORREL(J9:J100,E13:E104)</f>
        <v>0.19099267219516575</v>
      </c>
      <c r="L19" s="85" t="s">
        <v>167</v>
      </c>
      <c r="M19" s="85">
        <v>0.19099267219516575</v>
      </c>
    </row>
    <row r="20" spans="1:13" x14ac:dyDescent="0.25">
      <c r="A20" s="89" t="s">
        <v>194</v>
      </c>
      <c r="B20" s="90">
        <v>104.78</v>
      </c>
      <c r="C20" s="85" t="s">
        <v>40</v>
      </c>
      <c r="D20" s="85">
        <f>AVERAGE(B42:B44)</f>
        <v>112.07966666666668</v>
      </c>
      <c r="E20" s="85">
        <v>112.647445</v>
      </c>
      <c r="F20" s="85">
        <f t="shared" si="0"/>
        <v>1.830007000000009</v>
      </c>
      <c r="G20" s="85">
        <v>0</v>
      </c>
      <c r="H20" s="85">
        <f t="shared" si="1"/>
        <v>1</v>
      </c>
      <c r="I20" s="85">
        <f t="shared" si="2"/>
        <v>8.1563540644466775E-2</v>
      </c>
      <c r="J20" s="85">
        <f>'PIB Volumen por sectores'!C21</f>
        <v>81.454488385066497</v>
      </c>
      <c r="K20" s="85">
        <f>CORREL(J9:J99,E14:E104)</f>
        <v>0.13201171913843809</v>
      </c>
      <c r="L20" s="85" t="s">
        <v>168</v>
      </c>
      <c r="M20" s="85">
        <v>0.13201171913843809</v>
      </c>
    </row>
    <row r="21" spans="1:13" x14ac:dyDescent="0.25">
      <c r="A21" s="89" t="s">
        <v>195</v>
      </c>
      <c r="B21" s="90">
        <v>100.65300000000001</v>
      </c>
      <c r="C21" s="85" t="s">
        <v>41</v>
      </c>
      <c r="D21" s="85">
        <f>AVERAGE(B45:B47)</f>
        <v>114.678</v>
      </c>
      <c r="E21" s="85">
        <v>114.34927999999999</v>
      </c>
      <c r="F21" s="85">
        <f t="shared" si="0"/>
        <v>1.7018349999999884</v>
      </c>
      <c r="G21" s="85">
        <v>0</v>
      </c>
      <c r="H21" s="85">
        <f t="shared" si="1"/>
        <v>1</v>
      </c>
      <c r="I21" s="85">
        <f t="shared" si="2"/>
        <v>7.4750823773261907E-2</v>
      </c>
      <c r="J21" s="85">
        <f>'PIB Volumen por sectores'!C22</f>
        <v>82.4843537265631</v>
      </c>
      <c r="K21" s="85">
        <f>CORREL(J9:J98,E15:E104)</f>
        <v>7.0382573782760957E-2</v>
      </c>
      <c r="L21" s="85" t="s">
        <v>169</v>
      </c>
      <c r="M21" s="85">
        <v>7.0382573782760957E-2</v>
      </c>
    </row>
    <row r="22" spans="1:13" x14ac:dyDescent="0.25">
      <c r="A22" s="89" t="s">
        <v>196</v>
      </c>
      <c r="B22" s="90">
        <v>101.03</v>
      </c>
      <c r="C22" s="85" t="s">
        <v>42</v>
      </c>
      <c r="D22" s="85">
        <f>AVERAGE(B48:B50)</f>
        <v>115.596</v>
      </c>
      <c r="E22" s="85">
        <v>115.475049</v>
      </c>
      <c r="F22" s="85">
        <f t="shared" si="0"/>
        <v>1.1257690000000053</v>
      </c>
      <c r="G22" s="85">
        <v>0</v>
      </c>
      <c r="H22" s="85">
        <f t="shared" si="1"/>
        <v>1</v>
      </c>
      <c r="I22" s="85">
        <f t="shared" si="2"/>
        <v>6.0250140515793651E-2</v>
      </c>
      <c r="J22" s="85">
        <f>'PIB Volumen por sectores'!C23</f>
        <v>83.500042648491302</v>
      </c>
    </row>
    <row r="23" spans="1:13" x14ac:dyDescent="0.25">
      <c r="A23" s="89" t="s">
        <v>197</v>
      </c>
      <c r="B23" s="90">
        <v>101.82</v>
      </c>
      <c r="C23" s="85" t="s">
        <v>43</v>
      </c>
      <c r="D23" s="85">
        <f>AVERAGE(B51:B53)</f>
        <v>115.54533333333335</v>
      </c>
      <c r="E23" s="85">
        <v>115.94428600000001</v>
      </c>
      <c r="F23" s="85">
        <f t="shared" si="0"/>
        <v>0.46923700000000679</v>
      </c>
      <c r="G23" s="85">
        <v>0</v>
      </c>
      <c r="H23" s="85">
        <f t="shared" si="1"/>
        <v>1</v>
      </c>
      <c r="I23" s="85">
        <f t="shared" si="2"/>
        <v>4.6263910197960091E-2</v>
      </c>
      <c r="J23" s="85">
        <f>'PIB Volumen por sectores'!C24</f>
        <v>84.24926732736111</v>
      </c>
      <c r="L23" s="85" t="str">
        <f>IF(M23&lt;0.01,"**",IF(M23&lt;0.05,"*","--"))</f>
        <v>**</v>
      </c>
      <c r="M23" s="85">
        <f>1-_xlfn.T.DIST(N12,91,TRUE)</f>
        <v>1.2698577028125158E-5</v>
      </c>
    </row>
    <row r="24" spans="1:13" x14ac:dyDescent="0.25">
      <c r="A24" s="89" t="s">
        <v>198</v>
      </c>
      <c r="B24" s="90">
        <v>100.39400000000001</v>
      </c>
      <c r="C24" s="85" t="s">
        <v>44</v>
      </c>
      <c r="D24" s="85">
        <f>AVERAGE(B54:B56)</f>
        <v>116.87366666666667</v>
      </c>
      <c r="E24" s="85">
        <v>116.453051</v>
      </c>
      <c r="F24" s="85">
        <f t="shared" si="0"/>
        <v>0.5087649999999968</v>
      </c>
      <c r="G24" s="85">
        <v>0</v>
      </c>
      <c r="H24" s="85">
        <f t="shared" si="1"/>
        <v>1</v>
      </c>
      <c r="I24" s="85">
        <f t="shared" si="2"/>
        <v>3.37833317036174E-2</v>
      </c>
      <c r="J24" s="85">
        <f>'PIB Volumen por sectores'!C25</f>
        <v>84.944238430681807</v>
      </c>
      <c r="M24" s="85">
        <f>M23*2</f>
        <v>2.5397154056250315E-5</v>
      </c>
    </row>
    <row r="25" spans="1:13" x14ac:dyDescent="0.25">
      <c r="A25" s="89" t="s">
        <v>199</v>
      </c>
      <c r="B25" s="90">
        <v>102.039</v>
      </c>
      <c r="C25" s="85" t="s">
        <v>45</v>
      </c>
      <c r="D25" s="85">
        <f>AVERAGE(B57:B59)</f>
        <v>116.613</v>
      </c>
      <c r="E25" s="85">
        <v>116.816349</v>
      </c>
      <c r="F25" s="85">
        <f t="shared" si="0"/>
        <v>0.36329800000000034</v>
      </c>
      <c r="G25" s="85">
        <v>0</v>
      </c>
      <c r="H25" s="85">
        <f t="shared" si="1"/>
        <v>1</v>
      </c>
      <c r="I25" s="85">
        <f t="shared" si="2"/>
        <v>2.1574853816307454E-2</v>
      </c>
      <c r="J25" s="85">
        <f>'PIB Volumen por sectores'!C26</f>
        <v>85.896576882628992</v>
      </c>
    </row>
    <row r="26" spans="1:13" x14ac:dyDescent="0.25">
      <c r="A26" s="89" t="s">
        <v>200</v>
      </c>
      <c r="B26" s="90">
        <v>103.52800000000001</v>
      </c>
      <c r="C26" s="85" t="s">
        <v>46</v>
      </c>
      <c r="D26" s="85">
        <f>AVERAGE(B60:B62)</f>
        <v>117.54933333333334</v>
      </c>
      <c r="E26" s="85">
        <v>117.62947699999999</v>
      </c>
      <c r="F26" s="85">
        <f t="shared" si="0"/>
        <v>0.81312799999999186</v>
      </c>
      <c r="G26" s="85">
        <v>0</v>
      </c>
      <c r="H26" s="85">
        <f t="shared" si="1"/>
        <v>1</v>
      </c>
      <c r="I26" s="85">
        <f t="shared" si="2"/>
        <v>1.8657086692381451E-2</v>
      </c>
      <c r="J26" s="85">
        <f>'PIB Volumen por sectores'!C27</f>
        <v>87.167712275155921</v>
      </c>
    </row>
    <row r="27" spans="1:13" x14ac:dyDescent="0.25">
      <c r="A27" s="89" t="s">
        <v>201</v>
      </c>
      <c r="B27" s="90">
        <v>101.88200000000001</v>
      </c>
      <c r="C27" s="85" t="s">
        <v>47</v>
      </c>
      <c r="D27" s="85">
        <f>AVERAGE(B63:B65)</f>
        <v>119.48133333333334</v>
      </c>
      <c r="E27" s="85">
        <v>119.387568</v>
      </c>
      <c r="F27" s="85">
        <f t="shared" si="0"/>
        <v>1.7580910000000074</v>
      </c>
      <c r="G27" s="85">
        <v>0</v>
      </c>
      <c r="H27" s="85">
        <f t="shared" si="1"/>
        <v>1</v>
      </c>
      <c r="I27" s="85">
        <f t="shared" si="2"/>
        <v>2.9697729131731392E-2</v>
      </c>
      <c r="J27" s="85">
        <f>'PIB Volumen por sectores'!C28</f>
        <v>88.562542716168196</v>
      </c>
    </row>
    <row r="28" spans="1:13" x14ac:dyDescent="0.25">
      <c r="A28" s="89" t="s">
        <v>202</v>
      </c>
      <c r="B28" s="90">
        <v>102.75700000000001</v>
      </c>
      <c r="C28" s="85" t="s">
        <v>48</v>
      </c>
      <c r="D28" s="85">
        <f>AVERAGE(B66:B68)</f>
        <v>121.25333333333333</v>
      </c>
      <c r="E28" s="85">
        <v>121.342247</v>
      </c>
      <c r="F28" s="85">
        <f t="shared" si="0"/>
        <v>1.9546789999999987</v>
      </c>
      <c r="G28" s="85">
        <v>0</v>
      </c>
      <c r="H28" s="85">
        <f t="shared" si="1"/>
        <v>1</v>
      </c>
      <c r="I28" s="85">
        <f t="shared" si="2"/>
        <v>4.1984267118943909E-2</v>
      </c>
      <c r="J28" s="85">
        <f>'PIB Volumen por sectores'!C29</f>
        <v>89.839952839788396</v>
      </c>
    </row>
    <row r="29" spans="1:13" x14ac:dyDescent="0.25">
      <c r="A29" s="89" t="s">
        <v>203</v>
      </c>
      <c r="B29" s="90">
        <v>103.166</v>
      </c>
      <c r="C29" s="85" t="s">
        <v>49</v>
      </c>
      <c r="D29" s="85">
        <f>AVERAGE(B69:B71)</f>
        <v>123.11899999999999</v>
      </c>
      <c r="E29" s="85">
        <v>123.01994999999999</v>
      </c>
      <c r="F29" s="85">
        <f t="shared" si="0"/>
        <v>1.6777029999999939</v>
      </c>
      <c r="G29" s="85">
        <v>0</v>
      </c>
      <c r="H29" s="85">
        <f t="shared" si="1"/>
        <v>1</v>
      </c>
      <c r="I29" s="85">
        <f t="shared" si="2"/>
        <v>5.3105588841849453E-2</v>
      </c>
      <c r="J29" s="85">
        <f>'PIB Volumen por sectores'!C30</f>
        <v>90.868255279907302</v>
      </c>
    </row>
    <row r="30" spans="1:13" x14ac:dyDescent="0.25">
      <c r="A30" s="89" t="s">
        <v>204</v>
      </c>
      <c r="B30" s="90">
        <v>103.441</v>
      </c>
      <c r="C30" s="85" t="s">
        <v>50</v>
      </c>
      <c r="D30" s="85">
        <f>AVERAGE(B72:B74)</f>
        <v>124.01433333333334</v>
      </c>
      <c r="E30" s="85">
        <v>123.926852</v>
      </c>
      <c r="F30" s="85">
        <f t="shared" si="0"/>
        <v>0.90690200000000232</v>
      </c>
      <c r="G30" s="85">
        <v>0</v>
      </c>
      <c r="H30" s="85">
        <f t="shared" si="1"/>
        <v>1</v>
      </c>
      <c r="I30" s="85">
        <f t="shared" si="2"/>
        <v>5.3535688167686085E-2</v>
      </c>
      <c r="J30" s="85">
        <f>'PIB Volumen por sectores'!C31</f>
        <v>91.623281925247696</v>
      </c>
    </row>
    <row r="31" spans="1:13" x14ac:dyDescent="0.25">
      <c r="A31" s="89" t="s">
        <v>205</v>
      </c>
      <c r="B31" s="90">
        <v>104.736</v>
      </c>
      <c r="C31" s="85" t="s">
        <v>51</v>
      </c>
      <c r="D31" s="85">
        <f>AVERAGE(B75:B77)</f>
        <v>124.00999999999999</v>
      </c>
      <c r="E31" s="85">
        <v>124.31723599999999</v>
      </c>
      <c r="F31" s="85">
        <f t="shared" si="0"/>
        <v>0.3903839999999974</v>
      </c>
      <c r="G31" s="85">
        <v>1</v>
      </c>
      <c r="H31" s="85">
        <f t="shared" si="1"/>
        <v>1</v>
      </c>
      <c r="I31" s="85">
        <f t="shared" si="2"/>
        <v>4.1291300950196022E-2</v>
      </c>
      <c r="J31" s="85">
        <f>'PIB Volumen por sectores'!C32</f>
        <v>92.345843282351296</v>
      </c>
    </row>
    <row r="32" spans="1:13" x14ac:dyDescent="0.25">
      <c r="A32" s="89" t="s">
        <v>206</v>
      </c>
      <c r="B32" s="90">
        <v>103.19199999999999</v>
      </c>
      <c r="C32" s="85" t="s">
        <v>52</v>
      </c>
      <c r="D32" s="85">
        <f>AVERAGE(B78:B80)</f>
        <v>124.694</v>
      </c>
      <c r="E32" s="85">
        <v>124.153425</v>
      </c>
      <c r="F32" s="85">
        <f t="shared" si="0"/>
        <v>-0.16381099999999549</v>
      </c>
      <c r="G32" s="85">
        <v>0</v>
      </c>
      <c r="H32" s="85">
        <f t="shared" si="1"/>
        <v>-1</v>
      </c>
      <c r="I32" s="85">
        <f t="shared" si="2"/>
        <v>2.3167347477915077E-2</v>
      </c>
      <c r="J32" s="85">
        <f>'PIB Volumen por sectores'!C33</f>
        <v>93.4889309375599</v>
      </c>
    </row>
    <row r="33" spans="1:10" x14ac:dyDescent="0.25">
      <c r="A33" s="89" t="s">
        <v>207</v>
      </c>
      <c r="B33" s="90">
        <v>106.087</v>
      </c>
      <c r="C33" s="85" t="s">
        <v>53</v>
      </c>
      <c r="D33" s="85">
        <f>AVERAGE(B81:B83)</f>
        <v>123.077</v>
      </c>
      <c r="E33" s="85">
        <v>123.434556</v>
      </c>
      <c r="F33" s="85">
        <f t="shared" si="0"/>
        <v>-0.71886899999999798</v>
      </c>
      <c r="G33" s="85">
        <v>0</v>
      </c>
      <c r="H33" s="85">
        <f t="shared" si="1"/>
        <v>-1</v>
      </c>
      <c r="I33" s="85">
        <f t="shared" si="2"/>
        <v>3.3702338523142489E-3</v>
      </c>
      <c r="J33" s="85">
        <f>'PIB Volumen por sectores'!C34</f>
        <v>94.718664356058895</v>
      </c>
    </row>
    <row r="34" spans="1:10" x14ac:dyDescent="0.25">
      <c r="A34" s="89" t="s">
        <v>208</v>
      </c>
      <c r="B34" s="90">
        <v>104.798</v>
      </c>
      <c r="C34" s="85" t="s">
        <v>54</v>
      </c>
      <c r="D34" s="85">
        <f>AVERAGE(B84:B86)</f>
        <v>122.72633333333333</v>
      </c>
      <c r="E34" s="85">
        <v>122.60620299999999</v>
      </c>
      <c r="F34" s="85">
        <f t="shared" si="0"/>
        <v>-0.828353000000007</v>
      </c>
      <c r="G34" s="85">
        <v>0</v>
      </c>
      <c r="H34" s="85">
        <f t="shared" si="1"/>
        <v>-1</v>
      </c>
      <c r="I34" s="85">
        <f t="shared" si="2"/>
        <v>-1.0656681572126138E-2</v>
      </c>
      <c r="J34" s="85">
        <f>'PIB Volumen por sectores'!C35</f>
        <v>95.581480936836002</v>
      </c>
    </row>
    <row r="35" spans="1:10" x14ac:dyDescent="0.25">
      <c r="A35" s="89" t="s">
        <v>209</v>
      </c>
      <c r="B35" s="90">
        <v>109.633</v>
      </c>
      <c r="C35" s="85" t="s">
        <v>55</v>
      </c>
      <c r="D35" s="85">
        <f>AVERAGE(B87:B89)</f>
        <v>123.14200000000001</v>
      </c>
      <c r="E35" s="85">
        <v>122.084284</v>
      </c>
      <c r="F35" s="85">
        <f t="shared" si="0"/>
        <v>-0.52191899999999691</v>
      </c>
      <c r="G35" s="85">
        <v>0</v>
      </c>
      <c r="H35" s="85">
        <f t="shared" si="1"/>
        <v>-1</v>
      </c>
      <c r="I35" s="85">
        <f t="shared" si="2"/>
        <v>-1.7961724953408694E-2</v>
      </c>
      <c r="J35" s="85">
        <f>'PIB Volumen por sectores'!C36</f>
        <v>96.017568039438899</v>
      </c>
    </row>
    <row r="36" spans="1:10" x14ac:dyDescent="0.25">
      <c r="A36" s="89" t="s">
        <v>210</v>
      </c>
      <c r="B36" s="90">
        <v>108.869</v>
      </c>
      <c r="C36" s="85" t="s">
        <v>56</v>
      </c>
      <c r="D36" s="85">
        <f>AVERAGE(B90:B92)</f>
        <v>120.47566666666667</v>
      </c>
      <c r="E36" s="85">
        <v>121.59868</v>
      </c>
      <c r="F36" s="85">
        <f t="shared" si="0"/>
        <v>-0.48560399999999504</v>
      </c>
      <c r="G36" s="85">
        <v>0</v>
      </c>
      <c r="H36" s="85">
        <f t="shared" si="1"/>
        <v>-1</v>
      </c>
      <c r="I36" s="85">
        <f t="shared" si="2"/>
        <v>-2.0577321970779276E-2</v>
      </c>
      <c r="J36" s="85">
        <f>'PIB Volumen por sectores'!C37</f>
        <v>95.953851450763295</v>
      </c>
    </row>
    <row r="37" spans="1:10" x14ac:dyDescent="0.25">
      <c r="A37" s="89" t="s">
        <v>211</v>
      </c>
      <c r="B37" s="90">
        <v>107.61</v>
      </c>
      <c r="C37" s="85" t="s">
        <v>57</v>
      </c>
      <c r="D37" s="85">
        <f>AVERAGE(B93:B95)</f>
        <v>121.49333333333334</v>
      </c>
      <c r="E37" s="85">
        <v>121.446274</v>
      </c>
      <c r="F37" s="85">
        <f t="shared" si="0"/>
        <v>-0.15240599999999915</v>
      </c>
      <c r="G37" s="85">
        <v>-1</v>
      </c>
      <c r="H37" s="85">
        <f t="shared" si="1"/>
        <v>-1</v>
      </c>
      <c r="I37" s="85">
        <f t="shared" si="2"/>
        <v>-1.6107985190143982E-2</v>
      </c>
      <c r="J37" s="85">
        <f>'PIB Volumen por sectores'!C38</f>
        <v>96.067625141676501</v>
      </c>
    </row>
    <row r="38" spans="1:10" x14ac:dyDescent="0.25">
      <c r="A38" s="89" t="s">
        <v>212</v>
      </c>
      <c r="B38" s="90">
        <v>109.009</v>
      </c>
      <c r="C38" s="85" t="s">
        <v>58</v>
      </c>
      <c r="D38" s="85">
        <f>AVERAGE(B96:B98)</f>
        <v>121.76166666666666</v>
      </c>
      <c r="E38" s="85">
        <v>121.848838</v>
      </c>
      <c r="F38" s="85">
        <f t="shared" si="0"/>
        <v>0.40256399999999815</v>
      </c>
      <c r="G38" s="85">
        <v>0</v>
      </c>
      <c r="H38" s="85">
        <f t="shared" si="1"/>
        <v>1</v>
      </c>
      <c r="I38" s="85">
        <f t="shared" si="2"/>
        <v>-6.1772160092095256E-3</v>
      </c>
      <c r="J38" s="85">
        <f>'PIB Volumen por sectores'!C39</f>
        <v>96.686032618529794</v>
      </c>
    </row>
    <row r="39" spans="1:10" x14ac:dyDescent="0.25">
      <c r="A39" s="89" t="s">
        <v>213</v>
      </c>
      <c r="B39" s="90">
        <v>110.41500000000001</v>
      </c>
      <c r="C39" s="85" t="s">
        <v>59</v>
      </c>
      <c r="D39" s="85">
        <f>AVERAGE(B99:B101)</f>
        <v>122.63500000000001</v>
      </c>
      <c r="E39" s="85">
        <v>122.609612</v>
      </c>
      <c r="F39" s="85">
        <f t="shared" si="0"/>
        <v>0.76077399999999784</v>
      </c>
      <c r="G39" s="85">
        <v>0</v>
      </c>
      <c r="H39" s="85">
        <f t="shared" si="1"/>
        <v>1</v>
      </c>
      <c r="I39" s="85">
        <f t="shared" si="2"/>
        <v>4.3029944787979571E-3</v>
      </c>
      <c r="J39" s="85">
        <f>'PIB Volumen por sectores'!C40</f>
        <v>97.3001208071733</v>
      </c>
    </row>
    <row r="40" spans="1:10" x14ac:dyDescent="0.25">
      <c r="A40" s="89" t="s">
        <v>214</v>
      </c>
      <c r="B40" s="90">
        <v>112.04</v>
      </c>
      <c r="C40" s="85" t="s">
        <v>60</v>
      </c>
      <c r="D40" s="85">
        <f>AVERAGE(B102:B104)</f>
        <v>123.343</v>
      </c>
      <c r="E40" s="85">
        <v>123.383079</v>
      </c>
      <c r="F40" s="85">
        <f t="shared" si="0"/>
        <v>0.77346699999999657</v>
      </c>
      <c r="G40" s="85">
        <v>0</v>
      </c>
      <c r="H40" s="85">
        <f t="shared" si="1"/>
        <v>1</v>
      </c>
      <c r="I40" s="85">
        <f t="shared" si="2"/>
        <v>1.4674493177064039E-2</v>
      </c>
      <c r="J40" s="85">
        <f>'PIB Volumen por sectores'!C41</f>
        <v>97.942225516477905</v>
      </c>
    </row>
    <row r="41" spans="1:10" x14ac:dyDescent="0.25">
      <c r="A41" s="89" t="s">
        <v>215</v>
      </c>
      <c r="B41" s="90">
        <v>111.57599999999999</v>
      </c>
      <c r="C41" s="85" t="s">
        <v>61</v>
      </c>
      <c r="D41" s="85">
        <f>AVERAGE(B105:B107)</f>
        <v>123.77566666666667</v>
      </c>
      <c r="E41" s="85">
        <v>123.59490700000001</v>
      </c>
      <c r="F41" s="85">
        <f t="shared" si="0"/>
        <v>0.21182800000001123</v>
      </c>
      <c r="G41" s="85">
        <v>0</v>
      </c>
      <c r="H41" s="85">
        <f t="shared" si="1"/>
        <v>1</v>
      </c>
      <c r="I41" s="85">
        <f t="shared" si="2"/>
        <v>1.7692045455425038E-2</v>
      </c>
      <c r="J41" s="85">
        <f>'PIB Volumen por sectores'!C42</f>
        <v>98.605167633856709</v>
      </c>
    </row>
    <row r="42" spans="1:10" x14ac:dyDescent="0.25">
      <c r="A42" s="89" t="s">
        <v>216</v>
      </c>
      <c r="B42" s="90">
        <v>112.97</v>
      </c>
      <c r="C42" s="85" t="s">
        <v>62</v>
      </c>
      <c r="D42" s="85">
        <f>AVERAGE(B108:B110)</f>
        <v>123.38466666666666</v>
      </c>
      <c r="E42" s="85">
        <v>123.46870699999999</v>
      </c>
      <c r="F42" s="85">
        <f t="shared" si="0"/>
        <v>-0.12620000000001141</v>
      </c>
      <c r="G42" s="85">
        <v>0</v>
      </c>
      <c r="H42" s="85">
        <f t="shared" si="1"/>
        <v>-1</v>
      </c>
      <c r="I42" s="85">
        <f t="shared" si="2"/>
        <v>1.3294086563221836E-2</v>
      </c>
      <c r="J42" s="85">
        <f>'PIB Volumen por sectores'!C43</f>
        <v>98.952026111924894</v>
      </c>
    </row>
    <row r="43" spans="1:10" x14ac:dyDescent="0.25">
      <c r="A43" s="89" t="s">
        <v>217</v>
      </c>
      <c r="B43" s="90">
        <v>111.744</v>
      </c>
      <c r="C43" s="85" t="s">
        <v>63</v>
      </c>
      <c r="D43" s="85">
        <f>AVERAGE(B111:B113)</f>
        <v>123.55866666666667</v>
      </c>
      <c r="E43" s="85">
        <v>123.713256</v>
      </c>
      <c r="F43" s="85">
        <f t="shared" si="0"/>
        <v>0.24454900000000634</v>
      </c>
      <c r="G43" s="85">
        <v>0</v>
      </c>
      <c r="H43" s="85">
        <f t="shared" si="1"/>
        <v>1</v>
      </c>
      <c r="I43" s="85">
        <f t="shared" si="2"/>
        <v>9.0012844996198403E-3</v>
      </c>
      <c r="J43" s="85">
        <f>'PIB Volumen por sectores'!C44</f>
        <v>99.5243353139346</v>
      </c>
    </row>
    <row r="44" spans="1:10" x14ac:dyDescent="0.25">
      <c r="A44" s="89" t="s">
        <v>218</v>
      </c>
      <c r="B44" s="90">
        <v>111.52500000000001</v>
      </c>
      <c r="C44" s="85" t="s">
        <v>64</v>
      </c>
      <c r="D44" s="85">
        <f>AVERAGE(B114:B116)</f>
        <v>124.59166666666665</v>
      </c>
      <c r="E44" s="85">
        <v>124.336827</v>
      </c>
      <c r="F44" s="85">
        <f t="shared" si="0"/>
        <v>0.62357099999999832</v>
      </c>
      <c r="G44" s="85">
        <v>0</v>
      </c>
      <c r="H44" s="85">
        <f t="shared" si="1"/>
        <v>1</v>
      </c>
      <c r="I44" s="85">
        <f t="shared" si="2"/>
        <v>7.7299740590847515E-3</v>
      </c>
      <c r="J44" s="85">
        <f>'PIB Volumen por sectores'!C45</f>
        <v>100.315215295209</v>
      </c>
    </row>
    <row r="45" spans="1:10" x14ac:dyDescent="0.25">
      <c r="A45" s="89" t="s">
        <v>219</v>
      </c>
      <c r="B45" s="90">
        <v>113.431</v>
      </c>
      <c r="C45" s="85" t="s">
        <v>65</v>
      </c>
      <c r="D45" s="85">
        <f>AVERAGE(B117:B119)</f>
        <v>124.77533333333334</v>
      </c>
      <c r="E45" s="85">
        <v>125.102942</v>
      </c>
      <c r="F45" s="85">
        <f t="shared" si="0"/>
        <v>0.76611499999999921</v>
      </c>
      <c r="G45" s="85">
        <v>0</v>
      </c>
      <c r="H45" s="85">
        <f t="shared" si="1"/>
        <v>1</v>
      </c>
      <c r="I45" s="85">
        <f t="shared" si="2"/>
        <v>1.2201433186886839E-2</v>
      </c>
      <c r="J45" s="85">
        <f>'PIB Volumen por sectores'!C46</f>
        <v>100.610801546026</v>
      </c>
    </row>
    <row r="46" spans="1:10" x14ac:dyDescent="0.25">
      <c r="A46" s="89" t="s">
        <v>220</v>
      </c>
      <c r="B46" s="90">
        <v>116.35899999999999</v>
      </c>
      <c r="C46" s="85" t="s">
        <v>66</v>
      </c>
      <c r="D46" s="85">
        <f>AVERAGE(B120:B122)</f>
        <v>126.14300000000001</v>
      </c>
      <c r="E46" s="85">
        <v>125.89682999999999</v>
      </c>
      <c r="F46" s="85">
        <f t="shared" si="0"/>
        <v>0.79388799999999549</v>
      </c>
      <c r="G46" s="85">
        <v>0</v>
      </c>
      <c r="H46" s="85">
        <f t="shared" si="1"/>
        <v>1</v>
      </c>
      <c r="I46" s="85">
        <f t="shared" si="2"/>
        <v>1.9665898015761997E-2</v>
      </c>
      <c r="J46" s="85">
        <f>'PIB Volumen por sectores'!C47</f>
        <v>100.86207350263599</v>
      </c>
    </row>
    <row r="47" spans="1:10" x14ac:dyDescent="0.25">
      <c r="A47" s="89" t="s">
        <v>221</v>
      </c>
      <c r="B47" s="90">
        <v>114.244</v>
      </c>
      <c r="C47" s="85" t="s">
        <v>67</v>
      </c>
      <c r="D47" s="85">
        <f>AVERAGE(B123:B125)</f>
        <v>126.23500000000001</v>
      </c>
      <c r="E47" s="85">
        <v>126.193625</v>
      </c>
      <c r="F47" s="85">
        <f t="shared" si="0"/>
        <v>0.29679500000000303</v>
      </c>
      <c r="G47" s="85">
        <v>0</v>
      </c>
      <c r="H47" s="85">
        <f t="shared" si="1"/>
        <v>1</v>
      </c>
      <c r="I47" s="85">
        <f t="shared" si="2"/>
        <v>2.0049338932603925E-2</v>
      </c>
      <c r="J47" s="85">
        <f>'PIB Volumen por sectores'!C48</f>
        <v>101.10941166526599</v>
      </c>
    </row>
    <row r="48" spans="1:10" x14ac:dyDescent="0.25">
      <c r="A48" s="89" t="s">
        <v>222</v>
      </c>
      <c r="B48" s="90">
        <v>115.236</v>
      </c>
      <c r="C48" s="85" t="s">
        <v>68</v>
      </c>
      <c r="D48" s="85">
        <f>AVERAGE(B126:B128)</f>
        <v>125.78466666666668</v>
      </c>
      <c r="E48" s="85">
        <v>125.77579299999999</v>
      </c>
      <c r="F48" s="85">
        <f t="shared" si="0"/>
        <v>-0.4178320000000042</v>
      </c>
      <c r="G48" s="85">
        <v>0</v>
      </c>
      <c r="H48" s="85">
        <f t="shared" si="1"/>
        <v>-1</v>
      </c>
      <c r="I48" s="85">
        <f t="shared" si="2"/>
        <v>1.1573127887524374E-2</v>
      </c>
      <c r="J48" s="85">
        <f>'PIB Volumen por sectores'!C49</f>
        <v>101.190868054853</v>
      </c>
    </row>
    <row r="49" spans="1:10" x14ac:dyDescent="0.25">
      <c r="A49" s="89" t="s">
        <v>223</v>
      </c>
      <c r="B49" s="90">
        <v>115.943</v>
      </c>
      <c r="C49" s="85" t="s">
        <v>69</v>
      </c>
      <c r="D49" s="85">
        <f>AVERAGE(B129:B131)</f>
        <v>125.55799999999999</v>
      </c>
      <c r="E49" s="85">
        <v>125.858313</v>
      </c>
      <c r="F49" s="85">
        <f t="shared" si="0"/>
        <v>8.2520000000002369E-2</v>
      </c>
      <c r="G49" s="85">
        <v>0</v>
      </c>
      <c r="H49" s="85">
        <f t="shared" si="1"/>
        <v>1</v>
      </c>
      <c r="I49" s="85">
        <f t="shared" si="2"/>
        <v>6.0379954933433679E-3</v>
      </c>
      <c r="J49" s="85">
        <f>'PIB Volumen por sectores'!C50</f>
        <v>101.721824832911</v>
      </c>
    </row>
    <row r="50" spans="1:10" x14ac:dyDescent="0.25">
      <c r="A50" s="89" t="s">
        <v>224</v>
      </c>
      <c r="B50" s="90">
        <v>115.60899999999999</v>
      </c>
      <c r="C50" s="85" t="s">
        <v>70</v>
      </c>
      <c r="D50" s="85">
        <f>AVERAGE(B132:B134)</f>
        <v>126.863</v>
      </c>
      <c r="E50" s="85">
        <v>126.661888</v>
      </c>
      <c r="F50" s="85">
        <f t="shared" si="0"/>
        <v>0.80357500000000925</v>
      </c>
      <c r="G50" s="85">
        <v>0</v>
      </c>
      <c r="H50" s="85">
        <f t="shared" si="1"/>
        <v>1</v>
      </c>
      <c r="I50" s="85">
        <f t="shared" si="2"/>
        <v>6.0768646835667782E-3</v>
      </c>
      <c r="J50" s="85">
        <f>'PIB Volumen por sectores'!C51</f>
        <v>102.76488917218499</v>
      </c>
    </row>
    <row r="51" spans="1:10" x14ac:dyDescent="0.25">
      <c r="A51" s="89" t="s">
        <v>225</v>
      </c>
      <c r="B51" s="90">
        <v>115.52200000000001</v>
      </c>
      <c r="C51" s="85" t="s">
        <v>71</v>
      </c>
      <c r="D51" s="85">
        <f>AVERAGE(B135:B137)</f>
        <v>127.702</v>
      </c>
      <c r="E51" s="85">
        <v>127.519228</v>
      </c>
      <c r="F51" s="85">
        <f t="shared" si="0"/>
        <v>0.85733999999999355</v>
      </c>
      <c r="G51" s="85">
        <v>0</v>
      </c>
      <c r="H51" s="85">
        <f t="shared" si="1"/>
        <v>1</v>
      </c>
      <c r="I51" s="85">
        <f t="shared" si="2"/>
        <v>1.0504516373152773E-2</v>
      </c>
      <c r="J51" s="85">
        <f>'PIB Volumen por sectores'!C52</f>
        <v>103.56535184086999</v>
      </c>
    </row>
    <row r="52" spans="1:10" x14ac:dyDescent="0.25">
      <c r="A52" s="89" t="s">
        <v>226</v>
      </c>
      <c r="B52" s="90">
        <v>115.376</v>
      </c>
      <c r="C52" s="85" t="s">
        <v>72</v>
      </c>
      <c r="D52" s="85">
        <f>AVERAGE(B138:B140)</f>
        <v>128.45066666666665</v>
      </c>
      <c r="E52" s="85">
        <v>128.811061</v>
      </c>
      <c r="F52" s="85">
        <f t="shared" si="0"/>
        <v>1.2918329999999969</v>
      </c>
      <c r="G52" s="85">
        <v>0</v>
      </c>
      <c r="H52" s="85">
        <f t="shared" si="1"/>
        <v>1</v>
      </c>
      <c r="I52" s="85">
        <f t="shared" si="2"/>
        <v>2.4132370208947936E-2</v>
      </c>
      <c r="J52" s="85">
        <f>'PIB Volumen por sectores'!C53</f>
        <v>104.33282017857999</v>
      </c>
    </row>
    <row r="53" spans="1:10" x14ac:dyDescent="0.25">
      <c r="A53" s="89" t="s">
        <v>227</v>
      </c>
      <c r="B53" s="90">
        <v>115.738</v>
      </c>
      <c r="C53" s="85" t="s">
        <v>73</v>
      </c>
      <c r="D53" s="85">
        <f>AVERAGE(B141:B143)</f>
        <v>130.64566666666667</v>
      </c>
      <c r="E53" s="85">
        <v>130.46351000000001</v>
      </c>
      <c r="F53" s="85">
        <f t="shared" si="0"/>
        <v>1.6524490000000185</v>
      </c>
      <c r="G53" s="85">
        <v>0</v>
      </c>
      <c r="H53" s="85">
        <f t="shared" si="1"/>
        <v>1</v>
      </c>
      <c r="I53" s="85">
        <f t="shared" si="2"/>
        <v>3.6590328363927921E-2</v>
      </c>
      <c r="J53" s="85">
        <f>'PIB Volumen por sectores'!C54</f>
        <v>105.21016557937</v>
      </c>
    </row>
    <row r="54" spans="1:10" x14ac:dyDescent="0.25">
      <c r="A54" s="89" t="s">
        <v>228</v>
      </c>
      <c r="B54" s="90">
        <v>117.267</v>
      </c>
      <c r="C54" s="85" t="s">
        <v>74</v>
      </c>
      <c r="D54" s="85">
        <f>AVERAGE(B144:B146)</f>
        <v>131.39000000000001</v>
      </c>
      <c r="E54" s="85">
        <v>131.32212200000001</v>
      </c>
      <c r="F54" s="85">
        <f t="shared" si="0"/>
        <v>0.85861199999999371</v>
      </c>
      <c r="G54" s="85">
        <v>0</v>
      </c>
      <c r="H54" s="85">
        <f t="shared" si="1"/>
        <v>1</v>
      </c>
      <c r="I54" s="85">
        <f t="shared" si="2"/>
        <v>3.6792709105994081E-2</v>
      </c>
      <c r="J54" s="85">
        <f>'PIB Volumen por sectores'!C55</f>
        <v>105.83267537211501</v>
      </c>
    </row>
    <row r="55" spans="1:10" x14ac:dyDescent="0.25">
      <c r="A55" s="89" t="s">
        <v>229</v>
      </c>
      <c r="B55" s="90">
        <v>116.17</v>
      </c>
      <c r="C55" s="85" t="s">
        <v>75</v>
      </c>
      <c r="D55" s="85">
        <f>AVERAGE(B147:B149)</f>
        <v>131.94066666666666</v>
      </c>
      <c r="E55" s="85">
        <v>132.13980799999999</v>
      </c>
      <c r="F55" s="85">
        <f t="shared" si="0"/>
        <v>0.8176859999999806</v>
      </c>
      <c r="G55" s="85">
        <v>0</v>
      </c>
      <c r="H55" s="85">
        <f t="shared" si="1"/>
        <v>1</v>
      </c>
      <c r="I55" s="85">
        <f t="shared" si="2"/>
        <v>3.6234378708754338E-2</v>
      </c>
      <c r="J55" s="85">
        <f>'PIB Volumen por sectores'!C56</f>
        <v>106.47901611204399</v>
      </c>
    </row>
    <row r="56" spans="1:10" x14ac:dyDescent="0.25">
      <c r="A56" s="89" t="s">
        <v>230</v>
      </c>
      <c r="B56" s="90">
        <v>117.184</v>
      </c>
      <c r="C56" s="85" t="s">
        <v>76</v>
      </c>
      <c r="D56" s="85">
        <f>AVERAGE(B150:B152)</f>
        <v>134.11933333333334</v>
      </c>
      <c r="E56" s="85">
        <v>133.87889300000001</v>
      </c>
      <c r="F56" s="85">
        <f t="shared" si="0"/>
        <v>1.7390850000000171</v>
      </c>
      <c r="G56" s="85">
        <v>0</v>
      </c>
      <c r="H56" s="85">
        <f t="shared" si="1"/>
        <v>1</v>
      </c>
      <c r="I56" s="85">
        <f t="shared" si="2"/>
        <v>3.9343143055082901E-2</v>
      </c>
      <c r="J56" s="85">
        <f>'PIB Volumen por sectores'!C57</f>
        <v>107.13844353886699</v>
      </c>
    </row>
    <row r="57" spans="1:10" x14ac:dyDescent="0.25">
      <c r="A57" s="89" t="s">
        <v>231</v>
      </c>
      <c r="B57" s="90">
        <v>118.738</v>
      </c>
      <c r="C57" s="85" t="s">
        <v>77</v>
      </c>
      <c r="D57" s="85">
        <f>AVERAGE(B153:B155)</f>
        <v>134.96133333333333</v>
      </c>
      <c r="E57" s="85">
        <v>135.274484</v>
      </c>
      <c r="F57" s="85">
        <f t="shared" si="0"/>
        <v>1.395590999999996</v>
      </c>
      <c r="G57" s="85">
        <v>1</v>
      </c>
      <c r="H57" s="85">
        <f t="shared" si="1"/>
        <v>1</v>
      </c>
      <c r="I57" s="85">
        <f t="shared" si="2"/>
        <v>3.6876012304129999E-2</v>
      </c>
      <c r="J57" s="85">
        <f>'PIB Volumen por sectores'!C58</f>
        <v>107.54612680370801</v>
      </c>
    </row>
    <row r="58" spans="1:10" x14ac:dyDescent="0.25">
      <c r="A58" s="89" t="s">
        <v>232</v>
      </c>
      <c r="B58" s="90">
        <v>116.259</v>
      </c>
      <c r="C58" s="85" t="s">
        <v>78</v>
      </c>
      <c r="D58" s="85">
        <f>AVERAGE(B156:B158)</f>
        <v>135.17233333333334</v>
      </c>
      <c r="E58" s="85">
        <v>134.771839</v>
      </c>
      <c r="F58" s="85">
        <f t="shared" si="0"/>
        <v>-0.50264500000000112</v>
      </c>
      <c r="G58" s="85">
        <v>0</v>
      </c>
      <c r="H58" s="85">
        <f t="shared" si="1"/>
        <v>-1</v>
      </c>
      <c r="I58" s="85">
        <f t="shared" si="2"/>
        <v>2.6269123187028554E-2</v>
      </c>
      <c r="J58" s="85">
        <f>'PIB Volumen por sectores'!C59</f>
        <v>107.807011340153</v>
      </c>
    </row>
    <row r="59" spans="1:10" x14ac:dyDescent="0.25">
      <c r="A59" s="89" t="s">
        <v>233</v>
      </c>
      <c r="B59" s="90">
        <v>114.842</v>
      </c>
      <c r="C59" s="85" t="s">
        <v>79</v>
      </c>
      <c r="D59" s="85">
        <f>AVERAGE(B159:B161)</f>
        <v>133.56166666666667</v>
      </c>
      <c r="E59" s="85">
        <v>133.930002</v>
      </c>
      <c r="F59" s="85">
        <f t="shared" si="0"/>
        <v>-0.84183699999999817</v>
      </c>
      <c r="G59" s="85">
        <v>0</v>
      </c>
      <c r="H59" s="85">
        <f t="shared" si="1"/>
        <v>-1</v>
      </c>
      <c r="I59" s="85">
        <f t="shared" si="2"/>
        <v>1.3547726662354572E-2</v>
      </c>
      <c r="J59" s="85">
        <f>'PIB Volumen por sectores'!C60</f>
        <v>108.27664275474299</v>
      </c>
    </row>
    <row r="60" spans="1:10" x14ac:dyDescent="0.25">
      <c r="A60" s="89" t="s">
        <v>234</v>
      </c>
      <c r="B60" s="90">
        <v>117.72799999999999</v>
      </c>
      <c r="C60" s="85" t="s">
        <v>80</v>
      </c>
      <c r="D60" s="85">
        <f>AVERAGE(B162:B164)</f>
        <v>134.036</v>
      </c>
      <c r="E60" s="85">
        <v>133.943387</v>
      </c>
      <c r="F60" s="85">
        <f t="shared" si="0"/>
        <v>1.3384999999999536E-2</v>
      </c>
      <c r="G60" s="85">
        <v>0</v>
      </c>
      <c r="H60" s="85">
        <f t="shared" si="1"/>
        <v>1</v>
      </c>
      <c r="I60" s="85">
        <f t="shared" si="2"/>
        <v>4.817338906439589E-4</v>
      </c>
      <c r="J60" s="85">
        <f>'PIB Volumen por sectores'!C61</f>
        <v>108.752347922464</v>
      </c>
    </row>
    <row r="61" spans="1:10" x14ac:dyDescent="0.25">
      <c r="A61" s="89" t="s">
        <v>235</v>
      </c>
      <c r="B61" s="90">
        <v>116.846</v>
      </c>
      <c r="C61" s="85" t="s">
        <v>81</v>
      </c>
      <c r="D61" s="85">
        <f>AVERAGE(B165:B167)</f>
        <v>132.952</v>
      </c>
      <c r="E61" s="85">
        <v>132.796865</v>
      </c>
      <c r="F61" s="85">
        <f t="shared" si="0"/>
        <v>-1.1465220000000045</v>
      </c>
      <c r="G61" s="85">
        <v>0</v>
      </c>
      <c r="H61" s="85">
        <f t="shared" si="1"/>
        <v>-1</v>
      </c>
      <c r="I61" s="85">
        <f t="shared" si="2"/>
        <v>-1.8315493999592741E-2</v>
      </c>
      <c r="J61" s="85">
        <f>'PIB Volumen por sectores'!C62</f>
        <v>109.031850085432</v>
      </c>
    </row>
    <row r="62" spans="1:10" x14ac:dyDescent="0.25">
      <c r="A62" s="89" t="s">
        <v>236</v>
      </c>
      <c r="B62" s="90">
        <v>118.074</v>
      </c>
      <c r="C62" s="85" t="s">
        <v>82</v>
      </c>
      <c r="D62" s="85">
        <f>AVERAGE(B168:B170)</f>
        <v>128.21133333333333</v>
      </c>
      <c r="E62" s="85">
        <v>128.72555600000001</v>
      </c>
      <c r="F62" s="85">
        <f t="shared" si="0"/>
        <v>-4.0713089999999852</v>
      </c>
      <c r="G62" s="85">
        <v>0</v>
      </c>
      <c r="H62" s="85">
        <f t="shared" si="1"/>
        <v>-1</v>
      </c>
      <c r="I62" s="85">
        <f t="shared" si="2"/>
        <v>-4.4863103782385789E-2</v>
      </c>
      <c r="J62" s="85">
        <f>'PIB Volumen por sectores'!C63</f>
        <v>108.793768565199</v>
      </c>
    </row>
    <row r="63" spans="1:10" x14ac:dyDescent="0.25">
      <c r="A63" s="89" t="s">
        <v>237</v>
      </c>
      <c r="B63" s="90">
        <v>120.145</v>
      </c>
      <c r="C63" s="85" t="s">
        <v>83</v>
      </c>
      <c r="D63" s="85">
        <f>AVERAGE(B171:B173)</f>
        <v>123.64833333333333</v>
      </c>
      <c r="E63" s="85">
        <v>121.435919</v>
      </c>
      <c r="F63" s="85">
        <f t="shared" si="0"/>
        <v>-7.2896370000000132</v>
      </c>
      <c r="G63" s="85">
        <v>0</v>
      </c>
      <c r="H63" s="85">
        <f t="shared" si="1"/>
        <v>-1</v>
      </c>
      <c r="I63" s="85">
        <f t="shared" si="2"/>
        <v>-9.328815659989316E-2</v>
      </c>
      <c r="J63" s="85">
        <f>'PIB Volumen por sectores'!C64</f>
        <v>106.968699133097</v>
      </c>
    </row>
    <row r="64" spans="1:10" x14ac:dyDescent="0.25">
      <c r="A64" s="89" t="s">
        <v>238</v>
      </c>
      <c r="B64" s="90">
        <v>118.33799999999999</v>
      </c>
      <c r="C64" s="85" t="s">
        <v>84</v>
      </c>
      <c r="D64" s="85">
        <f>AVERAGE(B174:B176)</f>
        <v>111.75466666666667</v>
      </c>
      <c r="E64" s="85">
        <v>112.340276</v>
      </c>
      <c r="F64" s="85">
        <f t="shared" si="0"/>
        <v>-9.0956429999999955</v>
      </c>
      <c r="G64" s="85">
        <v>0</v>
      </c>
      <c r="H64" s="85">
        <f t="shared" si="1"/>
        <v>-1</v>
      </c>
      <c r="I64" s="85">
        <f t="shared" si="2"/>
        <v>-0.16128538693739317</v>
      </c>
      <c r="J64" s="85">
        <f>'PIB Volumen por sectores'!C65</f>
        <v>103.00535788808</v>
      </c>
    </row>
    <row r="65" spans="1:10" x14ac:dyDescent="0.25">
      <c r="A65" s="89" t="s">
        <v>239</v>
      </c>
      <c r="B65" s="90">
        <v>119.961</v>
      </c>
      <c r="C65" s="85" t="s">
        <v>85</v>
      </c>
      <c r="D65" s="85">
        <f>AVERAGE(B177:B179)</f>
        <v>104.88433333333332</v>
      </c>
      <c r="E65" s="85">
        <v>105.353071</v>
      </c>
      <c r="F65" s="85">
        <f t="shared" si="0"/>
        <v>-6.987205000000003</v>
      </c>
      <c r="G65" s="85">
        <v>0</v>
      </c>
      <c r="H65" s="85">
        <f t="shared" si="1"/>
        <v>-1</v>
      </c>
      <c r="I65" s="85">
        <f t="shared" si="2"/>
        <v>-0.20665995390779743</v>
      </c>
      <c r="J65" s="85">
        <f>'PIB Volumen por sectores'!C66</f>
        <v>98.710905342726491</v>
      </c>
    </row>
    <row r="66" spans="1:10" x14ac:dyDescent="0.25">
      <c r="A66" s="89" t="s">
        <v>240</v>
      </c>
      <c r="B66" s="90">
        <v>120.49299999999999</v>
      </c>
      <c r="C66" s="85" t="s">
        <v>86</v>
      </c>
      <c r="D66" s="85">
        <f>AVERAGE(B180:B182)</f>
        <v>103.43533333333333</v>
      </c>
      <c r="E66" s="85">
        <v>103.537949</v>
      </c>
      <c r="F66" s="85">
        <f t="shared" si="0"/>
        <v>-1.8151220000000023</v>
      </c>
      <c r="G66" s="85">
        <v>0</v>
      </c>
      <c r="H66" s="85">
        <f t="shared" si="1"/>
        <v>-1</v>
      </c>
      <c r="I66" s="85">
        <f t="shared" si="2"/>
        <v>-0.19566904803269999</v>
      </c>
      <c r="J66" s="85">
        <f>'PIB Volumen por sectores'!C67</f>
        <v>96.345755440452891</v>
      </c>
    </row>
    <row r="67" spans="1:10" x14ac:dyDescent="0.25">
      <c r="A67" s="89" t="s">
        <v>241</v>
      </c>
      <c r="B67" s="90">
        <v>121.099</v>
      </c>
      <c r="C67" s="85" t="s">
        <v>87</v>
      </c>
      <c r="D67" s="85">
        <f>AVERAGE(B183:B185)</f>
        <v>105.09933333333333</v>
      </c>
      <c r="E67" s="85">
        <v>104.61045900000001</v>
      </c>
      <c r="F67" s="85">
        <f t="shared" si="0"/>
        <v>1.0725100000000083</v>
      </c>
      <c r="G67" s="85">
        <v>0</v>
      </c>
      <c r="H67" s="85">
        <f t="shared" si="1"/>
        <v>1</v>
      </c>
      <c r="I67" s="85">
        <f t="shared" si="2"/>
        <v>-0.13855422792987626</v>
      </c>
      <c r="J67" s="85">
        <f>'PIB Volumen por sectores'!C68</f>
        <v>95.993472853738709</v>
      </c>
    </row>
    <row r="68" spans="1:10" x14ac:dyDescent="0.25">
      <c r="A68" s="89" t="s">
        <v>242</v>
      </c>
      <c r="B68" s="90">
        <v>122.16800000000001</v>
      </c>
      <c r="C68" s="85" t="s">
        <v>88</v>
      </c>
      <c r="D68" s="85">
        <f>AVERAGE(B186:B188)</f>
        <v>105.62566666666665</v>
      </c>
      <c r="E68" s="85">
        <v>105.42791099999999</v>
      </c>
      <c r="F68" s="85">
        <f t="shared" si="0"/>
        <v>0.81745199999998874</v>
      </c>
      <c r="G68" s="85">
        <v>0</v>
      </c>
      <c r="H68" s="85">
        <f t="shared" si="1"/>
        <v>1</v>
      </c>
      <c r="I68" s="85">
        <f t="shared" si="2"/>
        <v>-6.1530603681265728E-2</v>
      </c>
      <c r="J68" s="85">
        <f>'PIB Volumen por sectores'!C69</f>
        <v>97.015132956300107</v>
      </c>
    </row>
    <row r="69" spans="1:10" x14ac:dyDescent="0.25">
      <c r="A69" s="89" t="s">
        <v>243</v>
      </c>
      <c r="B69" s="90">
        <v>122.33199999999999</v>
      </c>
      <c r="C69" s="85" t="s">
        <v>89</v>
      </c>
      <c r="D69" s="85">
        <f>AVERAGE(B189:B191)</f>
        <v>104.96866666666666</v>
      </c>
      <c r="E69" s="85">
        <v>105.643058</v>
      </c>
      <c r="F69" s="85">
        <f t="shared" si="0"/>
        <v>0.21514700000000175</v>
      </c>
      <c r="G69" s="85">
        <v>0</v>
      </c>
      <c r="H69" s="85">
        <f t="shared" si="1"/>
        <v>1</v>
      </c>
      <c r="I69" s="85">
        <f t="shared" si="2"/>
        <v>2.7525253630242678E-3</v>
      </c>
      <c r="J69" s="85">
        <f>'PIB Volumen por sectores'!C70</f>
        <v>98.737112176533998</v>
      </c>
    </row>
    <row r="70" spans="1:10" x14ac:dyDescent="0.25">
      <c r="A70" s="89" t="s">
        <v>244</v>
      </c>
      <c r="B70" s="90">
        <v>122.791</v>
      </c>
      <c r="C70" s="85" t="s">
        <v>90</v>
      </c>
      <c r="D70" s="85">
        <f>AVERAGE(B192:B194)</f>
        <v>106.40533333333333</v>
      </c>
      <c r="E70" s="85">
        <v>105.63461599999999</v>
      </c>
      <c r="F70" s="85">
        <f t="shared" si="0"/>
        <v>-8.442000000002281E-3</v>
      </c>
      <c r="G70" s="85">
        <v>0</v>
      </c>
      <c r="H70" s="85">
        <f t="shared" si="1"/>
        <v>-1</v>
      </c>
      <c r="I70" s="85">
        <f t="shared" si="2"/>
        <v>2.0250227286229095E-2</v>
      </c>
      <c r="J70" s="85">
        <f>'PIB Volumen por sectores'!C71</f>
        <v>99.896976700064613</v>
      </c>
    </row>
    <row r="71" spans="1:10" x14ac:dyDescent="0.25">
      <c r="A71" s="89" t="s">
        <v>245</v>
      </c>
      <c r="B71" s="90">
        <v>124.23399999999999</v>
      </c>
      <c r="C71" s="85" t="s">
        <v>91</v>
      </c>
      <c r="D71" s="85">
        <f>AVERAGE(B195:B197)</f>
        <v>104.59566666666666</v>
      </c>
      <c r="E71" s="85">
        <v>105.898477</v>
      </c>
      <c r="F71" s="85">
        <f t="shared" si="0"/>
        <v>0.26386100000000567</v>
      </c>
      <c r="G71" s="85">
        <v>0</v>
      </c>
      <c r="H71" s="85">
        <f t="shared" si="1"/>
        <v>1</v>
      </c>
      <c r="I71" s="85">
        <f t="shared" si="2"/>
        <v>1.2312516476005462E-2</v>
      </c>
      <c r="J71" s="85">
        <f>'PIB Volumen por sectores'!C72</f>
        <v>100.363896175954</v>
      </c>
    </row>
    <row r="72" spans="1:10" x14ac:dyDescent="0.25">
      <c r="A72" s="89" t="s">
        <v>246</v>
      </c>
      <c r="B72" s="90">
        <v>123.53700000000001</v>
      </c>
      <c r="C72" s="85" t="s">
        <v>92</v>
      </c>
      <c r="D72" s="85">
        <f>AVERAGE(B198:B200)</f>
        <v>106.375</v>
      </c>
      <c r="E72" s="85">
        <v>106.283816</v>
      </c>
      <c r="F72" s="85">
        <f t="shared" si="0"/>
        <v>0.38533900000000187</v>
      </c>
      <c r="G72" s="85">
        <v>0</v>
      </c>
      <c r="H72" s="85">
        <f t="shared" si="1"/>
        <v>1</v>
      </c>
      <c r="I72" s="85">
        <f t="shared" si="2"/>
        <v>8.1183909638502371E-3</v>
      </c>
      <c r="J72" s="85">
        <f>'PIB Volumen por sectores'!C73</f>
        <v>100.930511020764</v>
      </c>
    </row>
    <row r="73" spans="1:10" x14ac:dyDescent="0.25">
      <c r="A73" s="89" t="s">
        <v>247</v>
      </c>
      <c r="B73" s="90">
        <v>124.87</v>
      </c>
      <c r="C73" s="85" t="s">
        <v>93</v>
      </c>
      <c r="D73" s="85">
        <f>AVERAGE(B201:B203)</f>
        <v>105.97766666666666</v>
      </c>
      <c r="E73" s="85">
        <v>106.047764</v>
      </c>
      <c r="F73" s="85">
        <f t="shared" si="0"/>
        <v>-0.23605200000000082</v>
      </c>
      <c r="G73" s="85">
        <v>0</v>
      </c>
      <c r="H73" s="85">
        <f t="shared" si="1"/>
        <v>-1</v>
      </c>
      <c r="I73" s="85">
        <f t="shared" si="2"/>
        <v>3.8308811545383747E-3</v>
      </c>
      <c r="J73" s="85">
        <f>'PIB Volumen por sectores'!C74</f>
        <v>101.022312369525</v>
      </c>
    </row>
    <row r="74" spans="1:10" x14ac:dyDescent="0.25">
      <c r="A74" s="89" t="s">
        <v>248</v>
      </c>
      <c r="B74" s="90">
        <v>123.636</v>
      </c>
      <c r="C74" s="85" t="s">
        <v>94</v>
      </c>
      <c r="D74" s="85">
        <f>AVERAGE(B204:B206)</f>
        <v>104.46433333333334</v>
      </c>
      <c r="E74" s="85">
        <v>104.800966</v>
      </c>
      <c r="F74" s="85">
        <f t="shared" si="0"/>
        <v>-1.2467979999999983</v>
      </c>
      <c r="G74" s="85">
        <v>0</v>
      </c>
      <c r="H74" s="85">
        <f t="shared" si="1"/>
        <v>-1</v>
      </c>
      <c r="I74" s="85">
        <f t="shared" si="2"/>
        <v>-7.8918259143384555E-3</v>
      </c>
      <c r="J74" s="85">
        <f>'PIB Volumen por sectores'!C75</f>
        <v>100.247251129126</v>
      </c>
    </row>
    <row r="75" spans="1:10" x14ac:dyDescent="0.25">
      <c r="A75" s="89" t="s">
        <v>249</v>
      </c>
      <c r="B75" s="90">
        <v>124.404</v>
      </c>
      <c r="C75" s="85" t="s">
        <v>95</v>
      </c>
      <c r="D75" s="85">
        <f>AVERAGE(B207:B209)</f>
        <v>104.10466666666667</v>
      </c>
      <c r="E75" s="85">
        <v>103.47700500000001</v>
      </c>
      <c r="F75" s="85">
        <f t="shared" ref="F75:F104" si="3">E75-E74</f>
        <v>-1.3239609999999971</v>
      </c>
      <c r="G75" s="85">
        <v>0</v>
      </c>
      <c r="H75" s="85">
        <f t="shared" ref="H75:H104" si="4">IF(F75&lt;0,-1,1)</f>
        <v>-1</v>
      </c>
      <c r="I75" s="85">
        <f t="shared" si="2"/>
        <v>-2.2865975683484044E-2</v>
      </c>
      <c r="J75" s="85">
        <f>'PIB Volumen por sectores'!C76</f>
        <v>99.426364899788098</v>
      </c>
    </row>
    <row r="76" spans="1:10" x14ac:dyDescent="0.25">
      <c r="A76" s="89" t="s">
        <v>250</v>
      </c>
      <c r="B76" s="90">
        <v>123.852</v>
      </c>
      <c r="C76" s="85" t="s">
        <v>96</v>
      </c>
      <c r="D76" s="85">
        <f>AVERAGE(B210:B212)</f>
        <v>101.64066666666668</v>
      </c>
      <c r="E76" s="85">
        <v>101.817897</v>
      </c>
      <c r="F76" s="85">
        <f t="shared" si="3"/>
        <v>-1.6591080000000034</v>
      </c>
      <c r="G76" s="85">
        <v>0</v>
      </c>
      <c r="H76" s="85">
        <f t="shared" si="4"/>
        <v>-1</v>
      </c>
      <c r="I76" s="85">
        <f t="shared" si="2"/>
        <v>-4.2018805572430699E-2</v>
      </c>
      <c r="J76" s="85">
        <f>'PIB Volumen por sectores'!C77</f>
        <v>98.474045064940611</v>
      </c>
    </row>
    <row r="77" spans="1:10" x14ac:dyDescent="0.25">
      <c r="A77" s="89" t="s">
        <v>251</v>
      </c>
      <c r="B77" s="90">
        <v>123.774</v>
      </c>
      <c r="C77" s="85" t="s">
        <v>97</v>
      </c>
      <c r="D77" s="85">
        <f>AVERAGE(B213:B215)</f>
        <v>99.332666666666668</v>
      </c>
      <c r="E77" s="85">
        <v>99.548026800000002</v>
      </c>
      <c r="F77" s="85">
        <f t="shared" si="3"/>
        <v>-2.2698701999999997</v>
      </c>
      <c r="G77" s="85">
        <v>0</v>
      </c>
      <c r="H77" s="85">
        <f t="shared" si="4"/>
        <v>-1</v>
      </c>
      <c r="I77" s="85">
        <f t="shared" ref="I77:I104" si="5">(E77-E73)/E73</f>
        <v>-6.1290657670066466E-2</v>
      </c>
      <c r="J77" s="85">
        <f>'PIB Volumen por sectores'!C78</f>
        <v>97.189722423653791</v>
      </c>
    </row>
    <row r="78" spans="1:10" x14ac:dyDescent="0.25">
      <c r="A78" s="89" t="s">
        <v>252</v>
      </c>
      <c r="B78" s="90">
        <v>121.672</v>
      </c>
      <c r="C78" s="85" t="s">
        <v>98</v>
      </c>
      <c r="D78" s="85">
        <f>AVERAGE(B216:B218)</f>
        <v>97.530333333333331</v>
      </c>
      <c r="E78" s="85">
        <v>97.749940199999998</v>
      </c>
      <c r="F78" s="85">
        <f t="shared" si="3"/>
        <v>-1.7980866000000049</v>
      </c>
      <c r="G78" s="85">
        <v>0</v>
      </c>
      <c r="H78" s="85">
        <f t="shared" si="4"/>
        <v>-1</v>
      </c>
      <c r="I78" s="85">
        <f t="shared" si="5"/>
        <v>-6.7280160375621012E-2</v>
      </c>
      <c r="J78" s="85">
        <f>'PIB Volumen por sectores'!C79</f>
        <v>95.719224352792821</v>
      </c>
    </row>
    <row r="79" spans="1:10" x14ac:dyDescent="0.25">
      <c r="A79" s="89" t="s">
        <v>253</v>
      </c>
      <c r="B79" s="90">
        <v>125.658</v>
      </c>
      <c r="C79" s="85" t="s">
        <v>99</v>
      </c>
      <c r="D79" s="85">
        <f>AVERAGE(B219:B221)</f>
        <v>97.069000000000003</v>
      </c>
      <c r="E79" s="85">
        <v>96.328477699999993</v>
      </c>
      <c r="F79" s="85">
        <f t="shared" si="3"/>
        <v>-1.4214625000000041</v>
      </c>
      <c r="G79" s="85">
        <v>0</v>
      </c>
      <c r="H79" s="85">
        <f t="shared" si="4"/>
        <v>-1</v>
      </c>
      <c r="I79" s="85">
        <f t="shared" si="5"/>
        <v>-6.9083245113250147E-2</v>
      </c>
      <c r="J79" s="85">
        <f>'PIB Volumen por sectores'!C80</f>
        <v>94.176513507625799</v>
      </c>
    </row>
    <row r="80" spans="1:10" x14ac:dyDescent="0.25">
      <c r="A80" s="89" t="s">
        <v>254</v>
      </c>
      <c r="B80" s="90">
        <v>126.752</v>
      </c>
      <c r="C80" s="85" t="s">
        <v>100</v>
      </c>
      <c r="D80" s="85">
        <f>AVERAGE(B222:B224)</f>
        <v>94.894666666666652</v>
      </c>
      <c r="E80" s="85">
        <v>95.448110400000004</v>
      </c>
      <c r="F80" s="85">
        <f t="shared" si="3"/>
        <v>-0.88036729999998897</v>
      </c>
      <c r="G80" s="85">
        <v>0</v>
      </c>
      <c r="H80" s="85">
        <f t="shared" si="4"/>
        <v>-1</v>
      </c>
      <c r="I80" s="85">
        <f t="shared" si="5"/>
        <v>-6.2560579109191355E-2</v>
      </c>
      <c r="J80" s="85">
        <f>'PIB Volumen por sectores'!C81</f>
        <v>92.738336375485503</v>
      </c>
    </row>
    <row r="81" spans="1:10" x14ac:dyDescent="0.25">
      <c r="A81" s="89" t="s">
        <v>255</v>
      </c>
      <c r="B81" s="90">
        <v>122.878</v>
      </c>
      <c r="C81" s="85" t="s">
        <v>101</v>
      </c>
      <c r="D81" s="85">
        <f>AVERAGE(B225:B227)</f>
        <v>95.194333333333319</v>
      </c>
      <c r="E81" s="85">
        <v>95.068841000000006</v>
      </c>
      <c r="F81" s="85">
        <f t="shared" si="3"/>
        <v>-0.37926939999999831</v>
      </c>
      <c r="G81" s="85">
        <v>-1</v>
      </c>
      <c r="H81" s="85">
        <f t="shared" si="4"/>
        <v>-1</v>
      </c>
      <c r="I81" s="85">
        <f t="shared" si="5"/>
        <v>-4.4995224355366091E-2</v>
      </c>
      <c r="J81" s="85">
        <f>'PIB Volumen por sectores'!C82</f>
        <v>91.618541231579897</v>
      </c>
    </row>
    <row r="82" spans="1:10" x14ac:dyDescent="0.25">
      <c r="A82" s="89" t="s">
        <v>256</v>
      </c>
      <c r="B82" s="90">
        <v>123.41200000000001</v>
      </c>
      <c r="C82" s="85" t="s">
        <v>102</v>
      </c>
      <c r="D82" s="85">
        <f>AVERAGE(B228:B230)</f>
        <v>95.029666666666671</v>
      </c>
      <c r="E82" s="85">
        <v>95.293770600000002</v>
      </c>
      <c r="F82" s="85">
        <f t="shared" si="3"/>
        <v>0.22492959999999584</v>
      </c>
      <c r="G82" s="85">
        <v>0</v>
      </c>
      <c r="H82" s="85">
        <f t="shared" si="4"/>
        <v>1</v>
      </c>
      <c r="I82" s="85">
        <f t="shared" si="5"/>
        <v>-2.5127070103312405E-2</v>
      </c>
      <c r="J82" s="85">
        <f>'PIB Volumen por sectores'!C83</f>
        <v>91.029674722904701</v>
      </c>
    </row>
    <row r="83" spans="1:10" x14ac:dyDescent="0.25">
      <c r="A83" s="89" t="s">
        <v>257</v>
      </c>
      <c r="B83" s="90">
        <v>122.941</v>
      </c>
      <c r="C83" s="85" t="s">
        <v>103</v>
      </c>
      <c r="D83" s="85">
        <f>AVERAGE(B231:B233)</f>
        <v>96.231999999999985</v>
      </c>
      <c r="E83" s="85">
        <v>95.750911000000002</v>
      </c>
      <c r="F83" s="85">
        <f t="shared" si="3"/>
        <v>0.45714040000000011</v>
      </c>
      <c r="G83" s="85">
        <v>0</v>
      </c>
      <c r="H83" s="85">
        <f t="shared" si="4"/>
        <v>1</v>
      </c>
      <c r="I83" s="85">
        <f t="shared" si="5"/>
        <v>-5.9958042916315223E-3</v>
      </c>
      <c r="J83" s="85">
        <f>'PIB Volumen por sectores'!C84</f>
        <v>90.992032177333499</v>
      </c>
    </row>
    <row r="84" spans="1:10" x14ac:dyDescent="0.25">
      <c r="A84" s="89" t="s">
        <v>258</v>
      </c>
      <c r="B84" s="90">
        <v>120.92400000000001</v>
      </c>
      <c r="C84" s="85" t="s">
        <v>104</v>
      </c>
      <c r="D84" s="85">
        <f>AVERAGE(B234:B236)</f>
        <v>96.251333333333335</v>
      </c>
      <c r="E84" s="85">
        <v>96.409680800000004</v>
      </c>
      <c r="F84" s="85">
        <f t="shared" si="3"/>
        <v>0.65876980000000174</v>
      </c>
      <c r="G84" s="85">
        <v>0</v>
      </c>
      <c r="H84" s="85">
        <f t="shared" si="4"/>
        <v>1</v>
      </c>
      <c r="I84" s="85">
        <f t="shared" si="5"/>
        <v>1.0074273822397214E-2</v>
      </c>
      <c r="J84" s="85">
        <f>'PIB Volumen por sectores'!C85</f>
        <v>91.233549138796803</v>
      </c>
    </row>
    <row r="85" spans="1:10" x14ac:dyDescent="0.25">
      <c r="A85" s="89" t="s">
        <v>259</v>
      </c>
      <c r="B85" s="90">
        <v>123.649</v>
      </c>
      <c r="C85" s="85" t="s">
        <v>105</v>
      </c>
      <c r="D85" s="85">
        <f>AVERAGE(B237:B239)</f>
        <v>96.645666666666671</v>
      </c>
      <c r="E85" s="85">
        <v>96.873603599999996</v>
      </c>
      <c r="F85" s="85">
        <f t="shared" si="3"/>
        <v>0.46392279999999175</v>
      </c>
      <c r="G85" s="85">
        <v>0</v>
      </c>
      <c r="H85" s="85">
        <f t="shared" si="4"/>
        <v>1</v>
      </c>
      <c r="I85" s="85">
        <f t="shared" si="5"/>
        <v>1.8983744631955589E-2</v>
      </c>
      <c r="J85" s="85">
        <f>'PIB Volumen por sectores'!C86</f>
        <v>91.664870152865291</v>
      </c>
    </row>
    <row r="86" spans="1:10" x14ac:dyDescent="0.25">
      <c r="A86" s="89" t="s">
        <v>260</v>
      </c>
      <c r="B86" s="90">
        <v>123.60599999999999</v>
      </c>
      <c r="C86" s="85" t="s">
        <v>106</v>
      </c>
      <c r="D86" s="85">
        <f>AVERAGE(B240:B242)</f>
        <v>97.129666666666665</v>
      </c>
      <c r="E86" s="85">
        <v>96.979213099999996</v>
      </c>
      <c r="F86" s="85">
        <f t="shared" si="3"/>
        <v>0.10560949999999991</v>
      </c>
      <c r="G86" s="85">
        <v>0</v>
      </c>
      <c r="H86" s="85">
        <f t="shared" si="4"/>
        <v>1</v>
      </c>
      <c r="I86" s="85">
        <f t="shared" si="5"/>
        <v>1.7686806696680272E-2</v>
      </c>
      <c r="J86" s="85">
        <f>'PIB Volumen por sectores'!C87</f>
        <v>92.429504582284494</v>
      </c>
    </row>
    <row r="87" spans="1:10" x14ac:dyDescent="0.25">
      <c r="A87" s="89" t="s">
        <v>261</v>
      </c>
      <c r="B87" s="90">
        <v>120.867</v>
      </c>
      <c r="C87" s="85" t="s">
        <v>107</v>
      </c>
      <c r="D87" s="85">
        <f>AVERAGE(B243:B245)</f>
        <v>96.956333333333319</v>
      </c>
      <c r="E87" s="85">
        <v>96.747947999999994</v>
      </c>
      <c r="F87" s="85">
        <f t="shared" si="3"/>
        <v>-0.23126510000000167</v>
      </c>
      <c r="G87" s="85">
        <v>0</v>
      </c>
      <c r="H87" s="85">
        <f t="shared" si="4"/>
        <v>-1</v>
      </c>
      <c r="I87" s="85">
        <f t="shared" si="5"/>
        <v>1.0412819988730882E-2</v>
      </c>
      <c r="J87" s="85">
        <f>'PIB Volumen por sectores'!C88</f>
        <v>93.367819292379707</v>
      </c>
    </row>
    <row r="88" spans="1:10" x14ac:dyDescent="0.25">
      <c r="A88" s="89" t="s">
        <v>262</v>
      </c>
      <c r="B88" s="90">
        <v>125.685</v>
      </c>
      <c r="C88" s="85" t="s">
        <v>108</v>
      </c>
      <c r="D88" s="85">
        <f>AVERAGE(B246:B248)</f>
        <v>96.728333333333339</v>
      </c>
      <c r="E88" s="85">
        <v>96.859380000000002</v>
      </c>
      <c r="F88" s="85">
        <f t="shared" si="3"/>
        <v>0.11143200000000775</v>
      </c>
      <c r="G88" s="85">
        <v>0</v>
      </c>
      <c r="H88" s="85">
        <f t="shared" si="4"/>
        <v>1</v>
      </c>
      <c r="I88" s="85">
        <f t="shared" si="5"/>
        <v>4.664461040306626E-3</v>
      </c>
      <c r="J88" s="85">
        <f>'PIB Volumen por sectores'!C89</f>
        <v>94.075204917349595</v>
      </c>
    </row>
    <row r="89" spans="1:10" x14ac:dyDescent="0.25">
      <c r="A89" s="89" t="s">
        <v>263</v>
      </c>
      <c r="B89" s="90">
        <v>122.874</v>
      </c>
      <c r="C89" s="85" t="s">
        <v>109</v>
      </c>
      <c r="D89" s="85">
        <f>AVERAGE(B249:B251)</f>
        <v>97.918000000000006</v>
      </c>
      <c r="E89" s="85">
        <v>98.337027899999995</v>
      </c>
      <c r="F89" s="85">
        <f t="shared" si="3"/>
        <v>1.4776478999999938</v>
      </c>
      <c r="G89" s="85">
        <v>0</v>
      </c>
      <c r="H89" s="85">
        <f t="shared" si="4"/>
        <v>1</v>
      </c>
      <c r="I89" s="85">
        <f t="shared" si="5"/>
        <v>1.510653310722922E-2</v>
      </c>
      <c r="J89" s="85">
        <f>'PIB Volumen por sectores'!C90</f>
        <v>94.477062466665501</v>
      </c>
    </row>
    <row r="90" spans="1:10" x14ac:dyDescent="0.25">
      <c r="A90" s="89" t="s">
        <v>264</v>
      </c>
      <c r="B90" s="90">
        <v>121.785</v>
      </c>
      <c r="C90" s="85" t="s">
        <v>110</v>
      </c>
      <c r="D90" s="85">
        <f>AVERAGE(B252:B254)</f>
        <v>100.574</v>
      </c>
      <c r="E90" s="85">
        <v>100.1164</v>
      </c>
      <c r="F90" s="85">
        <f t="shared" si="3"/>
        <v>1.7793721000000033</v>
      </c>
      <c r="G90" s="85">
        <v>0</v>
      </c>
      <c r="H90" s="85">
        <f t="shared" si="4"/>
        <v>1</v>
      </c>
      <c r="I90" s="85">
        <f t="shared" si="5"/>
        <v>3.2349065327691377E-2</v>
      </c>
      <c r="J90" s="85">
        <f>'PIB Volumen por sectores'!C91</f>
        <v>94.988519791570297</v>
      </c>
    </row>
    <row r="91" spans="1:10" x14ac:dyDescent="0.25">
      <c r="A91" s="89" t="s">
        <v>265</v>
      </c>
      <c r="B91" s="90">
        <v>119.92400000000001</v>
      </c>
      <c r="C91" s="85" t="s">
        <v>111</v>
      </c>
      <c r="D91" s="85">
        <f>AVERAGE(B255:B257)</f>
        <v>101.01799999999999</v>
      </c>
      <c r="E91" s="85">
        <v>100.788203</v>
      </c>
      <c r="F91" s="85">
        <f t="shared" si="3"/>
        <v>0.67180299999999704</v>
      </c>
      <c r="G91" s="85">
        <v>0</v>
      </c>
      <c r="H91" s="85">
        <f t="shared" si="4"/>
        <v>1</v>
      </c>
      <c r="I91" s="85">
        <f t="shared" si="5"/>
        <v>4.1760627315837254E-2</v>
      </c>
      <c r="J91" s="85">
        <f>'PIB Volumen por sectores'!C92</f>
        <v>95.969969561185408</v>
      </c>
    </row>
    <row r="92" spans="1:10" x14ac:dyDescent="0.25">
      <c r="A92" s="89" t="s">
        <v>266</v>
      </c>
      <c r="B92" s="90">
        <v>119.718</v>
      </c>
      <c r="C92" s="85" t="s">
        <v>112</v>
      </c>
      <c r="D92" s="85">
        <f>AVERAGE(B258:B260)</f>
        <v>100.49</v>
      </c>
      <c r="E92" s="85">
        <v>100.90979799999999</v>
      </c>
      <c r="F92" s="85">
        <f t="shared" si="3"/>
        <v>0.12159499999999923</v>
      </c>
      <c r="G92" s="85">
        <v>0</v>
      </c>
      <c r="H92" s="85">
        <f t="shared" si="4"/>
        <v>1</v>
      </c>
      <c r="I92" s="85">
        <f t="shared" si="5"/>
        <v>4.1817509052814436E-2</v>
      </c>
      <c r="J92" s="85">
        <f>'PIB Volumen por sectores'!C93</f>
        <v>97.5069475037579</v>
      </c>
    </row>
    <row r="93" spans="1:10" x14ac:dyDescent="0.25">
      <c r="A93" s="89" t="s">
        <v>267</v>
      </c>
      <c r="B93" s="90">
        <v>121.499</v>
      </c>
      <c r="C93" s="85" t="s">
        <v>113</v>
      </c>
      <c r="D93" s="85">
        <f>AVERAGE(B261:B263)</f>
        <v>101.73899999999999</v>
      </c>
      <c r="E93" s="85">
        <v>101.270276</v>
      </c>
      <c r="F93" s="85">
        <f t="shared" si="3"/>
        <v>0.36047800000000052</v>
      </c>
      <c r="G93" s="85">
        <v>0</v>
      </c>
      <c r="H93" s="85">
        <f t="shared" si="4"/>
        <v>1</v>
      </c>
      <c r="I93" s="85">
        <f t="shared" si="5"/>
        <v>2.9828520981769475E-2</v>
      </c>
      <c r="J93" s="85">
        <f>'PIB Volumen por sectores'!C94</f>
        <v>99.352933953033414</v>
      </c>
    </row>
    <row r="94" spans="1:10" x14ac:dyDescent="0.25">
      <c r="A94" s="89" t="s">
        <v>268</v>
      </c>
      <c r="B94" s="90">
        <v>121.78700000000001</v>
      </c>
      <c r="C94" s="85" t="s">
        <v>114</v>
      </c>
      <c r="D94" s="85">
        <f>AVERAGE(B264:B266)</f>
        <v>101.24233333333332</v>
      </c>
      <c r="E94" s="85">
        <v>101.340135</v>
      </c>
      <c r="F94" s="85">
        <f t="shared" si="3"/>
        <v>6.9859000000008109E-2</v>
      </c>
      <c r="G94" s="85">
        <v>0</v>
      </c>
      <c r="H94" s="85">
        <f t="shared" si="4"/>
        <v>1</v>
      </c>
      <c r="I94" s="85">
        <f t="shared" si="5"/>
        <v>1.2223122285659541E-2</v>
      </c>
      <c r="J94" s="85">
        <f>'PIB Volumen por sectores'!C95</f>
        <v>100.827241618605</v>
      </c>
    </row>
    <row r="95" spans="1:10" x14ac:dyDescent="0.25">
      <c r="A95" s="89" t="s">
        <v>269</v>
      </c>
      <c r="B95" s="90">
        <v>121.194</v>
      </c>
      <c r="C95" s="85" t="s">
        <v>115</v>
      </c>
      <c r="D95" s="85">
        <f>AVERAGE(B267:B269)</f>
        <v>101.78633333333333</v>
      </c>
      <c r="E95" s="85">
        <v>101.703593</v>
      </c>
      <c r="F95" s="85">
        <f t="shared" si="3"/>
        <v>0.36345799999999429</v>
      </c>
      <c r="G95" s="85">
        <v>0</v>
      </c>
      <c r="H95" s="85">
        <f t="shared" si="4"/>
        <v>1</v>
      </c>
      <c r="I95" s="85">
        <f t="shared" si="5"/>
        <v>9.0823129369615035E-3</v>
      </c>
      <c r="J95" s="85">
        <f>'PIB Volumen por sectores'!C96</f>
        <v>101.63053473847999</v>
      </c>
    </row>
    <row r="96" spans="1:10" x14ac:dyDescent="0.25">
      <c r="A96" s="89" t="s">
        <v>270</v>
      </c>
      <c r="B96" s="90">
        <v>122.684</v>
      </c>
      <c r="C96" s="85" t="s">
        <v>116</v>
      </c>
      <c r="D96" s="85">
        <f>AVERAGE(B270:B272)</f>
        <v>102.748</v>
      </c>
      <c r="E96" s="85">
        <v>102.71770100000001</v>
      </c>
      <c r="F96" s="85">
        <f t="shared" si="3"/>
        <v>1.0141080000000073</v>
      </c>
      <c r="G96" s="85">
        <v>0</v>
      </c>
      <c r="H96" s="85">
        <f t="shared" si="4"/>
        <v>1</v>
      </c>
      <c r="I96" s="85">
        <f t="shared" si="5"/>
        <v>1.7916030314519212E-2</v>
      </c>
      <c r="J96" s="85">
        <f>'PIB Volumen por sectores'!C97</f>
        <v>102.549749907639</v>
      </c>
    </row>
    <row r="97" spans="1:10" x14ac:dyDescent="0.25">
      <c r="A97" s="89" t="s">
        <v>271</v>
      </c>
      <c r="B97" s="90">
        <v>121.492</v>
      </c>
      <c r="C97" s="85" t="s">
        <v>117</v>
      </c>
      <c r="D97" s="85">
        <f>AVERAGE(B273:B275)</f>
        <v>103.47366666666666</v>
      </c>
      <c r="E97" s="85">
        <v>103.60251100000001</v>
      </c>
      <c r="F97" s="85">
        <f t="shared" si="3"/>
        <v>0.88481000000000165</v>
      </c>
      <c r="G97" s="85">
        <v>0</v>
      </c>
      <c r="H97" s="85">
        <f t="shared" si="4"/>
        <v>1</v>
      </c>
      <c r="I97" s="85">
        <f t="shared" si="5"/>
        <v>2.302980787768379E-2</v>
      </c>
      <c r="J97" s="85">
        <f>'PIB Volumen por sectores'!C98</f>
        <v>103.81071139325999</v>
      </c>
    </row>
    <row r="98" spans="1:10" x14ac:dyDescent="0.25">
      <c r="A98" s="89" t="s">
        <v>272</v>
      </c>
      <c r="B98" s="90">
        <v>121.10899999999999</v>
      </c>
      <c r="C98" s="85" t="s">
        <v>118</v>
      </c>
      <c r="D98" s="85">
        <f>AVERAGE(B276:B278)</f>
        <v>104.37066666666665</v>
      </c>
      <c r="E98" s="85">
        <v>104.441051</v>
      </c>
      <c r="F98" s="85">
        <f t="shared" si="3"/>
        <v>0.83853999999999473</v>
      </c>
      <c r="G98" s="85">
        <v>0</v>
      </c>
      <c r="H98" s="85">
        <f t="shared" si="4"/>
        <v>1</v>
      </c>
      <c r="I98" s="85">
        <f t="shared" si="5"/>
        <v>3.0599090873522104E-2</v>
      </c>
      <c r="J98" s="85">
        <f>'PIB Volumen por sectores'!C99</f>
        <v>104.960471910113</v>
      </c>
    </row>
    <row r="99" spans="1:10" x14ac:dyDescent="0.25">
      <c r="A99" s="89" t="s">
        <v>273</v>
      </c>
      <c r="B99" s="90">
        <v>122.249</v>
      </c>
      <c r="C99" s="85" t="s">
        <v>119</v>
      </c>
      <c r="D99" s="85">
        <f>AVERAGE(B279:B281)</f>
        <v>104.96599999999999</v>
      </c>
      <c r="E99" s="85">
        <v>105.620777</v>
      </c>
      <c r="F99" s="85">
        <f t="shared" si="3"/>
        <v>1.1797260000000023</v>
      </c>
      <c r="G99" s="85">
        <v>0</v>
      </c>
      <c r="H99" s="85">
        <f t="shared" si="4"/>
        <v>1</v>
      </c>
      <c r="I99" s="85">
        <f t="shared" si="5"/>
        <v>3.8515689411287621E-2</v>
      </c>
      <c r="J99" s="85">
        <f>'PIB Volumen por sectores'!C100</f>
        <v>106.06572436170001</v>
      </c>
    </row>
    <row r="100" spans="1:10" x14ac:dyDescent="0.25">
      <c r="A100" s="89" t="s">
        <v>274</v>
      </c>
      <c r="B100" s="90">
        <v>122.753</v>
      </c>
      <c r="C100" s="85" t="s">
        <v>120</v>
      </c>
      <c r="D100" s="85">
        <f>AVERAGE(B282:B284)</f>
        <v>107.70666666666666</v>
      </c>
      <c r="E100" s="85">
        <v>106.343642</v>
      </c>
      <c r="F100" s="85">
        <f t="shared" si="3"/>
        <v>0.72286499999999876</v>
      </c>
      <c r="G100" s="85">
        <v>1</v>
      </c>
      <c r="H100" s="85">
        <f t="shared" si="4"/>
        <v>1</v>
      </c>
      <c r="I100" s="85">
        <f t="shared" si="5"/>
        <v>3.5300059918591802E-2</v>
      </c>
      <c r="J100" s="85">
        <f>'PIB Volumen por sectores'!C101</f>
        <v>106.83939251395</v>
      </c>
    </row>
    <row r="101" spans="1:10" x14ac:dyDescent="0.25">
      <c r="A101" s="89" t="s">
        <v>275</v>
      </c>
      <c r="B101" s="90">
        <v>122.90300000000001</v>
      </c>
      <c r="C101" s="85" t="s">
        <v>121</v>
      </c>
      <c r="D101" s="85">
        <f>AVERAGE(B285:B287)</f>
        <v>106.008</v>
      </c>
      <c r="E101" s="85">
        <v>106.108228</v>
      </c>
      <c r="F101" s="85">
        <f t="shared" si="3"/>
        <v>-0.23541400000000579</v>
      </c>
      <c r="G101" s="85">
        <v>0</v>
      </c>
      <c r="H101" s="85">
        <f t="shared" si="4"/>
        <v>-1</v>
      </c>
      <c r="I101" s="85">
        <f t="shared" si="5"/>
        <v>2.4185871325068459E-2</v>
      </c>
      <c r="J101" s="85">
        <f>'PIB Volumen por sectores'!C102</f>
        <v>106.993411824069</v>
      </c>
    </row>
    <row r="102" spans="1:10" x14ac:dyDescent="0.25">
      <c r="A102" s="89" t="s">
        <v>276</v>
      </c>
      <c r="B102" s="90">
        <v>124.155</v>
      </c>
      <c r="C102" s="85" t="s">
        <v>122</v>
      </c>
      <c r="D102" s="85">
        <f>AVERAGE(B288:B290)</f>
        <v>105.47500000000001</v>
      </c>
      <c r="E102" s="85">
        <v>105.565381</v>
      </c>
      <c r="F102" s="85">
        <f t="shared" si="3"/>
        <v>-0.54284699999999475</v>
      </c>
      <c r="G102" s="85">
        <v>0</v>
      </c>
      <c r="H102" s="85">
        <f t="shared" si="4"/>
        <v>-1</v>
      </c>
      <c r="I102" s="85">
        <f t="shared" si="5"/>
        <v>1.0765211468429214E-2</v>
      </c>
      <c r="J102" s="85">
        <f>'PIB Volumen por sectores'!C103</f>
        <v>107.043078906742</v>
      </c>
    </row>
    <row r="103" spans="1:10" x14ac:dyDescent="0.25">
      <c r="A103" s="89" t="s">
        <v>277</v>
      </c>
      <c r="B103" s="90">
        <v>123.426</v>
      </c>
      <c r="C103" s="85" t="s">
        <v>123</v>
      </c>
      <c r="D103" s="85">
        <f>AVERAGE(B291:B293)</f>
        <v>105.48766666666667</v>
      </c>
      <c r="E103" s="85">
        <v>105.213713</v>
      </c>
      <c r="F103" s="85">
        <f t="shared" si="3"/>
        <v>-0.35166800000000364</v>
      </c>
      <c r="G103" s="85">
        <v>0</v>
      </c>
      <c r="H103" s="85">
        <f t="shared" si="4"/>
        <v>-1</v>
      </c>
      <c r="I103" s="85">
        <f t="shared" si="5"/>
        <v>-3.8540144426319209E-3</v>
      </c>
      <c r="J103" s="85">
        <f>'PIB Volumen por sectores'!C104</f>
        <v>106.885016784786</v>
      </c>
    </row>
    <row r="104" spans="1:10" x14ac:dyDescent="0.25">
      <c r="A104" s="89" t="s">
        <v>278</v>
      </c>
      <c r="B104" s="90">
        <v>122.44799999999999</v>
      </c>
      <c r="C104" s="85" t="s">
        <v>124</v>
      </c>
      <c r="D104" s="85">
        <f>AVERAGE(B294:B296)</f>
        <v>104.73366666666668</v>
      </c>
      <c r="E104" s="85">
        <v>104.896165</v>
      </c>
      <c r="F104" s="85">
        <f t="shared" si="3"/>
        <v>-0.31754800000000216</v>
      </c>
      <c r="G104" s="85">
        <v>0</v>
      </c>
      <c r="H104" s="85">
        <f t="shared" si="4"/>
        <v>-1</v>
      </c>
      <c r="I104" s="85">
        <f t="shared" si="5"/>
        <v>-1.3611316791275649E-2</v>
      </c>
      <c r="J104" s="85">
        <f>'PIB Volumen por sectores'!C105</f>
        <v>106.24585662437001</v>
      </c>
    </row>
    <row r="105" spans="1:10" x14ac:dyDescent="0.25">
      <c r="A105" s="89" t="s">
        <v>279</v>
      </c>
      <c r="B105" s="90">
        <v>123.81699999999999</v>
      </c>
    </row>
    <row r="106" spans="1:10" x14ac:dyDescent="0.25">
      <c r="A106" s="89" t="s">
        <v>280</v>
      </c>
      <c r="B106" s="90">
        <v>124.17</v>
      </c>
    </row>
    <row r="107" spans="1:10" x14ac:dyDescent="0.25">
      <c r="A107" s="89" t="s">
        <v>281</v>
      </c>
      <c r="B107" s="90">
        <v>123.34</v>
      </c>
    </row>
    <row r="108" spans="1:10" x14ac:dyDescent="0.25">
      <c r="A108" s="89" t="s">
        <v>282</v>
      </c>
      <c r="B108" s="90">
        <v>124.19799999999999</v>
      </c>
    </row>
    <row r="109" spans="1:10" x14ac:dyDescent="0.25">
      <c r="A109" s="89" t="s">
        <v>283</v>
      </c>
      <c r="B109" s="90">
        <v>122.795</v>
      </c>
    </row>
    <row r="110" spans="1:10" x14ac:dyDescent="0.25">
      <c r="A110" s="89" t="s">
        <v>284</v>
      </c>
      <c r="B110" s="90">
        <v>123.161</v>
      </c>
    </row>
    <row r="111" spans="1:10" x14ac:dyDescent="0.25">
      <c r="A111" s="89" t="s">
        <v>285</v>
      </c>
      <c r="B111" s="90">
        <v>124.122</v>
      </c>
    </row>
    <row r="112" spans="1:10" x14ac:dyDescent="0.25">
      <c r="A112" s="89" t="s">
        <v>286</v>
      </c>
      <c r="B112" s="90">
        <v>123.69799999999999</v>
      </c>
    </row>
    <row r="113" spans="1:2" x14ac:dyDescent="0.25">
      <c r="A113" s="89" t="s">
        <v>287</v>
      </c>
      <c r="B113" s="90">
        <v>122.85599999999999</v>
      </c>
    </row>
    <row r="114" spans="1:2" x14ac:dyDescent="0.25">
      <c r="A114" s="89" t="s">
        <v>288</v>
      </c>
      <c r="B114" s="90">
        <v>125.68600000000001</v>
      </c>
    </row>
    <row r="115" spans="1:2" x14ac:dyDescent="0.25">
      <c r="A115" s="89" t="s">
        <v>289</v>
      </c>
      <c r="B115" s="90">
        <v>124.376</v>
      </c>
    </row>
    <row r="116" spans="1:2" x14ac:dyDescent="0.25">
      <c r="A116" s="89" t="s">
        <v>290</v>
      </c>
      <c r="B116" s="90">
        <v>123.71299999999999</v>
      </c>
    </row>
    <row r="117" spans="1:2" x14ac:dyDescent="0.25">
      <c r="A117" s="89" t="s">
        <v>291</v>
      </c>
      <c r="B117" s="90">
        <v>123.69499999999999</v>
      </c>
    </row>
    <row r="118" spans="1:2" x14ac:dyDescent="0.25">
      <c r="A118" s="89" t="s">
        <v>292</v>
      </c>
      <c r="B118" s="90">
        <v>124.46599999999999</v>
      </c>
    </row>
    <row r="119" spans="1:2" x14ac:dyDescent="0.25">
      <c r="A119" s="89" t="s">
        <v>293</v>
      </c>
      <c r="B119" s="90">
        <v>126.16500000000001</v>
      </c>
    </row>
    <row r="120" spans="1:2" x14ac:dyDescent="0.25">
      <c r="A120" s="89" t="s">
        <v>294</v>
      </c>
      <c r="B120" s="90">
        <v>125.54</v>
      </c>
    </row>
    <row r="121" spans="1:2" x14ac:dyDescent="0.25">
      <c r="A121" s="89" t="s">
        <v>295</v>
      </c>
      <c r="B121" s="90">
        <v>126.081</v>
      </c>
    </row>
    <row r="122" spans="1:2" x14ac:dyDescent="0.25">
      <c r="A122" s="89" t="s">
        <v>296</v>
      </c>
      <c r="B122" s="90">
        <v>126.80800000000001</v>
      </c>
    </row>
    <row r="123" spans="1:2" x14ac:dyDescent="0.25">
      <c r="A123" s="89" t="s">
        <v>297</v>
      </c>
      <c r="B123" s="90">
        <v>126.745</v>
      </c>
    </row>
    <row r="124" spans="1:2" x14ac:dyDescent="0.25">
      <c r="A124" s="89" t="s">
        <v>298</v>
      </c>
      <c r="B124" s="90">
        <v>124.846</v>
      </c>
    </row>
    <row r="125" spans="1:2" x14ac:dyDescent="0.25">
      <c r="A125" s="89" t="s">
        <v>299</v>
      </c>
      <c r="B125" s="90">
        <v>127.114</v>
      </c>
    </row>
    <row r="126" spans="1:2" x14ac:dyDescent="0.25">
      <c r="A126" s="89" t="s">
        <v>300</v>
      </c>
      <c r="B126" s="90">
        <v>126.009</v>
      </c>
    </row>
    <row r="127" spans="1:2" x14ac:dyDescent="0.25">
      <c r="A127" s="89" t="s">
        <v>301</v>
      </c>
      <c r="B127" s="90">
        <v>126.96899999999999</v>
      </c>
    </row>
    <row r="128" spans="1:2" x14ac:dyDescent="0.25">
      <c r="A128" s="89" t="s">
        <v>302</v>
      </c>
      <c r="B128" s="90">
        <v>124.376</v>
      </c>
    </row>
    <row r="129" spans="1:2" x14ac:dyDescent="0.25">
      <c r="A129" s="89" t="s">
        <v>303</v>
      </c>
      <c r="B129" s="90">
        <v>124.755</v>
      </c>
    </row>
    <row r="130" spans="1:2" x14ac:dyDescent="0.25">
      <c r="A130" s="89" t="s">
        <v>304</v>
      </c>
      <c r="B130" s="90">
        <v>125.53</v>
      </c>
    </row>
    <row r="131" spans="1:2" x14ac:dyDescent="0.25">
      <c r="A131" s="89" t="s">
        <v>305</v>
      </c>
      <c r="B131" s="90">
        <v>126.389</v>
      </c>
    </row>
    <row r="132" spans="1:2" x14ac:dyDescent="0.25">
      <c r="A132" s="89" t="s">
        <v>306</v>
      </c>
      <c r="B132" s="90">
        <v>127.453</v>
      </c>
    </row>
    <row r="133" spans="1:2" x14ac:dyDescent="0.25">
      <c r="A133" s="89" t="s">
        <v>307</v>
      </c>
      <c r="B133" s="90">
        <v>126.27</v>
      </c>
    </row>
    <row r="134" spans="1:2" x14ac:dyDescent="0.25">
      <c r="A134" s="89" t="s">
        <v>308</v>
      </c>
      <c r="B134" s="90">
        <v>126.866</v>
      </c>
    </row>
    <row r="135" spans="1:2" x14ac:dyDescent="0.25">
      <c r="A135" s="89" t="s">
        <v>309</v>
      </c>
      <c r="B135" s="90">
        <v>127.018</v>
      </c>
    </row>
    <row r="136" spans="1:2" x14ac:dyDescent="0.25">
      <c r="A136" s="89" t="s">
        <v>310</v>
      </c>
      <c r="B136" s="90">
        <v>128.405</v>
      </c>
    </row>
    <row r="137" spans="1:2" x14ac:dyDescent="0.25">
      <c r="A137" s="89" t="s">
        <v>311</v>
      </c>
      <c r="B137" s="90">
        <v>127.68300000000001</v>
      </c>
    </row>
    <row r="138" spans="1:2" x14ac:dyDescent="0.25">
      <c r="A138" s="89" t="s">
        <v>312</v>
      </c>
      <c r="B138" s="90">
        <v>126.91500000000001</v>
      </c>
    </row>
    <row r="139" spans="1:2" x14ac:dyDescent="0.25">
      <c r="A139" s="89" t="s">
        <v>313</v>
      </c>
      <c r="B139" s="90">
        <v>128.53399999999999</v>
      </c>
    </row>
    <row r="140" spans="1:2" x14ac:dyDescent="0.25">
      <c r="A140" s="89" t="s">
        <v>314</v>
      </c>
      <c r="B140" s="90">
        <v>129.90299999999999</v>
      </c>
    </row>
    <row r="141" spans="1:2" x14ac:dyDescent="0.25">
      <c r="A141" s="89" t="s">
        <v>315</v>
      </c>
      <c r="B141" s="90">
        <v>130.41999999999999</v>
      </c>
    </row>
    <row r="142" spans="1:2" x14ac:dyDescent="0.25">
      <c r="A142" s="89" t="s">
        <v>316</v>
      </c>
      <c r="B142" s="90">
        <v>130.41499999999999</v>
      </c>
    </row>
    <row r="143" spans="1:2" x14ac:dyDescent="0.25">
      <c r="A143" s="89" t="s">
        <v>317</v>
      </c>
      <c r="B143" s="90">
        <v>131.102</v>
      </c>
    </row>
    <row r="144" spans="1:2" x14ac:dyDescent="0.25">
      <c r="A144" s="89" t="s">
        <v>318</v>
      </c>
      <c r="B144" s="90">
        <v>129.85300000000001</v>
      </c>
    </row>
    <row r="145" spans="1:2" x14ac:dyDescent="0.25">
      <c r="A145" s="89" t="s">
        <v>319</v>
      </c>
      <c r="B145" s="90">
        <v>131.81</v>
      </c>
    </row>
    <row r="146" spans="1:2" x14ac:dyDescent="0.25">
      <c r="A146" s="89" t="s">
        <v>320</v>
      </c>
      <c r="B146" s="90">
        <v>132.50700000000001</v>
      </c>
    </row>
    <row r="147" spans="1:2" x14ac:dyDescent="0.25">
      <c r="A147" s="89" t="s">
        <v>321</v>
      </c>
      <c r="B147" s="90">
        <v>131.52500000000001</v>
      </c>
    </row>
    <row r="148" spans="1:2" x14ac:dyDescent="0.25">
      <c r="A148" s="89" t="s">
        <v>322</v>
      </c>
      <c r="B148" s="90">
        <v>131.584</v>
      </c>
    </row>
    <row r="149" spans="1:2" x14ac:dyDescent="0.25">
      <c r="A149" s="89" t="s">
        <v>323</v>
      </c>
      <c r="B149" s="90">
        <v>132.71299999999999</v>
      </c>
    </row>
    <row r="150" spans="1:2" x14ac:dyDescent="0.25">
      <c r="A150" s="89" t="s">
        <v>324</v>
      </c>
      <c r="B150" s="90">
        <v>132.608</v>
      </c>
    </row>
    <row r="151" spans="1:2" x14ac:dyDescent="0.25">
      <c r="A151" s="89" t="s">
        <v>325</v>
      </c>
      <c r="B151" s="90">
        <v>133.536</v>
      </c>
    </row>
    <row r="152" spans="1:2" x14ac:dyDescent="0.25">
      <c r="A152" s="89" t="s">
        <v>326</v>
      </c>
      <c r="B152" s="90">
        <v>136.214</v>
      </c>
    </row>
    <row r="153" spans="1:2" x14ac:dyDescent="0.25">
      <c r="A153" s="89" t="s">
        <v>327</v>
      </c>
      <c r="B153" s="90">
        <v>134.52699999999999</v>
      </c>
    </row>
    <row r="154" spans="1:2" x14ac:dyDescent="0.25">
      <c r="A154" s="89" t="s">
        <v>328</v>
      </c>
      <c r="B154" s="90">
        <v>134.166</v>
      </c>
    </row>
    <row r="155" spans="1:2" x14ac:dyDescent="0.25">
      <c r="A155" s="89" t="s">
        <v>329</v>
      </c>
      <c r="B155" s="90">
        <v>136.191</v>
      </c>
    </row>
    <row r="156" spans="1:2" x14ac:dyDescent="0.25">
      <c r="A156" s="89" t="s">
        <v>330</v>
      </c>
      <c r="B156" s="90">
        <v>132.46600000000001</v>
      </c>
    </row>
    <row r="157" spans="1:2" x14ac:dyDescent="0.25">
      <c r="A157" s="89" t="s">
        <v>331</v>
      </c>
      <c r="B157" s="90">
        <v>136.40600000000001</v>
      </c>
    </row>
    <row r="158" spans="1:2" x14ac:dyDescent="0.25">
      <c r="A158" s="89" t="s">
        <v>332</v>
      </c>
      <c r="B158" s="90">
        <v>136.64500000000001</v>
      </c>
    </row>
    <row r="159" spans="1:2" x14ac:dyDescent="0.25">
      <c r="A159" s="89" t="s">
        <v>333</v>
      </c>
      <c r="B159" s="90">
        <v>132.982</v>
      </c>
    </row>
    <row r="160" spans="1:2" x14ac:dyDescent="0.25">
      <c r="A160" s="89" t="s">
        <v>334</v>
      </c>
      <c r="B160" s="90">
        <v>133.578</v>
      </c>
    </row>
    <row r="161" spans="1:2" x14ac:dyDescent="0.25">
      <c r="A161" s="89" t="s">
        <v>335</v>
      </c>
      <c r="B161" s="90">
        <v>134.125</v>
      </c>
    </row>
    <row r="162" spans="1:2" x14ac:dyDescent="0.25">
      <c r="A162" s="89" t="s">
        <v>336</v>
      </c>
      <c r="B162" s="90">
        <v>136.18100000000001</v>
      </c>
    </row>
    <row r="163" spans="1:2" x14ac:dyDescent="0.25">
      <c r="A163" s="89" t="s">
        <v>337</v>
      </c>
      <c r="B163" s="90">
        <v>132.50899999999999</v>
      </c>
    </row>
    <row r="164" spans="1:2" x14ac:dyDescent="0.25">
      <c r="A164" s="89" t="s">
        <v>338</v>
      </c>
      <c r="B164" s="90">
        <v>133.41800000000001</v>
      </c>
    </row>
    <row r="165" spans="1:2" x14ac:dyDescent="0.25">
      <c r="A165" s="89" t="s">
        <v>339</v>
      </c>
      <c r="B165" s="90">
        <v>134.578</v>
      </c>
    </row>
    <row r="166" spans="1:2" x14ac:dyDescent="0.25">
      <c r="A166" s="89" t="s">
        <v>340</v>
      </c>
      <c r="B166" s="90">
        <v>133.62799999999999</v>
      </c>
    </row>
    <row r="167" spans="1:2" x14ac:dyDescent="0.25">
      <c r="A167" s="89" t="s">
        <v>341</v>
      </c>
      <c r="B167" s="90">
        <v>130.65</v>
      </c>
    </row>
    <row r="168" spans="1:2" x14ac:dyDescent="0.25">
      <c r="A168" s="89" t="s">
        <v>342</v>
      </c>
      <c r="B168" s="90">
        <v>132.68299999999999</v>
      </c>
    </row>
    <row r="169" spans="1:2" x14ac:dyDescent="0.25">
      <c r="A169" s="89" t="s">
        <v>343</v>
      </c>
      <c r="B169" s="90">
        <v>128.41800000000001</v>
      </c>
    </row>
    <row r="170" spans="1:2" x14ac:dyDescent="0.25">
      <c r="A170" s="89" t="s">
        <v>344</v>
      </c>
      <c r="B170" s="90">
        <v>123.533</v>
      </c>
    </row>
    <row r="171" spans="1:2" x14ac:dyDescent="0.25">
      <c r="A171" s="89" t="s">
        <v>345</v>
      </c>
      <c r="B171" s="90">
        <v>127.098</v>
      </c>
    </row>
    <row r="172" spans="1:2" x14ac:dyDescent="0.25">
      <c r="A172" s="89" t="s">
        <v>346</v>
      </c>
      <c r="B172" s="90">
        <v>122.256</v>
      </c>
    </row>
    <row r="173" spans="1:2" x14ac:dyDescent="0.25">
      <c r="A173" s="89" t="s">
        <v>347</v>
      </c>
      <c r="B173" s="90">
        <v>121.59099999999999</v>
      </c>
    </row>
    <row r="174" spans="1:2" x14ac:dyDescent="0.25">
      <c r="A174" s="89" t="s">
        <v>348</v>
      </c>
      <c r="B174" s="90">
        <v>117.607</v>
      </c>
    </row>
    <row r="175" spans="1:2" x14ac:dyDescent="0.25">
      <c r="A175" s="89" t="s">
        <v>349</v>
      </c>
      <c r="B175" s="90">
        <v>110.735</v>
      </c>
    </row>
    <row r="176" spans="1:2" x14ac:dyDescent="0.25">
      <c r="A176" s="89" t="s">
        <v>350</v>
      </c>
      <c r="B176" s="90">
        <v>106.922</v>
      </c>
    </row>
    <row r="177" spans="1:2" x14ac:dyDescent="0.25">
      <c r="A177" s="89" t="s">
        <v>351</v>
      </c>
      <c r="B177" s="90">
        <v>106.43899999999999</v>
      </c>
    </row>
    <row r="178" spans="1:2" x14ac:dyDescent="0.25">
      <c r="A178" s="89" t="s">
        <v>352</v>
      </c>
      <c r="B178" s="90">
        <v>105.699</v>
      </c>
    </row>
    <row r="179" spans="1:2" x14ac:dyDescent="0.25">
      <c r="A179" s="89" t="s">
        <v>353</v>
      </c>
      <c r="B179" s="90">
        <v>102.515</v>
      </c>
    </row>
    <row r="180" spans="1:2" x14ac:dyDescent="0.25">
      <c r="A180" s="89" t="s">
        <v>354</v>
      </c>
      <c r="B180" s="90">
        <v>103.82</v>
      </c>
    </row>
    <row r="181" spans="1:2" x14ac:dyDescent="0.25">
      <c r="A181" s="89" t="s">
        <v>355</v>
      </c>
      <c r="B181" s="90">
        <v>102.81</v>
      </c>
    </row>
    <row r="182" spans="1:2" x14ac:dyDescent="0.25">
      <c r="A182" s="89" t="s">
        <v>356</v>
      </c>
      <c r="B182" s="90">
        <v>103.676</v>
      </c>
    </row>
    <row r="183" spans="1:2" x14ac:dyDescent="0.25">
      <c r="A183" s="89" t="s">
        <v>357</v>
      </c>
      <c r="B183" s="90">
        <v>104.642</v>
      </c>
    </row>
    <row r="184" spans="1:2" x14ac:dyDescent="0.25">
      <c r="A184" s="89" t="s">
        <v>358</v>
      </c>
      <c r="B184" s="90">
        <v>104.77</v>
      </c>
    </row>
    <row r="185" spans="1:2" x14ac:dyDescent="0.25">
      <c r="A185" s="89" t="s">
        <v>359</v>
      </c>
      <c r="B185" s="90">
        <v>105.886</v>
      </c>
    </row>
    <row r="186" spans="1:2" x14ac:dyDescent="0.25">
      <c r="A186" s="89" t="s">
        <v>360</v>
      </c>
      <c r="B186" s="90">
        <v>106.76900000000001</v>
      </c>
    </row>
    <row r="187" spans="1:2" x14ac:dyDescent="0.25">
      <c r="A187" s="89" t="s">
        <v>361</v>
      </c>
      <c r="B187" s="90">
        <v>104.52</v>
      </c>
    </row>
    <row r="188" spans="1:2" x14ac:dyDescent="0.25">
      <c r="A188" s="89" t="s">
        <v>362</v>
      </c>
      <c r="B188" s="90">
        <v>105.58799999999999</v>
      </c>
    </row>
    <row r="189" spans="1:2" x14ac:dyDescent="0.25">
      <c r="A189" s="89" t="s">
        <v>363</v>
      </c>
      <c r="B189" s="90">
        <v>104.08199999999999</v>
      </c>
    </row>
    <row r="190" spans="1:2" x14ac:dyDescent="0.25">
      <c r="A190" s="89" t="s">
        <v>364</v>
      </c>
      <c r="B190" s="90">
        <v>104.006</v>
      </c>
    </row>
    <row r="191" spans="1:2" x14ac:dyDescent="0.25">
      <c r="A191" s="89" t="s">
        <v>365</v>
      </c>
      <c r="B191" s="90">
        <v>106.818</v>
      </c>
    </row>
    <row r="192" spans="1:2" x14ac:dyDescent="0.25">
      <c r="A192" s="89" t="s">
        <v>366</v>
      </c>
      <c r="B192" s="90">
        <v>106.824</v>
      </c>
    </row>
    <row r="193" spans="1:2" x14ac:dyDescent="0.25">
      <c r="A193" s="89" t="s">
        <v>367</v>
      </c>
      <c r="B193" s="90">
        <v>105.922</v>
      </c>
    </row>
    <row r="194" spans="1:2" x14ac:dyDescent="0.25">
      <c r="A194" s="89" t="s">
        <v>368</v>
      </c>
      <c r="B194" s="90">
        <v>106.47</v>
      </c>
    </row>
    <row r="195" spans="1:2" x14ac:dyDescent="0.25">
      <c r="A195" s="89" t="s">
        <v>369</v>
      </c>
      <c r="B195" s="90">
        <v>105.108</v>
      </c>
    </row>
    <row r="196" spans="1:2" x14ac:dyDescent="0.25">
      <c r="A196" s="89" t="s">
        <v>370</v>
      </c>
      <c r="B196" s="90">
        <v>104.169</v>
      </c>
    </row>
    <row r="197" spans="1:2" x14ac:dyDescent="0.25">
      <c r="A197" s="89" t="s">
        <v>371</v>
      </c>
      <c r="B197" s="90">
        <v>104.51</v>
      </c>
    </row>
    <row r="198" spans="1:2" x14ac:dyDescent="0.25">
      <c r="A198" s="89" t="s">
        <v>372</v>
      </c>
      <c r="B198" s="90">
        <v>105.81399999999999</v>
      </c>
    </row>
    <row r="199" spans="1:2" x14ac:dyDescent="0.25">
      <c r="A199" s="89" t="s">
        <v>373</v>
      </c>
      <c r="B199" s="90">
        <v>108.14</v>
      </c>
    </row>
    <row r="200" spans="1:2" x14ac:dyDescent="0.25">
      <c r="A200" s="89" t="s">
        <v>374</v>
      </c>
      <c r="B200" s="90">
        <v>105.17100000000001</v>
      </c>
    </row>
    <row r="201" spans="1:2" x14ac:dyDescent="0.25">
      <c r="A201" s="89" t="s">
        <v>375</v>
      </c>
      <c r="B201" s="90">
        <v>105.65900000000001</v>
      </c>
    </row>
    <row r="202" spans="1:2" x14ac:dyDescent="0.25">
      <c r="A202" s="89" t="s">
        <v>376</v>
      </c>
      <c r="B202" s="90">
        <v>106.77</v>
      </c>
    </row>
    <row r="203" spans="1:2" x14ac:dyDescent="0.25">
      <c r="A203" s="89" t="s">
        <v>377</v>
      </c>
      <c r="B203" s="90">
        <v>105.504</v>
      </c>
    </row>
    <row r="204" spans="1:2" x14ac:dyDescent="0.25">
      <c r="A204" s="89" t="s">
        <v>378</v>
      </c>
      <c r="B204" s="90">
        <v>104.902</v>
      </c>
    </row>
    <row r="205" spans="1:2" x14ac:dyDescent="0.25">
      <c r="A205" s="89" t="s">
        <v>379</v>
      </c>
      <c r="B205" s="90">
        <v>104.102</v>
      </c>
    </row>
    <row r="206" spans="1:2" x14ac:dyDescent="0.25">
      <c r="A206" s="89" t="s">
        <v>380</v>
      </c>
      <c r="B206" s="90">
        <v>104.389</v>
      </c>
    </row>
    <row r="207" spans="1:2" x14ac:dyDescent="0.25">
      <c r="A207" s="89" t="s">
        <v>381</v>
      </c>
      <c r="B207" s="90">
        <v>104.459</v>
      </c>
    </row>
    <row r="208" spans="1:2" x14ac:dyDescent="0.25">
      <c r="A208" s="89" t="s">
        <v>382</v>
      </c>
      <c r="B208" s="90">
        <v>104.566</v>
      </c>
    </row>
    <row r="209" spans="1:2" x14ac:dyDescent="0.25">
      <c r="A209" s="89" t="s">
        <v>383</v>
      </c>
      <c r="B209" s="90">
        <v>103.289</v>
      </c>
    </row>
    <row r="210" spans="1:2" x14ac:dyDescent="0.25">
      <c r="A210" s="89" t="s">
        <v>384</v>
      </c>
      <c r="B210" s="90">
        <v>101.47499999999999</v>
      </c>
    </row>
    <row r="211" spans="1:2" x14ac:dyDescent="0.25">
      <c r="A211" s="89" t="s">
        <v>385</v>
      </c>
      <c r="B211" s="90">
        <v>100.84</v>
      </c>
    </row>
    <row r="212" spans="1:2" x14ac:dyDescent="0.25">
      <c r="A212" s="89" t="s">
        <v>386</v>
      </c>
      <c r="B212" s="90">
        <v>102.607</v>
      </c>
    </row>
    <row r="213" spans="1:2" x14ac:dyDescent="0.25">
      <c r="A213" s="89" t="s">
        <v>387</v>
      </c>
      <c r="B213" s="90">
        <v>100.699</v>
      </c>
    </row>
    <row r="214" spans="1:2" x14ac:dyDescent="0.25">
      <c r="A214" s="89" t="s">
        <v>388</v>
      </c>
      <c r="B214" s="90">
        <v>99.352000000000004</v>
      </c>
    </row>
    <row r="215" spans="1:2" x14ac:dyDescent="0.25">
      <c r="A215" s="89" t="s">
        <v>389</v>
      </c>
      <c r="B215" s="90">
        <v>97.947000000000003</v>
      </c>
    </row>
    <row r="216" spans="1:2" x14ac:dyDescent="0.25">
      <c r="A216" s="89" t="s">
        <v>390</v>
      </c>
      <c r="B216" s="90">
        <v>97.052999999999997</v>
      </c>
    </row>
    <row r="217" spans="1:2" x14ac:dyDescent="0.25">
      <c r="A217" s="89" t="s">
        <v>391</v>
      </c>
      <c r="B217" s="90">
        <v>98.025000000000006</v>
      </c>
    </row>
    <row r="218" spans="1:2" x14ac:dyDescent="0.25">
      <c r="A218" s="89" t="s">
        <v>392</v>
      </c>
      <c r="B218" s="90">
        <v>97.513000000000005</v>
      </c>
    </row>
    <row r="219" spans="1:2" x14ac:dyDescent="0.25">
      <c r="A219" s="89" t="s">
        <v>393</v>
      </c>
      <c r="B219" s="90">
        <v>96.712000000000003</v>
      </c>
    </row>
    <row r="220" spans="1:2" x14ac:dyDescent="0.25">
      <c r="A220" s="89" t="s">
        <v>394</v>
      </c>
      <c r="B220" s="90">
        <v>99.07</v>
      </c>
    </row>
    <row r="221" spans="1:2" x14ac:dyDescent="0.25">
      <c r="A221" s="89" t="s">
        <v>395</v>
      </c>
      <c r="B221" s="90">
        <v>95.424999999999997</v>
      </c>
    </row>
    <row r="222" spans="1:2" x14ac:dyDescent="0.25">
      <c r="A222" s="89" t="s">
        <v>396</v>
      </c>
      <c r="B222" s="90">
        <v>96.462999999999994</v>
      </c>
    </row>
    <row r="223" spans="1:2" x14ac:dyDescent="0.25">
      <c r="A223" s="89" t="s">
        <v>397</v>
      </c>
      <c r="B223" s="90">
        <v>93.947000000000003</v>
      </c>
    </row>
    <row r="224" spans="1:2" x14ac:dyDescent="0.25">
      <c r="A224" s="89" t="s">
        <v>398</v>
      </c>
      <c r="B224" s="90">
        <v>94.274000000000001</v>
      </c>
    </row>
    <row r="225" spans="1:2" x14ac:dyDescent="0.25">
      <c r="A225" s="89" t="s">
        <v>399</v>
      </c>
      <c r="B225" s="90">
        <v>95.418000000000006</v>
      </c>
    </row>
    <row r="226" spans="1:2" x14ac:dyDescent="0.25">
      <c r="A226" s="89" t="s">
        <v>400</v>
      </c>
      <c r="B226" s="90">
        <v>94.584999999999994</v>
      </c>
    </row>
    <row r="227" spans="1:2" x14ac:dyDescent="0.25">
      <c r="A227" s="89" t="s">
        <v>401</v>
      </c>
      <c r="B227" s="90">
        <v>95.58</v>
      </c>
    </row>
    <row r="228" spans="1:2" x14ac:dyDescent="0.25">
      <c r="A228" s="89" t="s">
        <v>402</v>
      </c>
      <c r="B228" s="90">
        <v>94.266999999999996</v>
      </c>
    </row>
    <row r="229" spans="1:2" x14ac:dyDescent="0.25">
      <c r="A229" s="89" t="s">
        <v>403</v>
      </c>
      <c r="B229" s="90">
        <v>94.953000000000003</v>
      </c>
    </row>
    <row r="230" spans="1:2" x14ac:dyDescent="0.25">
      <c r="A230" s="89" t="s">
        <v>404</v>
      </c>
      <c r="B230" s="90">
        <v>95.869</v>
      </c>
    </row>
    <row r="231" spans="1:2" x14ac:dyDescent="0.25">
      <c r="A231" s="89" t="s">
        <v>405</v>
      </c>
      <c r="B231" s="90">
        <v>95.674000000000007</v>
      </c>
    </row>
    <row r="232" spans="1:2" x14ac:dyDescent="0.25">
      <c r="A232" s="89" t="s">
        <v>406</v>
      </c>
      <c r="B232" s="90">
        <v>96.662999999999997</v>
      </c>
    </row>
    <row r="233" spans="1:2" x14ac:dyDescent="0.25">
      <c r="A233" s="89" t="s">
        <v>407</v>
      </c>
      <c r="B233" s="90">
        <v>96.358999999999995</v>
      </c>
    </row>
    <row r="234" spans="1:2" x14ac:dyDescent="0.25">
      <c r="A234" s="89" t="s">
        <v>408</v>
      </c>
      <c r="B234" s="90">
        <v>95.486000000000004</v>
      </c>
    </row>
    <row r="235" spans="1:2" x14ac:dyDescent="0.25">
      <c r="A235" s="89" t="s">
        <v>409</v>
      </c>
      <c r="B235" s="90">
        <v>96.537999999999997</v>
      </c>
    </row>
    <row r="236" spans="1:2" x14ac:dyDescent="0.25">
      <c r="A236" s="89" t="s">
        <v>410</v>
      </c>
      <c r="B236" s="90">
        <v>96.73</v>
      </c>
    </row>
    <row r="237" spans="1:2" x14ac:dyDescent="0.25">
      <c r="A237" s="89" t="s">
        <v>411</v>
      </c>
      <c r="B237" s="90">
        <v>96.539000000000001</v>
      </c>
    </row>
    <row r="238" spans="1:2" x14ac:dyDescent="0.25">
      <c r="A238" s="89" t="s">
        <v>412</v>
      </c>
      <c r="B238" s="90">
        <v>97.215999999999994</v>
      </c>
    </row>
    <row r="239" spans="1:2" x14ac:dyDescent="0.25">
      <c r="A239" s="89" t="s">
        <v>413</v>
      </c>
      <c r="B239" s="90">
        <v>96.182000000000002</v>
      </c>
    </row>
    <row r="240" spans="1:2" x14ac:dyDescent="0.25">
      <c r="A240" s="89" t="s">
        <v>414</v>
      </c>
      <c r="B240" s="90">
        <v>97.650999999999996</v>
      </c>
    </row>
    <row r="241" spans="1:2" x14ac:dyDescent="0.25">
      <c r="A241" s="89" t="s">
        <v>415</v>
      </c>
      <c r="B241" s="90">
        <v>97.244</v>
      </c>
    </row>
    <row r="242" spans="1:2" x14ac:dyDescent="0.25">
      <c r="A242" s="89" t="s">
        <v>416</v>
      </c>
      <c r="B242" s="90">
        <v>96.494</v>
      </c>
    </row>
    <row r="243" spans="1:2" x14ac:dyDescent="0.25">
      <c r="A243" s="89" t="s">
        <v>417</v>
      </c>
      <c r="B243" s="90">
        <v>96.52</v>
      </c>
    </row>
    <row r="244" spans="1:2" x14ac:dyDescent="0.25">
      <c r="A244" s="89" t="s">
        <v>418</v>
      </c>
      <c r="B244" s="90">
        <v>96.971999999999994</v>
      </c>
    </row>
    <row r="245" spans="1:2" x14ac:dyDescent="0.25">
      <c r="A245" s="89" t="s">
        <v>419</v>
      </c>
      <c r="B245" s="90">
        <v>97.376999999999995</v>
      </c>
    </row>
    <row r="246" spans="1:2" x14ac:dyDescent="0.25">
      <c r="A246" s="89" t="s">
        <v>420</v>
      </c>
      <c r="B246" s="90">
        <v>96.894999999999996</v>
      </c>
    </row>
    <row r="247" spans="1:2" x14ac:dyDescent="0.25">
      <c r="A247" s="89" t="s">
        <v>421</v>
      </c>
      <c r="B247" s="90">
        <v>96.45</v>
      </c>
    </row>
    <row r="248" spans="1:2" x14ac:dyDescent="0.25">
      <c r="A248" s="89" t="s">
        <v>422</v>
      </c>
      <c r="B248" s="90">
        <v>96.84</v>
      </c>
    </row>
    <row r="249" spans="1:2" x14ac:dyDescent="0.25">
      <c r="A249" s="89" t="s">
        <v>423</v>
      </c>
      <c r="B249" s="90">
        <v>96.804000000000002</v>
      </c>
    </row>
    <row r="250" spans="1:2" x14ac:dyDescent="0.25">
      <c r="A250" s="89" t="s">
        <v>424</v>
      </c>
      <c r="B250" s="90">
        <v>98.254999999999995</v>
      </c>
    </row>
    <row r="251" spans="1:2" x14ac:dyDescent="0.25">
      <c r="A251" s="89" t="s">
        <v>425</v>
      </c>
      <c r="B251" s="90">
        <v>98.694999999999993</v>
      </c>
    </row>
    <row r="252" spans="1:2" x14ac:dyDescent="0.25">
      <c r="A252" s="89" t="s">
        <v>426</v>
      </c>
      <c r="B252" s="90">
        <v>99.808000000000007</v>
      </c>
    </row>
    <row r="253" spans="1:2" x14ac:dyDescent="0.25">
      <c r="A253" s="89" t="s">
        <v>427</v>
      </c>
      <c r="B253" s="90">
        <v>100.658</v>
      </c>
    </row>
    <row r="254" spans="1:2" x14ac:dyDescent="0.25">
      <c r="A254" s="89" t="s">
        <v>428</v>
      </c>
      <c r="B254" s="90">
        <v>101.256</v>
      </c>
    </row>
    <row r="255" spans="1:2" x14ac:dyDescent="0.25">
      <c r="A255" s="89" t="s">
        <v>429</v>
      </c>
      <c r="B255" s="90">
        <v>102.35599999999999</v>
      </c>
    </row>
    <row r="256" spans="1:2" x14ac:dyDescent="0.25">
      <c r="A256" s="89" t="s">
        <v>430</v>
      </c>
      <c r="B256" s="90">
        <v>99.424000000000007</v>
      </c>
    </row>
    <row r="257" spans="1:2" x14ac:dyDescent="0.25">
      <c r="A257" s="89" t="s">
        <v>431</v>
      </c>
      <c r="B257" s="90">
        <v>101.274</v>
      </c>
    </row>
    <row r="258" spans="1:2" x14ac:dyDescent="0.25">
      <c r="A258" s="89" t="s">
        <v>432</v>
      </c>
      <c r="B258" s="90">
        <v>100.86799999999999</v>
      </c>
    </row>
    <row r="259" spans="1:2" x14ac:dyDescent="0.25">
      <c r="A259" s="89" t="s">
        <v>433</v>
      </c>
      <c r="B259" s="90">
        <v>100.27</v>
      </c>
    </row>
    <row r="260" spans="1:2" x14ac:dyDescent="0.25">
      <c r="A260" s="89" t="s">
        <v>434</v>
      </c>
      <c r="B260" s="90">
        <v>100.33199999999999</v>
      </c>
    </row>
    <row r="261" spans="1:2" x14ac:dyDescent="0.25">
      <c r="A261" s="89" t="s">
        <v>435</v>
      </c>
      <c r="B261" s="90">
        <v>101.928</v>
      </c>
    </row>
    <row r="262" spans="1:2" x14ac:dyDescent="0.25">
      <c r="A262" s="89" t="s">
        <v>436</v>
      </c>
      <c r="B262" s="90">
        <v>100.967</v>
      </c>
    </row>
    <row r="263" spans="1:2" x14ac:dyDescent="0.25">
      <c r="A263" s="89" t="s">
        <v>437</v>
      </c>
      <c r="B263" s="90">
        <v>102.322</v>
      </c>
    </row>
    <row r="264" spans="1:2" x14ac:dyDescent="0.25">
      <c r="A264" s="89" t="s">
        <v>438</v>
      </c>
      <c r="B264" s="90">
        <v>102.81100000000001</v>
      </c>
    </row>
    <row r="265" spans="1:2" x14ac:dyDescent="0.25">
      <c r="A265" s="89" t="s">
        <v>439</v>
      </c>
      <c r="B265" s="90">
        <v>100.215</v>
      </c>
    </row>
    <row r="266" spans="1:2" x14ac:dyDescent="0.25">
      <c r="A266" s="89" t="s">
        <v>440</v>
      </c>
      <c r="B266" s="90">
        <v>100.70099999999999</v>
      </c>
    </row>
    <row r="267" spans="1:2" x14ac:dyDescent="0.25">
      <c r="A267" s="89" t="s">
        <v>441</v>
      </c>
      <c r="B267" s="90">
        <v>100.965</v>
      </c>
    </row>
    <row r="268" spans="1:2" x14ac:dyDescent="0.25">
      <c r="A268" s="89" t="s">
        <v>442</v>
      </c>
      <c r="B268" s="90">
        <v>102.502</v>
      </c>
    </row>
    <row r="269" spans="1:2" x14ac:dyDescent="0.25">
      <c r="A269" s="89" t="s">
        <v>443</v>
      </c>
      <c r="B269" s="90">
        <v>101.892</v>
      </c>
    </row>
    <row r="270" spans="1:2" x14ac:dyDescent="0.25">
      <c r="A270" s="89" t="s">
        <v>444</v>
      </c>
      <c r="B270" s="90">
        <v>101.926</v>
      </c>
    </row>
    <row r="271" spans="1:2" x14ac:dyDescent="0.25">
      <c r="A271" s="89" t="s">
        <v>445</v>
      </c>
      <c r="B271" s="90">
        <v>103.32899999999999</v>
      </c>
    </row>
    <row r="272" spans="1:2" x14ac:dyDescent="0.25">
      <c r="A272" s="89" t="s">
        <v>446</v>
      </c>
      <c r="B272" s="90">
        <v>102.989</v>
      </c>
    </row>
    <row r="273" spans="1:2" x14ac:dyDescent="0.25">
      <c r="A273" s="89" t="s">
        <v>447</v>
      </c>
      <c r="B273" s="90">
        <v>104.146</v>
      </c>
    </row>
    <row r="274" spans="1:2" x14ac:dyDescent="0.25">
      <c r="A274" s="89" t="s">
        <v>448</v>
      </c>
      <c r="B274" s="90">
        <v>103.553</v>
      </c>
    </row>
    <row r="275" spans="1:2" x14ac:dyDescent="0.25">
      <c r="A275" s="89" t="s">
        <v>449</v>
      </c>
      <c r="B275" s="90">
        <v>102.72199999999999</v>
      </c>
    </row>
    <row r="276" spans="1:2" x14ac:dyDescent="0.25">
      <c r="A276" s="89" t="s">
        <v>450</v>
      </c>
      <c r="B276" s="90">
        <v>103.32299999999999</v>
      </c>
    </row>
    <row r="277" spans="1:2" x14ac:dyDescent="0.25">
      <c r="A277" s="89" t="s">
        <v>451</v>
      </c>
      <c r="B277" s="90">
        <v>104.858</v>
      </c>
    </row>
    <row r="278" spans="1:2" x14ac:dyDescent="0.25">
      <c r="A278" s="89" t="s">
        <v>452</v>
      </c>
      <c r="B278" s="90">
        <v>104.931</v>
      </c>
    </row>
    <row r="279" spans="1:2" x14ac:dyDescent="0.25">
      <c r="A279" s="89" t="s">
        <v>453</v>
      </c>
      <c r="B279" s="90">
        <v>104.303</v>
      </c>
    </row>
    <row r="280" spans="1:2" x14ac:dyDescent="0.25">
      <c r="A280" s="89" t="s">
        <v>454</v>
      </c>
      <c r="B280" s="90">
        <v>105.051</v>
      </c>
    </row>
    <row r="281" spans="1:2" x14ac:dyDescent="0.25">
      <c r="A281" s="89" t="s">
        <v>455</v>
      </c>
      <c r="B281" s="90">
        <v>105.544</v>
      </c>
    </row>
    <row r="282" spans="1:2" x14ac:dyDescent="0.25">
      <c r="A282" s="89" t="s">
        <v>456</v>
      </c>
      <c r="B282" s="90">
        <v>105.69</v>
      </c>
    </row>
    <row r="283" spans="1:2" x14ac:dyDescent="0.25">
      <c r="A283" s="89" t="s">
        <v>457</v>
      </c>
      <c r="B283" s="90">
        <v>107.76300000000001</v>
      </c>
    </row>
    <row r="284" spans="1:2" x14ac:dyDescent="0.25">
      <c r="A284" s="89" t="s">
        <v>458</v>
      </c>
      <c r="B284" s="90">
        <v>109.667</v>
      </c>
    </row>
    <row r="285" spans="1:2" x14ac:dyDescent="0.25">
      <c r="A285" s="89" t="s">
        <v>459</v>
      </c>
      <c r="B285" s="90">
        <v>104.255</v>
      </c>
    </row>
    <row r="286" spans="1:2" x14ac:dyDescent="0.25">
      <c r="A286" s="89" t="s">
        <v>460</v>
      </c>
      <c r="B286" s="90">
        <v>106.277</v>
      </c>
    </row>
    <row r="287" spans="1:2" x14ac:dyDescent="0.25">
      <c r="A287" s="89" t="s">
        <v>461</v>
      </c>
      <c r="B287" s="90">
        <v>107.492</v>
      </c>
    </row>
    <row r="288" spans="1:2" x14ac:dyDescent="0.25">
      <c r="A288" s="89" t="s">
        <v>462</v>
      </c>
      <c r="B288" s="90">
        <v>105.15300000000001</v>
      </c>
    </row>
    <row r="289" spans="1:2" x14ac:dyDescent="0.25">
      <c r="A289" s="89" t="s">
        <v>463</v>
      </c>
      <c r="B289" s="90">
        <v>105.991</v>
      </c>
    </row>
    <row r="290" spans="1:2" x14ac:dyDescent="0.25">
      <c r="A290" s="89" t="s">
        <v>464</v>
      </c>
      <c r="B290" s="90">
        <v>105.28100000000001</v>
      </c>
    </row>
    <row r="291" spans="1:2" x14ac:dyDescent="0.25">
      <c r="A291" s="89" t="s">
        <v>465</v>
      </c>
      <c r="B291" s="90">
        <v>105.282</v>
      </c>
    </row>
    <row r="292" spans="1:2" x14ac:dyDescent="0.25">
      <c r="A292" s="89" t="s">
        <v>466</v>
      </c>
      <c r="B292" s="90">
        <v>106.004</v>
      </c>
    </row>
    <row r="293" spans="1:2" x14ac:dyDescent="0.25">
      <c r="A293" s="89" t="s">
        <v>467</v>
      </c>
      <c r="B293" s="90">
        <v>105.17700000000001</v>
      </c>
    </row>
    <row r="294" spans="1:2" x14ac:dyDescent="0.25">
      <c r="A294" s="89" t="s">
        <v>468</v>
      </c>
      <c r="B294" s="90">
        <v>106.431</v>
      </c>
    </row>
    <row r="295" spans="1:2" x14ac:dyDescent="0.25">
      <c r="A295" s="89" t="s">
        <v>469</v>
      </c>
      <c r="B295" s="90">
        <v>104.53100000000001</v>
      </c>
    </row>
    <row r="296" spans="1:2" x14ac:dyDescent="0.25">
      <c r="A296" s="89" t="s">
        <v>470</v>
      </c>
      <c r="B296" s="90">
        <v>103.239</v>
      </c>
    </row>
    <row r="299" spans="1:2" x14ac:dyDescent="0.25">
      <c r="A299" s="91" t="s">
        <v>125</v>
      </c>
    </row>
    <row r="301" spans="1:2" x14ac:dyDescent="0.25">
      <c r="A301" s="91" t="s">
        <v>126</v>
      </c>
    </row>
    <row r="302" spans="1:2" x14ac:dyDescent="0.25">
      <c r="A302" s="85" t="s">
        <v>127</v>
      </c>
    </row>
  </sheetData>
  <mergeCells count="6">
    <mergeCell ref="A6:N6"/>
    <mergeCell ref="A1:N1"/>
    <mergeCell ref="A2:N2"/>
    <mergeCell ref="A3:N3"/>
    <mergeCell ref="A4:N4"/>
    <mergeCell ref="A5:N5"/>
  </mergeCells>
  <conditionalFormatting sqref="G10:H10 G11:G104 H11:H29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0:G10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3" r:id="rId1" xr:uid="{00000000-0004-0000-02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S296"/>
  <sheetViews>
    <sheetView topLeftCell="D3" zoomScale="80" zoomScaleNormal="80" workbookViewId="0">
      <pane ySplit="1" topLeftCell="A7" activePane="bottomLeft" state="frozen"/>
      <selection activeCell="F9" sqref="F9"/>
      <selection pane="bottomLeft" activeCell="J8" sqref="J8"/>
    </sheetView>
  </sheetViews>
  <sheetFormatPr baseColWidth="10" defaultRowHeight="15" x14ac:dyDescent="0.25"/>
  <cols>
    <col min="3" max="3" width="14.7109375" bestFit="1" customWidth="1"/>
    <col min="8" max="8" width="12.42578125" style="4" customWidth="1"/>
    <col min="9" max="9" width="12.85546875" customWidth="1"/>
    <col min="17" max="17" width="14.28515625" bestFit="1" customWidth="1"/>
  </cols>
  <sheetData>
    <row r="7" spans="1:19" ht="15.75" thickBot="1" x14ac:dyDescent="0.3">
      <c r="M7">
        <f>SUMPRODUCT(M10:M104,'PIB Volumen por sectores'!N11:N105)/95</f>
        <v>0.85263157894736841</v>
      </c>
    </row>
    <row r="8" spans="1:19" ht="60.75" thickBot="1" x14ac:dyDescent="0.3">
      <c r="A8" s="5" t="s">
        <v>5</v>
      </c>
      <c r="B8" s="5" t="s">
        <v>6</v>
      </c>
      <c r="C8" s="5" t="s">
        <v>14</v>
      </c>
      <c r="D8" s="5" t="s">
        <v>13</v>
      </c>
      <c r="E8" s="5" t="s">
        <v>9</v>
      </c>
      <c r="F8" s="5" t="s">
        <v>10</v>
      </c>
      <c r="G8" s="5" t="s">
        <v>11</v>
      </c>
      <c r="H8" s="5" t="s">
        <v>138</v>
      </c>
      <c r="I8" s="5" t="s">
        <v>139</v>
      </c>
      <c r="J8" s="5" t="s">
        <v>486</v>
      </c>
      <c r="K8" s="5" t="s">
        <v>472</v>
      </c>
      <c r="L8" s="5" t="s">
        <v>471</v>
      </c>
      <c r="M8" s="5" t="s">
        <v>520</v>
      </c>
      <c r="N8" s="5" t="s">
        <v>140</v>
      </c>
      <c r="O8" s="5" t="s">
        <v>151</v>
      </c>
      <c r="P8" s="5" t="s">
        <v>147</v>
      </c>
      <c r="Q8" s="5" t="s">
        <v>149</v>
      </c>
      <c r="R8" s="5" t="s">
        <v>163</v>
      </c>
      <c r="S8" t="s">
        <v>170</v>
      </c>
    </row>
    <row r="9" spans="1:19" x14ac:dyDescent="0.25">
      <c r="A9">
        <v>1995</v>
      </c>
      <c r="B9" s="6">
        <v>34700</v>
      </c>
      <c r="C9">
        <v>1045539</v>
      </c>
      <c r="E9">
        <f>'Ajuste estacional construcción'!E2</f>
        <v>1083399</v>
      </c>
      <c r="G9">
        <f t="shared" ref="G9:G40" si="0">+E9*D$162/E$178</f>
        <v>1161251.1235720466</v>
      </c>
      <c r="H9" s="4" t="s">
        <v>29</v>
      </c>
      <c r="I9">
        <f>AVERAGE(G9:G11)</f>
        <v>1164586.7492247897</v>
      </c>
      <c r="J9">
        <v>1168303.51</v>
      </c>
      <c r="L9">
        <v>0</v>
      </c>
      <c r="O9">
        <f>'PIB Volumen por sectores'!K10</f>
        <v>91.438406064398208</v>
      </c>
      <c r="P9">
        <f>CORREL(O9:O104,J9:J104)</f>
        <v>0.95695870572901753</v>
      </c>
      <c r="Q9" t="s">
        <v>150</v>
      </c>
      <c r="R9" s="8">
        <v>0.95695870572901753</v>
      </c>
      <c r="S9">
        <f>R9/SQRT((1-R9^2)/(96-2))</f>
        <v>31.968601097411565</v>
      </c>
    </row>
    <row r="10" spans="1:19" x14ac:dyDescent="0.25">
      <c r="B10" s="6">
        <v>34731</v>
      </c>
      <c r="C10">
        <v>1061575</v>
      </c>
      <c r="E10">
        <f>'Ajuste estacional construcción'!E3</f>
        <v>1085499</v>
      </c>
      <c r="G10">
        <f t="shared" si="0"/>
        <v>1163502.0277721626</v>
      </c>
      <c r="H10" s="4" t="s">
        <v>30</v>
      </c>
      <c r="I10">
        <f>AVERAGE(G12:G14)</f>
        <v>1162553.075144304</v>
      </c>
      <c r="J10">
        <v>1161887.3899999999</v>
      </c>
      <c r="K10">
        <f>J10-J9</f>
        <v>-6416.1200000001118</v>
      </c>
      <c r="L10">
        <v>0</v>
      </c>
      <c r="M10">
        <f>IF(K10&lt;0,-1,1)</f>
        <v>-1</v>
      </c>
      <c r="O10">
        <f>'PIB Volumen por sectores'!K11</f>
        <v>91.471056031579707</v>
      </c>
      <c r="P10">
        <f>CORREL(O10:O104,J9:J103)</f>
        <v>0.95606593037460152</v>
      </c>
      <c r="Q10" t="s">
        <v>157</v>
      </c>
      <c r="R10">
        <v>0.95606593037460152</v>
      </c>
    </row>
    <row r="11" spans="1:19" x14ac:dyDescent="0.25">
      <c r="B11" s="6">
        <v>34759</v>
      </c>
      <c r="C11">
        <v>1084096</v>
      </c>
      <c r="E11">
        <f>'Ajuste estacional construcción'!E4</f>
        <v>1090635</v>
      </c>
      <c r="G11">
        <f t="shared" si="0"/>
        <v>1169007.09633016</v>
      </c>
      <c r="H11" s="4" t="s">
        <v>31</v>
      </c>
      <c r="I11">
        <f>AVERAGE(G15:G17)</f>
        <v>1155998.6564853953</v>
      </c>
      <c r="J11">
        <v>1157790.8899999999</v>
      </c>
      <c r="K11">
        <f t="shared" ref="K11:K74" si="1">J11-J10</f>
        <v>-4096.5</v>
      </c>
      <c r="L11">
        <v>0</v>
      </c>
      <c r="M11">
        <f t="shared" ref="M11:M74" si="2">IF(K11&lt;0,-1,1)</f>
        <v>-1</v>
      </c>
      <c r="O11">
        <f>'PIB Volumen por sectores'!K12</f>
        <v>91.102285406605787</v>
      </c>
      <c r="P11">
        <f>CORREL(O11:O104,J9:J102)</f>
        <v>0.94906582977021758</v>
      </c>
      <c r="Q11" t="s">
        <v>158</v>
      </c>
      <c r="R11">
        <v>0.94906582977021758</v>
      </c>
    </row>
    <row r="12" spans="1:19" x14ac:dyDescent="0.25">
      <c r="B12" s="6">
        <v>34790</v>
      </c>
      <c r="C12">
        <v>1088437</v>
      </c>
      <c r="E12">
        <f>'Ajuste estacional construcción'!E5</f>
        <v>1085596</v>
      </c>
      <c r="G12">
        <f t="shared" si="0"/>
        <v>1163605.9981090249</v>
      </c>
      <c r="H12" s="4" t="s">
        <v>32</v>
      </c>
      <c r="I12">
        <f>AVERAGE(G18:G20)</f>
        <v>1162229.0163967635</v>
      </c>
      <c r="J12">
        <v>1157404.95</v>
      </c>
      <c r="K12">
        <f t="shared" si="1"/>
        <v>-385.93999999994412</v>
      </c>
      <c r="L12">
        <v>0</v>
      </c>
      <c r="M12">
        <f t="shared" si="2"/>
        <v>-1</v>
      </c>
      <c r="O12">
        <f>'PIB Volumen por sectores'!K13</f>
        <v>90.539893501166489</v>
      </c>
      <c r="P12">
        <f>CORREL(O12:O104,J9:J101)</f>
        <v>0.93543433250025598</v>
      </c>
      <c r="Q12" t="s">
        <v>159</v>
      </c>
      <c r="R12">
        <v>0.93543433250025598</v>
      </c>
    </row>
    <row r="13" spans="1:19" x14ac:dyDescent="0.25">
      <c r="B13" s="6">
        <v>34820</v>
      </c>
      <c r="C13">
        <v>1102505</v>
      </c>
      <c r="E13">
        <f>'Ajuste estacional construcción'!E6</f>
        <v>1086562</v>
      </c>
      <c r="G13">
        <f t="shared" si="0"/>
        <v>1164641.4140410782</v>
      </c>
      <c r="H13" s="4" t="s">
        <v>33</v>
      </c>
      <c r="I13">
        <f>AVERAGE(G21:G23)</f>
        <v>1153762.4010268992</v>
      </c>
      <c r="J13">
        <v>1156280.47</v>
      </c>
      <c r="K13">
        <f t="shared" si="1"/>
        <v>-1124.4799999999814</v>
      </c>
      <c r="L13">
        <v>0</v>
      </c>
      <c r="M13">
        <f t="shared" si="2"/>
        <v>-1</v>
      </c>
      <c r="N13">
        <f t="shared" ref="N13:N44" si="3">(J13-J9)/J9</f>
        <v>-1.0291024461614463E-2</v>
      </c>
      <c r="O13">
        <f>'PIB Volumen por sectores'!K14</f>
        <v>90.319324138518894</v>
      </c>
      <c r="P13">
        <f>CORREL(O13:O104,J9:J100)</f>
        <v>0.91475561944445005</v>
      </c>
      <c r="Q13" t="s">
        <v>160</v>
      </c>
      <c r="R13">
        <v>0.91475561944445005</v>
      </c>
    </row>
    <row r="14" spans="1:19" x14ac:dyDescent="0.25">
      <c r="B14" s="6">
        <v>34851</v>
      </c>
      <c r="C14">
        <v>1107442</v>
      </c>
      <c r="E14">
        <f>'Ajuste estacional construcción'!E7</f>
        <v>1081683</v>
      </c>
      <c r="G14">
        <f t="shared" si="0"/>
        <v>1159411.813282809</v>
      </c>
      <c r="H14" s="4" t="s">
        <v>34</v>
      </c>
      <c r="I14">
        <f>AVERAGE(G24:G26)</f>
        <v>1156261.9765481707</v>
      </c>
      <c r="J14">
        <v>1160049.18</v>
      </c>
      <c r="K14">
        <f t="shared" si="1"/>
        <v>3768.7099999999627</v>
      </c>
      <c r="L14">
        <v>0</v>
      </c>
      <c r="M14">
        <f t="shared" si="2"/>
        <v>1</v>
      </c>
      <c r="N14">
        <f t="shared" si="3"/>
        <v>-1.5820896377918027E-3</v>
      </c>
      <c r="O14">
        <f>'PIB Volumen por sectores'!K15</f>
        <v>90.461604588540396</v>
      </c>
      <c r="P14">
        <f>CORREL(O14:$O104,J9:$J99)</f>
        <v>0.8868849524996717</v>
      </c>
      <c r="Q14" t="s">
        <v>161</v>
      </c>
      <c r="R14">
        <v>0.8868849524996717</v>
      </c>
    </row>
    <row r="15" spans="1:19" x14ac:dyDescent="0.25">
      <c r="B15" s="6">
        <v>34881</v>
      </c>
      <c r="C15">
        <v>1102546</v>
      </c>
      <c r="E15">
        <f>'Ajuste estacional construcción'!E8</f>
        <v>1076615</v>
      </c>
      <c r="G15">
        <f t="shared" si="0"/>
        <v>1153979.6311465295</v>
      </c>
      <c r="H15" s="4" t="s">
        <v>35</v>
      </c>
      <c r="I15">
        <f>AVERAGE(G27:G29)</f>
        <v>1174914.4693531308</v>
      </c>
      <c r="J15">
        <v>1170395.3899999999</v>
      </c>
      <c r="K15">
        <f t="shared" si="1"/>
        <v>10346.209999999963</v>
      </c>
      <c r="L15">
        <v>0</v>
      </c>
      <c r="M15">
        <f t="shared" si="2"/>
        <v>1</v>
      </c>
      <c r="N15">
        <f t="shared" si="3"/>
        <v>1.0886680927330496E-2</v>
      </c>
      <c r="O15">
        <f>'PIB Volumen por sectores'!K16</f>
        <v>90.489545128315811</v>
      </c>
      <c r="P15">
        <f>CORREL(O15:$O104,J9:$J98)</f>
        <v>0.85199298084648589</v>
      </c>
      <c r="Q15" t="s">
        <v>162</v>
      </c>
      <c r="R15">
        <v>0.85199298084648589</v>
      </c>
    </row>
    <row r="16" spans="1:19" x14ac:dyDescent="0.25">
      <c r="B16" s="6">
        <v>34912</v>
      </c>
      <c r="C16">
        <v>1083471</v>
      </c>
      <c r="E16">
        <f>'Ajuste estacional construcción'!E9</f>
        <v>1083632</v>
      </c>
      <c r="G16">
        <f t="shared" si="0"/>
        <v>1161500.8667523451</v>
      </c>
      <c r="H16" s="4" t="s">
        <v>36</v>
      </c>
      <c r="I16">
        <f>AVERAGE(G30:G32)</f>
        <v>1180622.1192891386</v>
      </c>
      <c r="J16">
        <v>1179455.6299999999</v>
      </c>
      <c r="K16">
        <f t="shared" si="1"/>
        <v>9060.2399999999907</v>
      </c>
      <c r="L16">
        <v>0</v>
      </c>
      <c r="M16">
        <f t="shared" si="2"/>
        <v>1</v>
      </c>
      <c r="N16">
        <f t="shared" si="3"/>
        <v>1.9051827970841092E-2</v>
      </c>
      <c r="O16">
        <f>'PIB Volumen por sectores'!K17</f>
        <v>90.471157570737105</v>
      </c>
      <c r="P16">
        <f>CORREL(O9:O103,J10:J104)</f>
        <v>0.95264641291354868</v>
      </c>
      <c r="Q16" t="s">
        <v>164</v>
      </c>
      <c r="R16">
        <v>0.95264641291354868</v>
      </c>
    </row>
    <row r="17" spans="1:18" x14ac:dyDescent="0.25">
      <c r="B17" s="6">
        <v>34943</v>
      </c>
      <c r="C17">
        <v>1089396</v>
      </c>
      <c r="E17">
        <f>'Ajuste estacional construcción'!E10</f>
        <v>1075249</v>
      </c>
      <c r="G17">
        <f t="shared" si="0"/>
        <v>1152515.4715573112</v>
      </c>
      <c r="H17" s="4" t="s">
        <v>37</v>
      </c>
      <c r="I17">
        <f>AVERAGE(G33:G35)</f>
        <v>1188580.3161388815</v>
      </c>
      <c r="J17">
        <v>1192505.51</v>
      </c>
      <c r="K17">
        <f t="shared" si="1"/>
        <v>13049.880000000121</v>
      </c>
      <c r="L17">
        <v>0</v>
      </c>
      <c r="M17">
        <f t="shared" si="2"/>
        <v>1</v>
      </c>
      <c r="N17">
        <f t="shared" si="3"/>
        <v>3.1328938730583282E-2</v>
      </c>
      <c r="O17">
        <f>'PIB Volumen por sectores'!K18</f>
        <v>90.506300893515601</v>
      </c>
      <c r="P17">
        <f>CORREL(O9:O102,J11:J104)</f>
        <v>0.94306520738781197</v>
      </c>
      <c r="Q17" t="s">
        <v>165</v>
      </c>
      <c r="R17">
        <v>0.94306520738781197</v>
      </c>
    </row>
    <row r="18" spans="1:18" x14ac:dyDescent="0.25">
      <c r="B18" s="6">
        <v>34973</v>
      </c>
      <c r="C18">
        <v>1092334</v>
      </c>
      <c r="E18">
        <f>'Ajuste estacional construcción'!E11</f>
        <v>1076207</v>
      </c>
      <c r="G18">
        <f t="shared" si="0"/>
        <v>1153542.3126162214</v>
      </c>
      <c r="H18" s="4" t="s">
        <v>38</v>
      </c>
      <c r="I18">
        <f>AVERAGE(G36:G38)</f>
        <v>1217393.319045888</v>
      </c>
      <c r="J18">
        <v>1216603.3999999999</v>
      </c>
      <c r="K18">
        <f t="shared" si="1"/>
        <v>24097.889999999898</v>
      </c>
      <c r="L18">
        <v>0</v>
      </c>
      <c r="M18">
        <f t="shared" si="2"/>
        <v>1</v>
      </c>
      <c r="N18">
        <f t="shared" si="3"/>
        <v>4.8751571032531547E-2</v>
      </c>
      <c r="O18">
        <f>'PIB Volumen por sectores'!K19</f>
        <v>90.949140276978497</v>
      </c>
      <c r="P18">
        <f>CORREL(O9:O101,J12:J104)</f>
        <v>0.92866454039301294</v>
      </c>
      <c r="Q18" t="s">
        <v>166</v>
      </c>
      <c r="R18">
        <v>0.92866454039301294</v>
      </c>
    </row>
    <row r="19" spans="1:18" x14ac:dyDescent="0.25">
      <c r="B19" s="6">
        <v>35004</v>
      </c>
      <c r="C19">
        <v>1094268</v>
      </c>
      <c r="E19">
        <f>'Ajuste estacional construcción'!E12</f>
        <v>1078170</v>
      </c>
      <c r="G19">
        <f t="shared" si="0"/>
        <v>1155646.3721137582</v>
      </c>
      <c r="H19" s="4" t="s">
        <v>39</v>
      </c>
      <c r="I19">
        <f>AVERAGE(G39:G41)</f>
        <v>1243282.6474974111</v>
      </c>
      <c r="J19">
        <v>1241794.97</v>
      </c>
      <c r="K19">
        <f t="shared" si="1"/>
        <v>25191.570000000065</v>
      </c>
      <c r="L19">
        <v>0</v>
      </c>
      <c r="M19">
        <f t="shared" si="2"/>
        <v>1</v>
      </c>
      <c r="N19">
        <f t="shared" si="3"/>
        <v>6.100466612398403E-2</v>
      </c>
      <c r="O19">
        <f>'PIB Volumen por sectores'!K20</f>
        <v>91.854026430774212</v>
      </c>
      <c r="P19">
        <f>CORREL(O9:O100,J13:J104)</f>
        <v>0.90984660211008506</v>
      </c>
      <c r="Q19" t="s">
        <v>167</v>
      </c>
      <c r="R19">
        <v>0.90984660211008506</v>
      </c>
    </row>
    <row r="20" spans="1:18" x14ac:dyDescent="0.25">
      <c r="B20" s="6">
        <v>35034</v>
      </c>
      <c r="C20">
        <v>1047934</v>
      </c>
      <c r="E20">
        <f>'Ajuste estacional construcción'!E13</f>
        <v>1098557</v>
      </c>
      <c r="G20">
        <f t="shared" si="0"/>
        <v>1177498.3644603114</v>
      </c>
      <c r="H20" s="4" t="s">
        <v>40</v>
      </c>
      <c r="I20">
        <f>AVERAGE(G42:G44)</f>
        <v>1263964.169659904</v>
      </c>
      <c r="J20">
        <v>1271224.3</v>
      </c>
      <c r="K20">
        <f t="shared" si="1"/>
        <v>29429.330000000075</v>
      </c>
      <c r="L20">
        <v>0</v>
      </c>
      <c r="M20">
        <f t="shared" si="2"/>
        <v>1</v>
      </c>
      <c r="N20">
        <f t="shared" si="3"/>
        <v>7.7805953582162454E-2</v>
      </c>
      <c r="O20">
        <f>'PIB Volumen por sectores'!K21</f>
        <v>93.257243550583297</v>
      </c>
      <c r="P20">
        <f>CORREL(O9:O99,J14:J104)</f>
        <v>0.88689117960742447</v>
      </c>
      <c r="Q20" t="s">
        <v>168</v>
      </c>
      <c r="R20">
        <v>0.88689117960742447</v>
      </c>
    </row>
    <row r="21" spans="1:18" x14ac:dyDescent="0.25">
      <c r="A21">
        <v>1996</v>
      </c>
      <c r="B21" s="6">
        <v>35065</v>
      </c>
      <c r="C21">
        <v>1043267</v>
      </c>
      <c r="E21">
        <f>'Ajuste estacional construcción'!E14</f>
        <v>1080884</v>
      </c>
      <c r="G21">
        <f t="shared" si="0"/>
        <v>1158555.397827622</v>
      </c>
      <c r="H21" s="4" t="s">
        <v>41</v>
      </c>
      <c r="I21">
        <f>AVERAGE(G45:G47)</f>
        <v>1308584.2366338193</v>
      </c>
      <c r="J21">
        <v>1307643.47</v>
      </c>
      <c r="K21">
        <f t="shared" si="1"/>
        <v>36419.169999999925</v>
      </c>
      <c r="L21">
        <v>0</v>
      </c>
      <c r="M21">
        <f t="shared" si="2"/>
        <v>1</v>
      </c>
      <c r="N21">
        <f t="shared" si="3"/>
        <v>9.6551302308028719E-2</v>
      </c>
      <c r="O21">
        <f>'PIB Volumen por sectores'!K22</f>
        <v>94.462731356205893</v>
      </c>
      <c r="P21">
        <f>CORREL(O9:O98,J15:J104)</f>
        <v>0.85984815462955311</v>
      </c>
      <c r="Q21" t="s">
        <v>169</v>
      </c>
      <c r="R21">
        <v>0.85984815462955311</v>
      </c>
    </row>
    <row r="22" spans="1:18" x14ac:dyDescent="0.25">
      <c r="B22" s="6">
        <v>35096</v>
      </c>
      <c r="C22">
        <v>1054216</v>
      </c>
      <c r="E22">
        <f>'Ajuste estacional construcción'!E15</f>
        <v>1076909</v>
      </c>
      <c r="G22">
        <f t="shared" si="0"/>
        <v>1154294.7577345457</v>
      </c>
      <c r="H22" s="4" t="s">
        <v>42</v>
      </c>
      <c r="I22">
        <f>AVERAGE(G48:G50)</f>
        <v>1344998.8645823598</v>
      </c>
      <c r="J22">
        <v>1346752.23</v>
      </c>
      <c r="K22">
        <f t="shared" si="1"/>
        <v>39108.760000000009</v>
      </c>
      <c r="L22">
        <v>0</v>
      </c>
      <c r="M22">
        <f t="shared" si="2"/>
        <v>1</v>
      </c>
      <c r="N22">
        <f t="shared" si="3"/>
        <v>0.10697720391049383</v>
      </c>
      <c r="O22">
        <f>'PIB Volumen por sectores'!K23</f>
        <v>95.544196822537302</v>
      </c>
    </row>
    <row r="23" spans="1:18" x14ac:dyDescent="0.25">
      <c r="B23" s="6">
        <v>35125</v>
      </c>
      <c r="C23">
        <v>1065684</v>
      </c>
      <c r="E23">
        <f>'Ajuste estacional construcción'!E16</f>
        <v>1071444</v>
      </c>
      <c r="G23">
        <f t="shared" si="0"/>
        <v>1148437.0475185299</v>
      </c>
      <c r="H23" s="4" t="s">
        <v>43</v>
      </c>
      <c r="I23">
        <f>AVERAGE(G51:G53)</f>
        <v>1390066.2541052506</v>
      </c>
      <c r="J23">
        <v>1391077.97</v>
      </c>
      <c r="K23">
        <f t="shared" si="1"/>
        <v>44325.739999999991</v>
      </c>
      <c r="L23">
        <v>0</v>
      </c>
      <c r="M23">
        <f t="shared" si="2"/>
        <v>1</v>
      </c>
      <c r="N23">
        <f t="shared" si="3"/>
        <v>0.12021549741017232</v>
      </c>
      <c r="O23">
        <f>'PIB Volumen por sectores'!K24</f>
        <v>96.928076383136187</v>
      </c>
      <c r="P23" t="str">
        <f>IF(Q23&lt;0.01,"**",IF(Q23&lt;0.05,"*","--"))</f>
        <v>**</v>
      </c>
      <c r="Q23">
        <f>1-_xlfn.T.DIST(S9,94,TRUE)</f>
        <v>0</v>
      </c>
    </row>
    <row r="24" spans="1:18" x14ac:dyDescent="0.25">
      <c r="B24" s="6">
        <v>35156</v>
      </c>
      <c r="C24">
        <v>1078073</v>
      </c>
      <c r="E24">
        <f>'Ajuste estacional construcción'!E17</f>
        <v>1074427</v>
      </c>
      <c r="G24">
        <f t="shared" si="0"/>
        <v>1151634.4033418375</v>
      </c>
      <c r="H24" s="4" t="s">
        <v>44</v>
      </c>
      <c r="I24">
        <f>AVERAGE(G54:G56)</f>
        <v>1447066.6514661841</v>
      </c>
      <c r="J24">
        <v>1441857.36</v>
      </c>
      <c r="K24">
        <f t="shared" si="1"/>
        <v>50779.39000000013</v>
      </c>
      <c r="L24">
        <v>0</v>
      </c>
      <c r="M24">
        <f t="shared" si="2"/>
        <v>1</v>
      </c>
      <c r="N24">
        <f t="shared" si="3"/>
        <v>0.13422734288512267</v>
      </c>
      <c r="O24">
        <f>'PIB Volumen por sectores'!K25</f>
        <v>98.31061812971889</v>
      </c>
      <c r="Q24">
        <f>Q23*2</f>
        <v>0</v>
      </c>
    </row>
    <row r="25" spans="1:18" x14ac:dyDescent="0.25">
      <c r="B25" s="6">
        <v>35186</v>
      </c>
      <c r="C25">
        <v>1094110</v>
      </c>
      <c r="E25">
        <f>'Ajuste estacional construcción'!E18</f>
        <v>1078464</v>
      </c>
      <c r="G25">
        <f t="shared" si="0"/>
        <v>1155961.4987017745</v>
      </c>
      <c r="H25" s="4" t="s">
        <v>45</v>
      </c>
      <c r="I25">
        <f>AVERAGE(G57:G59)</f>
        <v>1491362.6596925587</v>
      </c>
      <c r="J25">
        <v>1498163.04</v>
      </c>
      <c r="K25">
        <f t="shared" si="1"/>
        <v>56305.679999999935</v>
      </c>
      <c r="L25">
        <v>0</v>
      </c>
      <c r="M25">
        <f t="shared" si="2"/>
        <v>1</v>
      </c>
      <c r="N25">
        <f t="shared" si="3"/>
        <v>0.14569687714649016</v>
      </c>
      <c r="O25">
        <f>'PIB Volumen por sectores'!K26</f>
        <v>99.737223667618593</v>
      </c>
    </row>
    <row r="26" spans="1:18" x14ac:dyDescent="0.25">
      <c r="B26" s="6">
        <v>35217</v>
      </c>
      <c r="C26">
        <v>1109602</v>
      </c>
      <c r="E26">
        <f>'Ajuste estacional construcción'!E19</f>
        <v>1083342</v>
      </c>
      <c r="G26">
        <f t="shared" si="0"/>
        <v>1161190.0276009005</v>
      </c>
      <c r="H26" s="4" t="s">
        <v>46</v>
      </c>
      <c r="I26">
        <f>AVERAGE(G60:G62)</f>
        <v>1559498.6016892081</v>
      </c>
      <c r="J26">
        <v>1551988.43</v>
      </c>
      <c r="K26">
        <f t="shared" si="1"/>
        <v>53825.389999999898</v>
      </c>
      <c r="L26">
        <v>0</v>
      </c>
      <c r="M26">
        <f t="shared" si="2"/>
        <v>1</v>
      </c>
      <c r="N26">
        <f t="shared" si="3"/>
        <v>0.15239343617051218</v>
      </c>
      <c r="O26">
        <f>'PIB Volumen por sectores'!K27</f>
        <v>101.210051483355</v>
      </c>
    </row>
    <row r="27" spans="1:18" x14ac:dyDescent="0.25">
      <c r="B27" s="6">
        <v>35247</v>
      </c>
      <c r="C27">
        <v>1117962</v>
      </c>
      <c r="E27">
        <f>'Ajuste estacional construcción'!E20</f>
        <v>1092482</v>
      </c>
      <c r="G27">
        <f t="shared" si="0"/>
        <v>1170986.8201671189</v>
      </c>
      <c r="H27" s="4" t="s">
        <v>47</v>
      </c>
      <c r="I27">
        <f>AVERAGE(G63:G65)</f>
        <v>1595876.4291405089</v>
      </c>
      <c r="J27">
        <v>1599477.84</v>
      </c>
      <c r="K27">
        <f t="shared" si="1"/>
        <v>47489.410000000149</v>
      </c>
      <c r="L27">
        <v>0</v>
      </c>
      <c r="M27">
        <f t="shared" si="2"/>
        <v>1</v>
      </c>
      <c r="N27">
        <f t="shared" si="3"/>
        <v>0.14981178229714912</v>
      </c>
      <c r="O27">
        <f>'PIB Volumen por sectores'!K28</f>
        <v>102.696790725646</v>
      </c>
    </row>
    <row r="28" spans="1:18" x14ac:dyDescent="0.25">
      <c r="B28" s="6">
        <v>35278</v>
      </c>
      <c r="C28">
        <v>1096834</v>
      </c>
      <c r="E28">
        <f>'Ajuste estacional construcción'!E21</f>
        <v>1098134</v>
      </c>
      <c r="G28">
        <f t="shared" si="0"/>
        <v>1177044.9680428593</v>
      </c>
      <c r="H28" s="4" t="s">
        <v>48</v>
      </c>
      <c r="I28">
        <f>AVERAGE(G66:G68)</f>
        <v>1645583.8968930666</v>
      </c>
      <c r="J28">
        <v>1643099.38</v>
      </c>
      <c r="K28">
        <f t="shared" si="1"/>
        <v>43621.539999999804</v>
      </c>
      <c r="L28">
        <v>0</v>
      </c>
      <c r="M28">
        <f t="shared" si="2"/>
        <v>1</v>
      </c>
      <c r="N28">
        <f t="shared" si="3"/>
        <v>0.13957137896081467</v>
      </c>
      <c r="O28">
        <f>'PIB Volumen por sectores'!K29</f>
        <v>103.963267303778</v>
      </c>
    </row>
    <row r="29" spans="1:18" x14ac:dyDescent="0.25">
      <c r="B29" s="6">
        <v>35309</v>
      </c>
      <c r="C29">
        <v>1111097</v>
      </c>
      <c r="E29">
        <f>'Ajuste estacional construcción'!E22</f>
        <v>1097823</v>
      </c>
      <c r="G29">
        <f t="shared" si="0"/>
        <v>1176711.6198494136</v>
      </c>
      <c r="H29" s="4" t="s">
        <v>49</v>
      </c>
      <c r="I29">
        <f>AVERAGE(G69:G71)</f>
        <v>1681883.1213405542</v>
      </c>
      <c r="J29">
        <v>1679941.93</v>
      </c>
      <c r="K29">
        <f t="shared" si="1"/>
        <v>36842.550000000047</v>
      </c>
      <c r="L29">
        <v>0</v>
      </c>
      <c r="M29">
        <f t="shared" si="2"/>
        <v>1</v>
      </c>
      <c r="N29">
        <f t="shared" si="3"/>
        <v>0.12133451777050908</v>
      </c>
      <c r="O29">
        <f>'PIB Volumen por sectores'!K30</f>
        <v>105.196599101182</v>
      </c>
    </row>
    <row r="30" spans="1:18" x14ac:dyDescent="0.25">
      <c r="B30" s="6">
        <v>35339</v>
      </c>
      <c r="C30">
        <v>1115814</v>
      </c>
      <c r="E30">
        <f>'Ajuste estacional construcción'!E23</f>
        <v>1100442</v>
      </c>
      <c r="G30">
        <f t="shared" si="0"/>
        <v>1179518.818944701</v>
      </c>
      <c r="H30" s="4" t="s">
        <v>50</v>
      </c>
      <c r="I30">
        <f>AVERAGE(G72:G74)</f>
        <v>1702911.9258653503</v>
      </c>
      <c r="J30">
        <v>1708504.23</v>
      </c>
      <c r="K30">
        <f t="shared" si="1"/>
        <v>28562.300000000047</v>
      </c>
      <c r="L30">
        <v>0</v>
      </c>
      <c r="M30">
        <f t="shared" si="2"/>
        <v>1</v>
      </c>
      <c r="N30">
        <f t="shared" si="3"/>
        <v>0.10084856109397675</v>
      </c>
      <c r="O30">
        <f>'PIB Volumen por sectores'!K31</f>
        <v>106.27460969868</v>
      </c>
    </row>
    <row r="31" spans="1:18" x14ac:dyDescent="0.25">
      <c r="B31" s="6">
        <v>35370</v>
      </c>
      <c r="C31">
        <v>1118146</v>
      </c>
      <c r="E31">
        <f>'Ajuste estacional construcción'!E24</f>
        <v>1101984</v>
      </c>
      <c r="G31">
        <f t="shared" si="0"/>
        <v>1181171.6257430718</v>
      </c>
      <c r="H31" s="4" t="s">
        <v>51</v>
      </c>
      <c r="I31">
        <f>AVERAGE(G75:G77)</f>
        <v>1744838.4108131274</v>
      </c>
      <c r="J31">
        <v>1743590.7</v>
      </c>
      <c r="K31">
        <f t="shared" si="1"/>
        <v>35086.469999999972</v>
      </c>
      <c r="L31">
        <v>0</v>
      </c>
      <c r="M31">
        <f t="shared" si="2"/>
        <v>1</v>
      </c>
      <c r="N31">
        <f t="shared" si="3"/>
        <v>9.0099941615946283E-2</v>
      </c>
      <c r="O31">
        <f>'PIB Volumen por sectores'!K32</f>
        <v>107.450179893607</v>
      </c>
    </row>
    <row r="32" spans="1:18" x14ac:dyDescent="0.25">
      <c r="B32" s="6">
        <v>35400</v>
      </c>
      <c r="C32">
        <v>1050434</v>
      </c>
      <c r="E32">
        <f>'Ajuste estacional construcción'!E25</f>
        <v>1101988</v>
      </c>
      <c r="G32">
        <f t="shared" si="0"/>
        <v>1181175.9131796435</v>
      </c>
      <c r="H32" s="4" t="s">
        <v>52</v>
      </c>
      <c r="I32">
        <f>AVERAGE(G78:G80)</f>
        <v>1786514.4380078434</v>
      </c>
      <c r="J32">
        <v>1783937.87</v>
      </c>
      <c r="K32">
        <f t="shared" si="1"/>
        <v>40347.170000000158</v>
      </c>
      <c r="L32">
        <v>0</v>
      </c>
      <c r="M32">
        <f t="shared" si="2"/>
        <v>1</v>
      </c>
      <c r="N32">
        <f t="shared" si="3"/>
        <v>8.5715137936452898E-2</v>
      </c>
      <c r="O32">
        <f>'PIB Volumen por sectores'!K33</f>
        <v>109.121590922303</v>
      </c>
    </row>
    <row r="33" spans="1:15" x14ac:dyDescent="0.25">
      <c r="A33">
        <v>1997</v>
      </c>
      <c r="B33" s="6">
        <v>35431</v>
      </c>
      <c r="C33">
        <v>1065701</v>
      </c>
      <c r="E33">
        <f>'Ajuste estacional construcción'!E26</f>
        <v>1103026</v>
      </c>
      <c r="G33">
        <f t="shared" si="0"/>
        <v>1182288.5029699863</v>
      </c>
      <c r="H33" s="4" t="s">
        <v>53</v>
      </c>
      <c r="I33">
        <f>AVERAGE(G81:G83)</f>
        <v>1813838.9858517258</v>
      </c>
      <c r="J33">
        <v>1815268.87</v>
      </c>
      <c r="K33">
        <f t="shared" si="1"/>
        <v>31331</v>
      </c>
      <c r="L33">
        <v>0</v>
      </c>
      <c r="M33">
        <f t="shared" si="2"/>
        <v>1</v>
      </c>
      <c r="N33">
        <f t="shared" si="3"/>
        <v>8.0554534405841149E-2</v>
      </c>
      <c r="O33">
        <f>'PIB Volumen por sectores'!K34</f>
        <v>111.461834396085</v>
      </c>
    </row>
    <row r="34" spans="1:15" x14ac:dyDescent="0.25">
      <c r="B34" s="6">
        <v>35462</v>
      </c>
      <c r="C34">
        <v>1087849</v>
      </c>
      <c r="E34">
        <f>'Ajuste estacional construcción'!E27</f>
        <v>1108618</v>
      </c>
      <c r="G34">
        <f t="shared" si="0"/>
        <v>1188282.3392971519</v>
      </c>
      <c r="H34" s="4" t="s">
        <v>54</v>
      </c>
      <c r="I34">
        <f>AVERAGE(G84:G86)</f>
        <v>1837786.4628226727</v>
      </c>
      <c r="J34">
        <v>1837388.32</v>
      </c>
      <c r="K34">
        <f t="shared" si="1"/>
        <v>22119.449999999953</v>
      </c>
      <c r="L34">
        <v>0</v>
      </c>
      <c r="M34">
        <f t="shared" si="2"/>
        <v>1</v>
      </c>
      <c r="N34">
        <f t="shared" si="3"/>
        <v>7.5436798889283452E-2</v>
      </c>
      <c r="O34">
        <f>'PIB Volumen por sectores'!K35</f>
        <v>113.607770911674</v>
      </c>
    </row>
    <row r="35" spans="1:15" x14ac:dyDescent="0.25">
      <c r="B35" s="6">
        <v>35490</v>
      </c>
      <c r="C35">
        <v>1111027</v>
      </c>
      <c r="E35">
        <f>'Ajuste estacional construcción'!E28</f>
        <v>1115044</v>
      </c>
      <c r="G35">
        <f t="shared" si="0"/>
        <v>1195170.1061495065</v>
      </c>
      <c r="H35" s="4" t="s">
        <v>55</v>
      </c>
      <c r="I35">
        <f>AVERAGE(G87:G89)</f>
        <v>1857077.0691040463</v>
      </c>
      <c r="J35">
        <v>1859428.52</v>
      </c>
      <c r="K35">
        <f t="shared" si="1"/>
        <v>22040.199999999953</v>
      </c>
      <c r="L35">
        <v>0</v>
      </c>
      <c r="M35">
        <f t="shared" si="2"/>
        <v>1</v>
      </c>
      <c r="N35">
        <f t="shared" si="3"/>
        <v>6.643636032240828E-2</v>
      </c>
      <c r="O35">
        <f>'PIB Volumen por sectores'!K36</f>
        <v>114.870492964101</v>
      </c>
    </row>
    <row r="36" spans="1:15" x14ac:dyDescent="0.25">
      <c r="B36" s="6">
        <v>35521</v>
      </c>
      <c r="C36">
        <v>1136695</v>
      </c>
      <c r="E36">
        <f>'Ajuste estacional construcción'!E29</f>
        <v>1131584</v>
      </c>
      <c r="G36">
        <f t="shared" si="0"/>
        <v>1212898.6563732759</v>
      </c>
      <c r="H36" s="4" t="s">
        <v>56</v>
      </c>
      <c r="I36">
        <f>AVERAGE(G90:G92)</f>
        <v>1889771.273967538</v>
      </c>
      <c r="J36">
        <v>1885581.66</v>
      </c>
      <c r="K36">
        <f t="shared" si="1"/>
        <v>26153.139999999898</v>
      </c>
      <c r="L36">
        <v>0</v>
      </c>
      <c r="M36">
        <f t="shared" si="2"/>
        <v>1</v>
      </c>
      <c r="N36">
        <f t="shared" si="3"/>
        <v>5.6977202911220111E-2</v>
      </c>
      <c r="O36">
        <f>'PIB Volumen por sectores'!K37</f>
        <v>115.757924995447</v>
      </c>
    </row>
    <row r="37" spans="1:15" x14ac:dyDescent="0.25">
      <c r="B37" s="6">
        <v>35551</v>
      </c>
      <c r="C37">
        <v>1151228</v>
      </c>
      <c r="E37">
        <f>'Ajuste estacional construcción'!E30</f>
        <v>1134172</v>
      </c>
      <c r="G37">
        <f t="shared" si="0"/>
        <v>1215672.6278351329</v>
      </c>
      <c r="H37" s="4" t="s">
        <v>57</v>
      </c>
      <c r="I37">
        <f>AVERAGE(G93:G95)</f>
        <v>1910904.7634019591</v>
      </c>
      <c r="J37">
        <v>1913817.78</v>
      </c>
      <c r="K37">
        <f t="shared" si="1"/>
        <v>28236.120000000112</v>
      </c>
      <c r="L37">
        <v>0</v>
      </c>
      <c r="M37">
        <f t="shared" si="2"/>
        <v>1</v>
      </c>
      <c r="N37">
        <f t="shared" si="3"/>
        <v>5.4288877878459908E-2</v>
      </c>
      <c r="O37">
        <f>'PIB Volumen por sectores'!K38</f>
        <v>116.512041298574</v>
      </c>
    </row>
    <row r="38" spans="1:15" x14ac:dyDescent="0.25">
      <c r="B38" s="6">
        <v>35582</v>
      </c>
      <c r="C38">
        <v>1169524</v>
      </c>
      <c r="E38">
        <f>'Ajuste estacional construcción'!E31</f>
        <v>1141576</v>
      </c>
      <c r="G38">
        <f t="shared" si="0"/>
        <v>1223608.6729292558</v>
      </c>
      <c r="H38" s="4" t="s">
        <v>58</v>
      </c>
      <c r="I38">
        <f>AVERAGE(G96:G98)</f>
        <v>1943155.2185802853</v>
      </c>
      <c r="J38">
        <v>1944546.46</v>
      </c>
      <c r="K38">
        <f t="shared" si="1"/>
        <v>30728.679999999935</v>
      </c>
      <c r="L38">
        <v>0</v>
      </c>
      <c r="M38">
        <f t="shared" si="2"/>
        <v>1</v>
      </c>
      <c r="N38">
        <f t="shared" si="3"/>
        <v>5.8320899743174538E-2</v>
      </c>
      <c r="O38">
        <f>'PIB Volumen por sectores'!K39</f>
        <v>117.09474400932601</v>
      </c>
    </row>
    <row r="39" spans="1:15" x14ac:dyDescent="0.25">
      <c r="B39" s="6">
        <v>35612</v>
      </c>
      <c r="C39">
        <v>1173993</v>
      </c>
      <c r="E39">
        <f>'Ajuste estacional construcción'!E32</f>
        <v>1149084</v>
      </c>
      <c r="G39">
        <f t="shared" si="0"/>
        <v>1231656.1913742414</v>
      </c>
      <c r="H39" s="4" t="s">
        <v>59</v>
      </c>
      <c r="I39">
        <f>AVERAGE(G99:G101)</f>
        <v>1974467.0824358014</v>
      </c>
      <c r="J39">
        <v>1970394.95</v>
      </c>
      <c r="K39">
        <f t="shared" si="1"/>
        <v>25848.489999999991</v>
      </c>
      <c r="L39">
        <v>0</v>
      </c>
      <c r="M39">
        <f t="shared" si="2"/>
        <v>1</v>
      </c>
      <c r="N39">
        <f t="shared" si="3"/>
        <v>5.967770678272695E-2</v>
      </c>
      <c r="O39">
        <f>'PIB Volumen por sectores'!K40</f>
        <v>117.500994571479</v>
      </c>
    </row>
    <row r="40" spans="1:15" x14ac:dyDescent="0.25">
      <c r="B40" s="6">
        <v>35643</v>
      </c>
      <c r="C40">
        <v>1155510</v>
      </c>
      <c r="E40">
        <f>'Ajuste estacional construcción'!E33</f>
        <v>1159864</v>
      </c>
      <c r="G40">
        <f t="shared" si="0"/>
        <v>1243210.8329348359</v>
      </c>
      <c r="H40" s="4" t="s">
        <v>60</v>
      </c>
      <c r="I40">
        <f>AVERAGE(G102:G104)</f>
        <v>1986346.8546030794</v>
      </c>
      <c r="J40">
        <v>1992369.47</v>
      </c>
      <c r="K40">
        <f t="shared" si="1"/>
        <v>21974.520000000019</v>
      </c>
      <c r="L40">
        <v>0</v>
      </c>
      <c r="M40">
        <f t="shared" si="2"/>
        <v>1</v>
      </c>
      <c r="N40">
        <f t="shared" si="3"/>
        <v>5.6633882406344607E-2</v>
      </c>
      <c r="O40">
        <f>'PIB Volumen por sectores'!K41</f>
        <v>118.006972809256</v>
      </c>
    </row>
    <row r="41" spans="1:15" x14ac:dyDescent="0.25">
      <c r="B41" s="6">
        <v>35674</v>
      </c>
      <c r="C41">
        <v>1182431</v>
      </c>
      <c r="E41">
        <f>'Ajuste estacional construcción'!E34</f>
        <v>1170845</v>
      </c>
      <c r="G41">
        <f t="shared" ref="G41:G72" si="4">+E41*D$162/E$178</f>
        <v>1254980.9181831561</v>
      </c>
      <c r="H41" s="4" t="s">
        <v>61</v>
      </c>
      <c r="I41">
        <f>AVERAGE(G105:G107)</f>
        <v>2018665.5514801713</v>
      </c>
      <c r="J41">
        <v>2016660.16</v>
      </c>
      <c r="K41">
        <f t="shared" si="1"/>
        <v>24290.689999999944</v>
      </c>
      <c r="L41">
        <v>0</v>
      </c>
      <c r="M41">
        <f t="shared" si="2"/>
        <v>1</v>
      </c>
      <c r="N41">
        <f t="shared" si="3"/>
        <v>5.3736766935042209E-2</v>
      </c>
      <c r="O41">
        <f>'PIB Volumen por sectores'!K42</f>
        <v>118.50395653121301</v>
      </c>
    </row>
    <row r="42" spans="1:15" x14ac:dyDescent="0.25">
      <c r="B42" s="6">
        <v>35704</v>
      </c>
      <c r="C42">
        <v>1196618</v>
      </c>
      <c r="E42">
        <f>'Ajuste estacional construcción'!E35</f>
        <v>1182295</v>
      </c>
      <c r="G42">
        <f t="shared" si="4"/>
        <v>1267253.7053695016</v>
      </c>
      <c r="H42" s="4" t="s">
        <v>62</v>
      </c>
      <c r="I42">
        <f>AVERAGE(G108:G110)</f>
        <v>2039457.8324207652</v>
      </c>
      <c r="J42">
        <v>2040814.66</v>
      </c>
      <c r="K42">
        <f t="shared" si="1"/>
        <v>24154.5</v>
      </c>
      <c r="L42">
        <v>0</v>
      </c>
      <c r="M42">
        <f t="shared" si="2"/>
        <v>1</v>
      </c>
      <c r="N42">
        <f t="shared" si="3"/>
        <v>4.9506762620626692E-2</v>
      </c>
      <c r="O42">
        <f>'PIB Volumen por sectores'!K43</f>
        <v>118.976757336627</v>
      </c>
    </row>
    <row r="43" spans="1:15" x14ac:dyDescent="0.25">
      <c r="B43" s="6">
        <v>35735</v>
      </c>
      <c r="C43">
        <v>1201739</v>
      </c>
      <c r="E43">
        <f>'Ajuste estacional construcción'!E36</f>
        <v>1185180</v>
      </c>
      <c r="G43">
        <f t="shared" si="4"/>
        <v>1270346.0189968038</v>
      </c>
      <c r="H43" s="4" t="s">
        <v>63</v>
      </c>
      <c r="I43">
        <f>AVERAGE(G111:G113)</f>
        <v>2057797.6996423758</v>
      </c>
      <c r="J43">
        <v>2057437.28</v>
      </c>
      <c r="K43">
        <f t="shared" si="1"/>
        <v>16622.620000000112</v>
      </c>
      <c r="L43">
        <v>0</v>
      </c>
      <c r="M43">
        <f t="shared" si="2"/>
        <v>1</v>
      </c>
      <c r="N43">
        <f t="shared" si="3"/>
        <v>4.4175067541662179E-2</v>
      </c>
      <c r="O43">
        <f>'PIB Volumen por sectores'!K44</f>
        <v>119.51798904944</v>
      </c>
    </row>
    <row r="44" spans="1:15" x14ac:dyDescent="0.25">
      <c r="B44" s="6">
        <v>35765</v>
      </c>
      <c r="C44">
        <v>1114936</v>
      </c>
      <c r="E44">
        <f>'Ajuste estacional construcción'!E37</f>
        <v>1170203</v>
      </c>
      <c r="G44">
        <f t="shared" si="4"/>
        <v>1254292.7846134061</v>
      </c>
      <c r="H44" s="4" t="s">
        <v>64</v>
      </c>
      <c r="I44">
        <f>AVERAGE(G114:G116)</f>
        <v>2060123.9912688762</v>
      </c>
      <c r="J44">
        <v>2078581.33</v>
      </c>
      <c r="K44">
        <f t="shared" si="1"/>
        <v>21144.050000000047</v>
      </c>
      <c r="L44">
        <v>0</v>
      </c>
      <c r="M44">
        <f t="shared" si="2"/>
        <v>1</v>
      </c>
      <c r="N44">
        <f t="shared" si="3"/>
        <v>4.3271020409683406E-2</v>
      </c>
      <c r="O44">
        <f>'PIB Volumen por sectores'!K45</f>
        <v>119.63162314816</v>
      </c>
    </row>
    <row r="45" spans="1:15" x14ac:dyDescent="0.25">
      <c r="A45">
        <v>1998</v>
      </c>
      <c r="B45" s="6">
        <v>35796</v>
      </c>
      <c r="C45">
        <v>1167797</v>
      </c>
      <c r="E45">
        <f>'Ajuste estacional construcción'!E38</f>
        <v>1204967</v>
      </c>
      <c r="G45">
        <f t="shared" si="4"/>
        <v>1291554.8958576096</v>
      </c>
      <c r="H45" s="4" t="s">
        <v>65</v>
      </c>
      <c r="I45">
        <f>AVERAGE(G117:G119)</f>
        <v>2119744.7269478492</v>
      </c>
      <c r="J45">
        <v>2108370.44</v>
      </c>
      <c r="K45">
        <f t="shared" si="1"/>
        <v>29789.10999999987</v>
      </c>
      <c r="L45">
        <v>0</v>
      </c>
      <c r="M45">
        <f t="shared" si="2"/>
        <v>1</v>
      </c>
      <c r="N45">
        <f t="shared" ref="N45:N76" si="5">(J45-J41)/J41</f>
        <v>4.5476318627725575E-2</v>
      </c>
      <c r="O45">
        <f>'PIB Volumen por sectores'!K46</f>
        <v>119.33499238046301</v>
      </c>
    </row>
    <row r="46" spans="1:15" x14ac:dyDescent="0.25">
      <c r="B46" s="6">
        <v>35827</v>
      </c>
      <c r="C46">
        <v>1201734</v>
      </c>
      <c r="E46">
        <f>'Ajuste estacional construcción'!E39</f>
        <v>1219620</v>
      </c>
      <c r="G46">
        <f t="shared" si="4"/>
        <v>1307260.8478787036</v>
      </c>
      <c r="H46" s="4" t="s">
        <v>66</v>
      </c>
      <c r="I46">
        <f>AVERAGE(G120:G122)</f>
        <v>2140840.7013122686</v>
      </c>
      <c r="J46">
        <v>2139812.02</v>
      </c>
      <c r="K46">
        <f t="shared" si="1"/>
        <v>31441.580000000075</v>
      </c>
      <c r="L46">
        <v>0</v>
      </c>
      <c r="M46">
        <f t="shared" si="2"/>
        <v>1</v>
      </c>
      <c r="N46">
        <f t="shared" si="5"/>
        <v>4.8508746012242046E-2</v>
      </c>
      <c r="O46">
        <f>'PIB Volumen por sectores'!K47</f>
        <v>119.353223320711</v>
      </c>
    </row>
    <row r="47" spans="1:15" x14ac:dyDescent="0.25">
      <c r="B47" s="6">
        <v>35855</v>
      </c>
      <c r="C47">
        <v>1237595</v>
      </c>
      <c r="E47">
        <f>'Ajuste estacional construcción'!E40</f>
        <v>1237977</v>
      </c>
      <c r="G47">
        <f t="shared" si="4"/>
        <v>1326936.9661651445</v>
      </c>
      <c r="H47" s="4" t="s">
        <v>67</v>
      </c>
      <c r="I47">
        <f>AVERAGE(G123:G125)</f>
        <v>2167138.05081086</v>
      </c>
      <c r="J47">
        <v>2169184.8199999998</v>
      </c>
      <c r="K47">
        <f t="shared" si="1"/>
        <v>29372.799999999814</v>
      </c>
      <c r="L47">
        <v>0</v>
      </c>
      <c r="M47">
        <f t="shared" si="2"/>
        <v>1</v>
      </c>
      <c r="N47">
        <f t="shared" si="5"/>
        <v>5.4313947300497926E-2</v>
      </c>
      <c r="O47">
        <f>'PIB Volumen por sectores'!K48</f>
        <v>119.928468578121</v>
      </c>
    </row>
    <row r="48" spans="1:15" x14ac:dyDescent="0.25">
      <c r="B48" s="6">
        <v>35886</v>
      </c>
      <c r="C48">
        <v>1246240</v>
      </c>
      <c r="E48">
        <f>'Ajuste estacional construcción'!E41</f>
        <v>1240733</v>
      </c>
      <c r="G48">
        <f t="shared" si="4"/>
        <v>1329891.0099630109</v>
      </c>
      <c r="H48" s="4" t="s">
        <v>68</v>
      </c>
      <c r="I48">
        <f>AVERAGE(G126:G128)</f>
        <v>2205928.2759064748</v>
      </c>
      <c r="J48">
        <v>2200090.52</v>
      </c>
      <c r="K48">
        <f t="shared" si="1"/>
        <v>30905.700000000186</v>
      </c>
      <c r="L48">
        <v>0</v>
      </c>
      <c r="M48">
        <f t="shared" si="2"/>
        <v>1</v>
      </c>
      <c r="N48">
        <f t="shared" si="5"/>
        <v>5.8457751085448234E-2</v>
      </c>
      <c r="O48">
        <f>'PIB Volumen por sectores'!K49</f>
        <v>120.898665518443</v>
      </c>
    </row>
    <row r="49" spans="1:15" x14ac:dyDescent="0.25">
      <c r="B49" s="6">
        <v>35916</v>
      </c>
      <c r="C49">
        <v>1272037</v>
      </c>
      <c r="E49">
        <f>'Ajuste estacional construcción'!E42</f>
        <v>1252654</v>
      </c>
      <c r="G49">
        <f t="shared" si="4"/>
        <v>1342668.6428056685</v>
      </c>
      <c r="H49" s="4" t="s">
        <v>69</v>
      </c>
      <c r="I49">
        <f>AVERAGE(G129:G131)</f>
        <v>2237862.8899240233</v>
      </c>
      <c r="J49">
        <v>2244499.2799999998</v>
      </c>
      <c r="K49">
        <f t="shared" si="1"/>
        <v>44408.759999999776</v>
      </c>
      <c r="L49">
        <v>0</v>
      </c>
      <c r="M49">
        <f t="shared" si="2"/>
        <v>1</v>
      </c>
      <c r="N49">
        <f t="shared" si="5"/>
        <v>6.4565902375295997E-2</v>
      </c>
      <c r="O49">
        <f>'PIB Volumen por sectores'!K50</f>
        <v>122.02099334286</v>
      </c>
    </row>
    <row r="50" spans="1:15" x14ac:dyDescent="0.25">
      <c r="B50" s="6">
        <v>35947</v>
      </c>
      <c r="C50">
        <v>1301663</v>
      </c>
      <c r="E50">
        <f>'Ajuste estacional construcción'!E43</f>
        <v>1271097</v>
      </c>
      <c r="G50">
        <f t="shared" si="4"/>
        <v>1362436.9409784002</v>
      </c>
      <c r="H50" s="4" t="s">
        <v>70</v>
      </c>
      <c r="I50">
        <f>AVERAGE(G132:G134)</f>
        <v>2308641.6792807132</v>
      </c>
      <c r="J50">
        <v>2309601.6800000002</v>
      </c>
      <c r="K50">
        <f t="shared" si="1"/>
        <v>65102.400000000373</v>
      </c>
      <c r="L50">
        <v>0</v>
      </c>
      <c r="M50">
        <f t="shared" si="2"/>
        <v>1</v>
      </c>
      <c r="N50">
        <f t="shared" si="5"/>
        <v>7.9347932628212894E-2</v>
      </c>
      <c r="O50">
        <f>'PIB Volumen por sectores'!K51</f>
        <v>122.937550353292</v>
      </c>
    </row>
    <row r="51" spans="1:15" x14ac:dyDescent="0.25">
      <c r="B51" s="6">
        <v>35977</v>
      </c>
      <c r="C51">
        <v>1305513</v>
      </c>
      <c r="E51">
        <f>'Ajuste estacional construcción'!E44</f>
        <v>1280666</v>
      </c>
      <c r="G51">
        <f t="shared" si="4"/>
        <v>1372693.561116928</v>
      </c>
      <c r="H51" s="4" t="s">
        <v>71</v>
      </c>
      <c r="I51">
        <f>AVERAGE(G135:G137)</f>
        <v>2385719.4275339176</v>
      </c>
      <c r="J51">
        <v>2383119.25</v>
      </c>
      <c r="K51">
        <f t="shared" si="1"/>
        <v>73517.569999999832</v>
      </c>
      <c r="L51">
        <v>0</v>
      </c>
      <c r="M51">
        <f t="shared" si="2"/>
        <v>1</v>
      </c>
      <c r="N51">
        <f t="shared" si="5"/>
        <v>9.8624344051974414E-2</v>
      </c>
      <c r="O51">
        <f>'PIB Volumen por sectores'!K52</f>
        <v>123.67522802145299</v>
      </c>
    </row>
    <row r="52" spans="1:15" x14ac:dyDescent="0.25">
      <c r="B52" s="6">
        <v>36008</v>
      </c>
      <c r="C52">
        <v>1286541</v>
      </c>
      <c r="E52">
        <f>'Ajuste estacional construcción'!E45</f>
        <v>1295940</v>
      </c>
      <c r="G52">
        <f t="shared" si="4"/>
        <v>1389065.1376657705</v>
      </c>
      <c r="H52" s="4" t="s">
        <v>72</v>
      </c>
      <c r="I52">
        <f>AVERAGE(G138:G140)</f>
        <v>2446010.789749973</v>
      </c>
      <c r="J52">
        <v>2441888.31</v>
      </c>
      <c r="K52">
        <f t="shared" si="1"/>
        <v>58769.060000000056</v>
      </c>
      <c r="L52">
        <v>0</v>
      </c>
      <c r="M52">
        <f t="shared" si="2"/>
        <v>1</v>
      </c>
      <c r="N52">
        <f t="shared" si="5"/>
        <v>0.10990356433152579</v>
      </c>
      <c r="O52">
        <f>'PIB Volumen por sectores'!K53</f>
        <v>124.29571670232301</v>
      </c>
    </row>
    <row r="53" spans="1:15" x14ac:dyDescent="0.25">
      <c r="B53" s="6">
        <v>36039</v>
      </c>
      <c r="C53">
        <v>1323526</v>
      </c>
      <c r="E53">
        <f>'Ajuste estacional construcción'!E46</f>
        <v>1314016</v>
      </c>
      <c r="G53">
        <f t="shared" si="4"/>
        <v>1408440.0635330535</v>
      </c>
      <c r="H53" s="4" t="s">
        <v>73</v>
      </c>
      <c r="I53">
        <f>AVERAGE(G141:G143)</f>
        <v>2482854.1613556785</v>
      </c>
      <c r="J53">
        <v>2487419.83</v>
      </c>
      <c r="K53">
        <f t="shared" si="1"/>
        <v>45531.520000000019</v>
      </c>
      <c r="L53">
        <v>0</v>
      </c>
      <c r="M53">
        <f t="shared" si="2"/>
        <v>1</v>
      </c>
      <c r="N53">
        <f t="shared" si="5"/>
        <v>0.10822928399424583</v>
      </c>
      <c r="O53">
        <f>'PIB Volumen por sectores'!K54</f>
        <v>124.705987866543</v>
      </c>
    </row>
    <row r="54" spans="1:15" x14ac:dyDescent="0.25">
      <c r="B54" s="6">
        <v>36069</v>
      </c>
      <c r="C54">
        <v>1343731</v>
      </c>
      <c r="E54">
        <f>'Ajuste estacional construcción'!E47</f>
        <v>1330769</v>
      </c>
      <c r="G54">
        <f t="shared" si="4"/>
        <v>1426396.919754263</v>
      </c>
      <c r="H54" s="4" t="s">
        <v>74</v>
      </c>
      <c r="I54">
        <f>AVERAGE(G144:G146)</f>
        <v>2527812.5785323735</v>
      </c>
      <c r="J54">
        <v>2528082</v>
      </c>
      <c r="K54">
        <f t="shared" si="1"/>
        <v>40662.169999999925</v>
      </c>
      <c r="L54">
        <v>0</v>
      </c>
      <c r="M54">
        <f t="shared" si="2"/>
        <v>1</v>
      </c>
      <c r="N54">
        <f t="shared" si="5"/>
        <v>9.4596536663412806E-2</v>
      </c>
      <c r="O54">
        <f>'PIB Volumen por sectores'!K55</f>
        <v>125.376938200932</v>
      </c>
    </row>
    <row r="55" spans="1:15" x14ac:dyDescent="0.25">
      <c r="B55" s="6">
        <v>36100</v>
      </c>
      <c r="C55">
        <v>1371641</v>
      </c>
      <c r="E55">
        <f>'Ajuste estacional construcción'!E48</f>
        <v>1353480</v>
      </c>
      <c r="G55">
        <f t="shared" si="4"/>
        <v>1450739.9127489445</v>
      </c>
      <c r="H55" s="4" t="s">
        <v>75</v>
      </c>
      <c r="I55">
        <f>AVERAGE(G147:G149)</f>
        <v>2568069.4642218738</v>
      </c>
      <c r="J55">
        <v>2568590.09</v>
      </c>
      <c r="K55">
        <f t="shared" si="1"/>
        <v>40508.089999999851</v>
      </c>
      <c r="L55">
        <v>0</v>
      </c>
      <c r="M55">
        <f t="shared" si="2"/>
        <v>1</v>
      </c>
      <c r="N55">
        <f t="shared" si="5"/>
        <v>7.7826923684158833E-2</v>
      </c>
      <c r="O55">
        <f>'PIB Volumen por sectores'!K56</f>
        <v>126.236297149135</v>
      </c>
    </row>
    <row r="56" spans="1:15" x14ac:dyDescent="0.25">
      <c r="B56" s="6">
        <v>36130</v>
      </c>
      <c r="C56">
        <v>1301567</v>
      </c>
      <c r="E56">
        <f>'Ajuste estacional construcción'!E49</f>
        <v>1365910</v>
      </c>
      <c r="G56">
        <f t="shared" si="4"/>
        <v>1464063.1218953445</v>
      </c>
      <c r="H56" s="4" t="s">
        <v>76</v>
      </c>
      <c r="I56">
        <f>AVERAGE(G150:G152)</f>
        <v>2611087.8163498971</v>
      </c>
      <c r="J56">
        <v>2607142.37</v>
      </c>
      <c r="K56">
        <f t="shared" si="1"/>
        <v>38552.280000000261</v>
      </c>
      <c r="L56">
        <v>0</v>
      </c>
      <c r="M56">
        <f t="shared" si="2"/>
        <v>1</v>
      </c>
      <c r="N56">
        <f t="shared" si="5"/>
        <v>6.7674700486198752E-2</v>
      </c>
      <c r="O56">
        <f>'PIB Volumen por sectores'!K57</f>
        <v>126.295725692586</v>
      </c>
    </row>
    <row r="57" spans="1:15" x14ac:dyDescent="0.25">
      <c r="A57">
        <v>1999</v>
      </c>
      <c r="B57" s="6">
        <v>36161</v>
      </c>
      <c r="C57">
        <v>1345490</v>
      </c>
      <c r="E57">
        <f>'Ajuste estacional construcción'!E50</f>
        <v>1381815</v>
      </c>
      <c r="G57">
        <f t="shared" si="4"/>
        <v>1481111.0415633647</v>
      </c>
      <c r="H57" s="4" t="s">
        <v>77</v>
      </c>
      <c r="I57">
        <f>AVERAGE(G153:G155)</f>
        <v>2631878.3108585859</v>
      </c>
      <c r="J57">
        <v>2634132.2999999998</v>
      </c>
      <c r="K57">
        <f t="shared" si="1"/>
        <v>26989.929999999702</v>
      </c>
      <c r="L57">
        <v>0</v>
      </c>
      <c r="M57">
        <f t="shared" si="2"/>
        <v>1</v>
      </c>
      <c r="N57">
        <f t="shared" si="5"/>
        <v>5.8981788369838528E-2</v>
      </c>
      <c r="O57">
        <f>'PIB Volumen por sectores'!K58</f>
        <v>125.801140793405</v>
      </c>
    </row>
    <row r="58" spans="1:15" x14ac:dyDescent="0.25">
      <c r="B58" s="6">
        <v>36192</v>
      </c>
      <c r="C58">
        <v>1383906</v>
      </c>
      <c r="E58">
        <f>'Ajuste estacional construcción'!E51</f>
        <v>1397990</v>
      </c>
      <c r="G58">
        <f t="shared" si="4"/>
        <v>1498448.3631999709</v>
      </c>
      <c r="H58" s="4" t="s">
        <v>78</v>
      </c>
      <c r="I58">
        <f>AVERAGE(G156:G158)</f>
        <v>2638402.7174614929</v>
      </c>
      <c r="J58">
        <v>2639248.1</v>
      </c>
      <c r="K58">
        <f t="shared" si="1"/>
        <v>5115.8000000002794</v>
      </c>
      <c r="L58">
        <v>1</v>
      </c>
      <c r="M58">
        <f t="shared" si="2"/>
        <v>1</v>
      </c>
      <c r="N58">
        <f t="shared" si="5"/>
        <v>4.3972505638662077E-2</v>
      </c>
      <c r="O58">
        <f>'PIB Volumen por sectores'!K59</f>
        <v>125.91453345949</v>
      </c>
    </row>
    <row r="59" spans="1:15" x14ac:dyDescent="0.25">
      <c r="B59" s="6">
        <v>36220</v>
      </c>
      <c r="C59">
        <v>1398190</v>
      </c>
      <c r="E59">
        <f>'Ajuste estacional construcción'!E52</f>
        <v>1394333</v>
      </c>
      <c r="G59">
        <f t="shared" si="4"/>
        <v>1494528.5743143407</v>
      </c>
      <c r="H59" s="4" t="s">
        <v>79</v>
      </c>
      <c r="I59">
        <f>AVERAGE(G159:G161)</f>
        <v>2630179.771403451</v>
      </c>
      <c r="J59">
        <v>2633337.98</v>
      </c>
      <c r="K59">
        <f t="shared" si="1"/>
        <v>-5910.1200000001118</v>
      </c>
      <c r="L59">
        <v>0</v>
      </c>
      <c r="M59">
        <f t="shared" si="2"/>
        <v>-1</v>
      </c>
      <c r="N59">
        <f t="shared" si="5"/>
        <v>2.5207560463647249E-2</v>
      </c>
      <c r="O59">
        <f>'PIB Volumen por sectores'!K60</f>
        <v>126.594663789404</v>
      </c>
    </row>
    <row r="60" spans="1:15" x14ac:dyDescent="0.25">
      <c r="B60" s="6">
        <v>36251</v>
      </c>
      <c r="C60">
        <v>1454195</v>
      </c>
      <c r="E60">
        <f>'Ajuste estacional construcción'!E53</f>
        <v>1448352</v>
      </c>
      <c r="G60">
        <f t="shared" si="4"/>
        <v>1552429.3333553206</v>
      </c>
      <c r="H60" s="4" t="s">
        <v>80</v>
      </c>
      <c r="I60">
        <f>AVERAGE(G162:G164)</f>
        <v>2622397.0021667643</v>
      </c>
      <c r="J60">
        <v>2617432.89</v>
      </c>
      <c r="K60">
        <f t="shared" si="1"/>
        <v>-15905.089999999851</v>
      </c>
      <c r="L60">
        <v>0</v>
      </c>
      <c r="M60">
        <f t="shared" si="2"/>
        <v>-1</v>
      </c>
      <c r="N60">
        <f t="shared" si="5"/>
        <v>3.9470495046267911E-3</v>
      </c>
      <c r="O60">
        <f>'PIB Volumen por sectores'!K61</f>
        <v>127.24389865694501</v>
      </c>
    </row>
    <row r="61" spans="1:15" x14ac:dyDescent="0.25">
      <c r="B61" s="6">
        <v>36281</v>
      </c>
      <c r="C61">
        <v>1477515</v>
      </c>
      <c r="E61">
        <f>'Ajuste estacional construcción'!E54</f>
        <v>1454280</v>
      </c>
      <c r="G61">
        <f t="shared" si="4"/>
        <v>1558783.3143545047</v>
      </c>
      <c r="H61" s="4" t="s">
        <v>81</v>
      </c>
      <c r="I61">
        <f>AVERAGE(G165:G167)</f>
        <v>2561789.8766666669</v>
      </c>
      <c r="J61">
        <v>2558754.73</v>
      </c>
      <c r="K61">
        <f t="shared" si="1"/>
        <v>-58678.160000000149</v>
      </c>
      <c r="L61">
        <v>0</v>
      </c>
      <c r="M61">
        <f t="shared" si="2"/>
        <v>-1</v>
      </c>
      <c r="N61">
        <f t="shared" si="5"/>
        <v>-2.8615711519121435E-2</v>
      </c>
      <c r="O61">
        <f>'PIB Volumen por sectores'!K62</f>
        <v>128.11426816125399</v>
      </c>
    </row>
    <row r="62" spans="1:15" x14ac:dyDescent="0.25">
      <c r="B62" s="6">
        <v>36312</v>
      </c>
      <c r="C62">
        <v>1495329</v>
      </c>
      <c r="E62">
        <f>'Ajuste estacional construcción'!E55</f>
        <v>1462210</v>
      </c>
      <c r="G62">
        <f t="shared" si="4"/>
        <v>1567283.1573577991</v>
      </c>
      <c r="H62" s="4" t="s">
        <v>82</v>
      </c>
      <c r="I62">
        <f>AVERAGE(G168:G170)</f>
        <v>2432379.7666666671</v>
      </c>
      <c r="J62">
        <v>2434919.06</v>
      </c>
      <c r="K62">
        <f t="shared" si="1"/>
        <v>-123835.66999999993</v>
      </c>
      <c r="L62">
        <v>0</v>
      </c>
      <c r="M62">
        <f t="shared" si="2"/>
        <v>-1</v>
      </c>
      <c r="N62">
        <f t="shared" si="5"/>
        <v>-7.7419413506445281E-2</v>
      </c>
      <c r="O62">
        <f>'PIB Volumen por sectores'!K63</f>
        <v>127.88556003361001</v>
      </c>
    </row>
    <row r="63" spans="1:15" x14ac:dyDescent="0.25">
      <c r="B63" s="6">
        <v>36342</v>
      </c>
      <c r="C63">
        <v>1503888</v>
      </c>
      <c r="E63">
        <f>'Ajuste estacional construcción'!E56</f>
        <v>1478981</v>
      </c>
      <c r="G63">
        <f t="shared" si="4"/>
        <v>1585259.3070435813</v>
      </c>
      <c r="H63" s="4" t="s">
        <v>83</v>
      </c>
      <c r="I63">
        <f>AVERAGE(G171:G173)</f>
        <v>2268242.1800000002</v>
      </c>
      <c r="J63">
        <v>2266460.63</v>
      </c>
      <c r="K63">
        <f t="shared" si="1"/>
        <v>-168458.43000000017</v>
      </c>
      <c r="L63">
        <v>0</v>
      </c>
      <c r="M63">
        <f t="shared" si="2"/>
        <v>-1</v>
      </c>
      <c r="N63">
        <f t="shared" si="5"/>
        <v>-0.13932026681968113</v>
      </c>
      <c r="O63">
        <f>'PIB Volumen por sectores'!K64</f>
        <v>126.08835600523101</v>
      </c>
    </row>
    <row r="64" spans="1:15" x14ac:dyDescent="0.25">
      <c r="B64" s="6">
        <v>36373</v>
      </c>
      <c r="C64">
        <v>1472872</v>
      </c>
      <c r="E64">
        <f>'Ajuste estacional construcción'!E57</f>
        <v>1489205</v>
      </c>
      <c r="G64">
        <f t="shared" si="4"/>
        <v>1596217.9949207169</v>
      </c>
      <c r="H64" s="4" t="s">
        <v>84</v>
      </c>
      <c r="I64">
        <f>AVERAGE(G174:G176)</f>
        <v>2090730.3833333335</v>
      </c>
      <c r="J64">
        <v>2087634.89</v>
      </c>
      <c r="K64">
        <f t="shared" si="1"/>
        <v>-178825.74</v>
      </c>
      <c r="L64">
        <v>0</v>
      </c>
      <c r="M64">
        <f t="shared" si="2"/>
        <v>-1</v>
      </c>
      <c r="N64">
        <f t="shared" si="5"/>
        <v>-0.20241130231996138</v>
      </c>
      <c r="O64">
        <f>'PIB Volumen por sectores'!K65</f>
        <v>124.33106281673101</v>
      </c>
    </row>
    <row r="65" spans="1:15" x14ac:dyDescent="0.25">
      <c r="B65" s="6">
        <v>36404</v>
      </c>
      <c r="C65">
        <v>1506000</v>
      </c>
      <c r="E65">
        <f>'Ajuste estacional construcción'!E58</f>
        <v>1498473</v>
      </c>
      <c r="G65">
        <f t="shared" si="4"/>
        <v>1606151.985457228</v>
      </c>
      <c r="H65" s="4" t="s">
        <v>85</v>
      </c>
      <c r="I65">
        <f>AVERAGE(G177:G179)</f>
        <v>1925934.1366666667</v>
      </c>
      <c r="J65">
        <v>1932057.77</v>
      </c>
      <c r="K65">
        <f t="shared" si="1"/>
        <v>-155577.11999999988</v>
      </c>
      <c r="L65">
        <v>0</v>
      </c>
      <c r="M65">
        <f t="shared" si="2"/>
        <v>-1</v>
      </c>
      <c r="N65">
        <f t="shared" si="5"/>
        <v>-0.24492263859928456</v>
      </c>
      <c r="O65">
        <f>'PIB Volumen por sectores'!K66</f>
        <v>122.488043360399</v>
      </c>
    </row>
    <row r="66" spans="1:15" x14ac:dyDescent="0.25">
      <c r="B66" s="6">
        <v>36434</v>
      </c>
      <c r="C66">
        <v>1526615</v>
      </c>
      <c r="E66">
        <f>'Ajuste estacional construcción'!E59</f>
        <v>1514431</v>
      </c>
      <c r="G66">
        <f t="shared" si="4"/>
        <v>1623256.7136598227</v>
      </c>
      <c r="H66" s="4" t="s">
        <v>86</v>
      </c>
      <c r="I66">
        <f>AVERAGE(G180:G182)</f>
        <v>1820824.7966666666</v>
      </c>
      <c r="J66">
        <v>1823453.55</v>
      </c>
      <c r="K66">
        <f t="shared" si="1"/>
        <v>-108604.21999999997</v>
      </c>
      <c r="L66">
        <v>0</v>
      </c>
      <c r="M66">
        <f t="shared" si="2"/>
        <v>-1</v>
      </c>
      <c r="N66">
        <f t="shared" si="5"/>
        <v>-0.25112354658721181</v>
      </c>
      <c r="O66">
        <f>'PIB Volumen por sectores'!K67</f>
        <v>119.061792553328</v>
      </c>
    </row>
    <row r="67" spans="1:15" x14ac:dyDescent="0.25">
      <c r="B67" s="6">
        <v>36465</v>
      </c>
      <c r="C67">
        <v>1546843</v>
      </c>
      <c r="E67">
        <f>'Ajuste estacional construcción'!E60</f>
        <v>1528087</v>
      </c>
      <c r="G67">
        <f t="shared" si="4"/>
        <v>1637894.0221154331</v>
      </c>
      <c r="H67" s="4" t="s">
        <v>87</v>
      </c>
      <c r="I67">
        <f>AVERAGE(G183:G185)</f>
        <v>1762416.3733333333</v>
      </c>
      <c r="J67">
        <v>1751979.64</v>
      </c>
      <c r="K67">
        <f t="shared" si="1"/>
        <v>-71473.910000000149</v>
      </c>
      <c r="L67">
        <v>0</v>
      </c>
      <c r="M67">
        <f t="shared" si="2"/>
        <v>-1</v>
      </c>
      <c r="N67">
        <f t="shared" si="5"/>
        <v>-0.22699754109560685</v>
      </c>
      <c r="O67">
        <f>'PIB Volumen por sectores'!K68</f>
        <v>114.633287761471</v>
      </c>
    </row>
    <row r="68" spans="1:15" x14ac:dyDescent="0.25">
      <c r="B68" s="6">
        <v>36495</v>
      </c>
      <c r="C68">
        <v>1490806</v>
      </c>
      <c r="E68">
        <f>'Ajuste estacional construcción'!E61</f>
        <v>1563266</v>
      </c>
      <c r="G68">
        <f t="shared" si="4"/>
        <v>1675600.9549039449</v>
      </c>
      <c r="H68" s="4" t="s">
        <v>88</v>
      </c>
      <c r="I68">
        <f>AVERAGE(G186:G188)</f>
        <v>1693801.7166666668</v>
      </c>
      <c r="J68">
        <v>1689631.21</v>
      </c>
      <c r="K68">
        <f t="shared" si="1"/>
        <v>-62348.429999999935</v>
      </c>
      <c r="L68">
        <v>0</v>
      </c>
      <c r="M68">
        <f t="shared" si="2"/>
        <v>-1</v>
      </c>
      <c r="N68">
        <f t="shared" si="5"/>
        <v>-0.19064812621521188</v>
      </c>
      <c r="O68">
        <f>'PIB Volumen por sectores'!K69</f>
        <v>109.956677445453</v>
      </c>
    </row>
    <row r="69" spans="1:15" x14ac:dyDescent="0.25">
      <c r="A69">
        <v>2000</v>
      </c>
      <c r="B69" s="6">
        <v>36526</v>
      </c>
      <c r="C69">
        <v>1527881</v>
      </c>
      <c r="E69">
        <f>'Ajuste estacional construcción'!E62</f>
        <v>1560342</v>
      </c>
      <c r="G69">
        <f t="shared" si="4"/>
        <v>1672466.8387700694</v>
      </c>
      <c r="H69" s="4" t="s">
        <v>89</v>
      </c>
      <c r="I69">
        <f>AVERAGE(G189:G191)</f>
        <v>1612176.9866666666</v>
      </c>
      <c r="J69">
        <v>1630216.28</v>
      </c>
      <c r="K69">
        <f t="shared" si="1"/>
        <v>-59414.929999999935</v>
      </c>
      <c r="L69">
        <v>0</v>
      </c>
      <c r="M69">
        <f t="shared" si="2"/>
        <v>-1</v>
      </c>
      <c r="N69">
        <f t="shared" si="5"/>
        <v>-0.15622798380402464</v>
      </c>
      <c r="O69">
        <f>'PIB Volumen por sectores'!K70</f>
        <v>105.17430108035499</v>
      </c>
    </row>
    <row r="70" spans="1:15" x14ac:dyDescent="0.25">
      <c r="B70" s="6">
        <v>36557</v>
      </c>
      <c r="C70">
        <v>1560796</v>
      </c>
      <c r="E70">
        <f>'Ajuste estacional construcción'!E63</f>
        <v>1569902</v>
      </c>
      <c r="G70">
        <f t="shared" si="4"/>
        <v>1682713.8121763109</v>
      </c>
      <c r="H70" s="4" t="s">
        <v>90</v>
      </c>
      <c r="I70">
        <f>AVERAGE(G192:G194)</f>
        <v>1581783.32</v>
      </c>
      <c r="J70">
        <v>1581610.47</v>
      </c>
      <c r="K70">
        <f t="shared" si="1"/>
        <v>-48605.810000000056</v>
      </c>
      <c r="L70">
        <v>0</v>
      </c>
      <c r="M70">
        <f t="shared" si="2"/>
        <v>-1</v>
      </c>
      <c r="N70">
        <f t="shared" si="5"/>
        <v>-0.13262914210235849</v>
      </c>
      <c r="O70">
        <f>'PIB Volumen por sectores'!K71</f>
        <v>101.488267071626</v>
      </c>
    </row>
    <row r="71" spans="1:15" x14ac:dyDescent="0.25">
      <c r="B71" s="6">
        <v>36586</v>
      </c>
      <c r="C71">
        <v>1585048</v>
      </c>
      <c r="E71">
        <f>'Ajuste estacional construcción'!E64</f>
        <v>1577137</v>
      </c>
      <c r="G71">
        <f t="shared" si="4"/>
        <v>1690468.7130752816</v>
      </c>
      <c r="H71" s="4" t="s">
        <v>91</v>
      </c>
      <c r="I71">
        <f>AVERAGE(G195:G197)</f>
        <v>1542577.6233333333</v>
      </c>
      <c r="J71">
        <v>1540749.43</v>
      </c>
      <c r="K71">
        <f t="shared" si="1"/>
        <v>-40861.040000000037</v>
      </c>
      <c r="L71">
        <v>0</v>
      </c>
      <c r="M71">
        <f t="shared" si="2"/>
        <v>-1</v>
      </c>
      <c r="N71">
        <f t="shared" si="5"/>
        <v>-0.12056658946105103</v>
      </c>
      <c r="O71">
        <f>'PIB Volumen por sectores'!K72</f>
        <v>98.83636302040621</v>
      </c>
    </row>
    <row r="72" spans="1:15" x14ac:dyDescent="0.25">
      <c r="B72" s="6">
        <v>36617</v>
      </c>
      <c r="C72">
        <v>1586169</v>
      </c>
      <c r="E72">
        <f>'Ajuste estacional construcción'!E65</f>
        <v>1580574</v>
      </c>
      <c r="G72">
        <f t="shared" si="4"/>
        <v>1694152.6929494711</v>
      </c>
      <c r="H72" s="4" t="s">
        <v>92</v>
      </c>
      <c r="I72">
        <f>AVERAGE(G198:G200)</f>
        <v>1500637.3366666669</v>
      </c>
      <c r="J72">
        <v>1500390.33</v>
      </c>
      <c r="K72">
        <f t="shared" si="1"/>
        <v>-40359.09999999986</v>
      </c>
      <c r="L72">
        <v>0</v>
      </c>
      <c r="M72">
        <f t="shared" si="2"/>
        <v>-1</v>
      </c>
      <c r="N72">
        <f t="shared" si="5"/>
        <v>-0.11200129287384547</v>
      </c>
      <c r="O72">
        <f>'PIB Volumen por sectores'!K73</f>
        <v>95.828155211774401</v>
      </c>
    </row>
    <row r="73" spans="1:15" x14ac:dyDescent="0.25">
      <c r="B73" s="6">
        <v>36647</v>
      </c>
      <c r="C73">
        <v>1611733</v>
      </c>
      <c r="E73">
        <f>'Ajuste estacional construcción'!E66</f>
        <v>1588445</v>
      </c>
      <c r="G73">
        <f t="shared" ref="G73:G104" si="6">+E73*D$162/E$178</f>
        <v>1702589.2962633339</v>
      </c>
      <c r="H73" s="4" t="s">
        <v>93</v>
      </c>
      <c r="I73">
        <f>AVERAGE(G201:G203)</f>
        <v>1456325.9866666666</v>
      </c>
      <c r="J73">
        <v>1456050.08</v>
      </c>
      <c r="K73">
        <f t="shared" si="1"/>
        <v>-44340.25</v>
      </c>
      <c r="L73">
        <v>0</v>
      </c>
      <c r="M73">
        <f t="shared" si="2"/>
        <v>-1</v>
      </c>
      <c r="N73">
        <f t="shared" si="5"/>
        <v>-0.10683625365341091</v>
      </c>
      <c r="O73">
        <f>'PIB Volumen por sectores'!K74</f>
        <v>92.178083105315395</v>
      </c>
    </row>
    <row r="74" spans="1:15" x14ac:dyDescent="0.25">
      <c r="B74" s="6">
        <v>36678</v>
      </c>
      <c r="C74">
        <v>1631047</v>
      </c>
      <c r="E74">
        <f>'Ajuste estacional construcción'!E67</f>
        <v>1597219</v>
      </c>
      <c r="G74">
        <f t="shared" si="6"/>
        <v>1711993.7883832464</v>
      </c>
      <c r="H74" s="4" t="s">
        <v>94</v>
      </c>
      <c r="I74">
        <f>AVERAGE(G204:G206)</f>
        <v>1401985.4433333334</v>
      </c>
      <c r="J74">
        <v>1403240.13</v>
      </c>
      <c r="K74">
        <f t="shared" si="1"/>
        <v>-52809.950000000186</v>
      </c>
      <c r="L74">
        <v>0</v>
      </c>
      <c r="M74">
        <f t="shared" si="2"/>
        <v>-1</v>
      </c>
      <c r="N74">
        <f t="shared" si="5"/>
        <v>-0.11277766768956714</v>
      </c>
      <c r="O74">
        <f>'PIB Volumen por sectores'!K75</f>
        <v>88.636198143320698</v>
      </c>
    </row>
    <row r="75" spans="1:15" x14ac:dyDescent="0.25">
      <c r="B75" s="6">
        <v>36708</v>
      </c>
      <c r="C75">
        <v>1635857</v>
      </c>
      <c r="E75">
        <f>'Ajuste estacional construcción'!E68</f>
        <v>1612323</v>
      </c>
      <c r="G75">
        <f t="shared" si="6"/>
        <v>1728183.1488777939</v>
      </c>
      <c r="H75" s="4" t="s">
        <v>95</v>
      </c>
      <c r="I75">
        <f>AVERAGE(G207:G209)</f>
        <v>1342579.2</v>
      </c>
      <c r="J75">
        <v>1341129.75</v>
      </c>
      <c r="K75">
        <f t="shared" ref="K75:K104" si="7">J75-J74</f>
        <v>-62110.379999999888</v>
      </c>
      <c r="L75">
        <v>0</v>
      </c>
      <c r="M75">
        <f t="shared" ref="M75:M104" si="8">IF(K75&lt;0,-1,1)</f>
        <v>-1</v>
      </c>
      <c r="N75">
        <f t="shared" si="5"/>
        <v>-0.12956011932452893</v>
      </c>
      <c r="O75">
        <f>'PIB Volumen por sectores'!K76</f>
        <v>85.583107642671905</v>
      </c>
    </row>
    <row r="76" spans="1:15" x14ac:dyDescent="0.25">
      <c r="B76" s="6">
        <v>36739</v>
      </c>
      <c r="C76">
        <v>1606044</v>
      </c>
      <c r="E76">
        <f>'Ajuste estacional construcción'!E69</f>
        <v>1627752</v>
      </c>
      <c r="G76">
        <f t="shared" si="6"/>
        <v>1744720.8635937877</v>
      </c>
      <c r="H76" s="4" t="s">
        <v>96</v>
      </c>
      <c r="I76">
        <f>AVERAGE(G210:G212)</f>
        <v>1277598.1199999999</v>
      </c>
      <c r="J76">
        <v>1277924.8500000001</v>
      </c>
      <c r="K76">
        <f t="shared" si="7"/>
        <v>-63204.899999999907</v>
      </c>
      <c r="L76">
        <v>0</v>
      </c>
      <c r="M76">
        <f t="shared" si="8"/>
        <v>-1</v>
      </c>
      <c r="N76">
        <f t="shared" si="5"/>
        <v>-0.14827173672866845</v>
      </c>
      <c r="O76">
        <f>'PIB Volumen por sectores'!K77</f>
        <v>83.48231944694129</v>
      </c>
    </row>
    <row r="77" spans="1:15" x14ac:dyDescent="0.25">
      <c r="B77" s="6">
        <v>36770</v>
      </c>
      <c r="C77">
        <v>1649761</v>
      </c>
      <c r="E77">
        <f>'Ajuste estacional construcción'!E70</f>
        <v>1643510</v>
      </c>
      <c r="G77">
        <f t="shared" si="6"/>
        <v>1761611.2199677997</v>
      </c>
      <c r="H77" s="4" t="s">
        <v>97</v>
      </c>
      <c r="I77">
        <f>AVERAGE(G213:G215)</f>
        <v>1217193.2533333332</v>
      </c>
      <c r="J77">
        <v>1217342.43</v>
      </c>
      <c r="K77">
        <f t="shared" si="7"/>
        <v>-60582.420000000158</v>
      </c>
      <c r="L77">
        <v>0</v>
      </c>
      <c r="M77">
        <f t="shared" si="8"/>
        <v>-1</v>
      </c>
      <c r="N77">
        <f t="shared" ref="N77:N104" si="9">(J77-J73)/J73</f>
        <v>-0.16394192293166188</v>
      </c>
      <c r="O77">
        <f>'PIB Volumen por sectores'!K78</f>
        <v>82.098431818669695</v>
      </c>
    </row>
    <row r="78" spans="1:15" x14ac:dyDescent="0.25">
      <c r="B78" s="6">
        <v>36800</v>
      </c>
      <c r="C78">
        <v>1663796</v>
      </c>
      <c r="E78">
        <f>'Ajuste estacional construcción'!E71</f>
        <v>1651559</v>
      </c>
      <c r="G78">
        <f t="shared" si="6"/>
        <v>1770238.6142091011</v>
      </c>
      <c r="H78" s="4" t="s">
        <v>98</v>
      </c>
      <c r="I78">
        <f>AVERAGE(G216:G218)</f>
        <v>1159103.4766666666</v>
      </c>
      <c r="J78">
        <v>1159481.1399999999</v>
      </c>
      <c r="K78">
        <f t="shared" si="7"/>
        <v>-57861.290000000037</v>
      </c>
      <c r="L78">
        <v>0</v>
      </c>
      <c r="M78">
        <f t="shared" si="8"/>
        <v>-1</v>
      </c>
      <c r="N78">
        <f t="shared" si="9"/>
        <v>-0.17371153004297277</v>
      </c>
      <c r="O78">
        <f>'PIB Volumen por sectores'!K79</f>
        <v>80.4161735371448</v>
      </c>
    </row>
    <row r="79" spans="1:15" x14ac:dyDescent="0.25">
      <c r="B79" s="6">
        <v>36831</v>
      </c>
      <c r="C79">
        <v>1681260</v>
      </c>
      <c r="E79">
        <f>'Ajuste estacional construcción'!E72</f>
        <v>1661830</v>
      </c>
      <c r="G79">
        <f t="shared" si="6"/>
        <v>1781247.6794659533</v>
      </c>
      <c r="H79" s="4" t="s">
        <v>99</v>
      </c>
      <c r="I79">
        <f>AVERAGE(G219:G221)</f>
        <v>1105995.4066666667</v>
      </c>
      <c r="J79">
        <v>1105961.76</v>
      </c>
      <c r="K79">
        <f t="shared" si="7"/>
        <v>-53519.379999999888</v>
      </c>
      <c r="L79">
        <v>0</v>
      </c>
      <c r="M79">
        <f t="shared" si="8"/>
        <v>-1</v>
      </c>
      <c r="N79">
        <f t="shared" si="9"/>
        <v>-0.17535066237998223</v>
      </c>
      <c r="O79">
        <f>'PIB Volumen por sectores'!K80</f>
        <v>78.306766241441196</v>
      </c>
    </row>
    <row r="80" spans="1:15" x14ac:dyDescent="0.25">
      <c r="B80" s="6">
        <v>36861</v>
      </c>
      <c r="C80">
        <v>1609172</v>
      </c>
      <c r="E80">
        <f>'Ajuste estacional construcción'!E73</f>
        <v>1686842</v>
      </c>
      <c r="G80">
        <f t="shared" si="6"/>
        <v>1808057.0203484758</v>
      </c>
      <c r="H80" s="4" t="s">
        <v>100</v>
      </c>
      <c r="I80">
        <f>AVERAGE(G222:G224)</f>
        <v>1062314.2366666666</v>
      </c>
      <c r="J80">
        <v>1061726.26</v>
      </c>
      <c r="K80">
        <f t="shared" si="7"/>
        <v>-44235.5</v>
      </c>
      <c r="L80">
        <v>0</v>
      </c>
      <c r="M80">
        <f t="shared" si="8"/>
        <v>-1</v>
      </c>
      <c r="N80">
        <f t="shared" si="9"/>
        <v>-0.16917942397004024</v>
      </c>
      <c r="O80">
        <f>'PIB Volumen por sectores'!K81</f>
        <v>75.972985903135594</v>
      </c>
    </row>
    <row r="81" spans="1:15" x14ac:dyDescent="0.25">
      <c r="A81">
        <v>2001</v>
      </c>
      <c r="B81" s="6">
        <v>36892</v>
      </c>
      <c r="C81">
        <v>1653820</v>
      </c>
      <c r="E81">
        <f>'Ajuste estacional construcción'!E74</f>
        <v>1682096</v>
      </c>
      <c r="G81">
        <f t="shared" si="6"/>
        <v>1802969.976856214</v>
      </c>
      <c r="H81" s="4" t="s">
        <v>101</v>
      </c>
      <c r="I81">
        <f>AVERAGE(G225:G227)</f>
        <v>1026333.0466666665</v>
      </c>
      <c r="J81">
        <v>1026522.68</v>
      </c>
      <c r="K81">
        <f t="shared" si="7"/>
        <v>-35203.579999999958</v>
      </c>
      <c r="L81">
        <v>0</v>
      </c>
      <c r="M81">
        <f t="shared" si="8"/>
        <v>-1</v>
      </c>
      <c r="N81">
        <f t="shared" si="9"/>
        <v>-0.15675108769518523</v>
      </c>
      <c r="O81">
        <f>'PIB Volumen por sectores'!K82</f>
        <v>73.4909162821791</v>
      </c>
    </row>
    <row r="82" spans="1:15" x14ac:dyDescent="0.25">
      <c r="B82" s="6">
        <v>36923</v>
      </c>
      <c r="C82">
        <v>1686943</v>
      </c>
      <c r="E82">
        <f>'Ajuste estacional construcción'!E75</f>
        <v>1692396</v>
      </c>
      <c r="G82">
        <f t="shared" si="6"/>
        <v>1814010.1260282106</v>
      </c>
      <c r="H82" s="4" t="s">
        <v>102</v>
      </c>
      <c r="I82">
        <f>AVERAGE(G228:G230)</f>
        <v>997582.55933333328</v>
      </c>
      <c r="J82">
        <v>1001124.56</v>
      </c>
      <c r="K82">
        <f t="shared" si="7"/>
        <v>-25398.119999999995</v>
      </c>
      <c r="L82">
        <v>0</v>
      </c>
      <c r="M82">
        <f t="shared" si="8"/>
        <v>-1</v>
      </c>
      <c r="N82">
        <f t="shared" si="9"/>
        <v>-0.13657538233006519</v>
      </c>
      <c r="O82">
        <f>'PIB Volumen por sectores'!K83</f>
        <v>71.471431492967994</v>
      </c>
    </row>
    <row r="83" spans="1:15" x14ac:dyDescent="0.25">
      <c r="B83" s="6">
        <v>36951</v>
      </c>
      <c r="C83">
        <v>1712479</v>
      </c>
      <c r="E83">
        <f>'Ajuste estacional construcción'!E76</f>
        <v>1702217</v>
      </c>
      <c r="G83">
        <f t="shared" si="6"/>
        <v>1824536.8546707525</v>
      </c>
      <c r="H83" s="4" t="s">
        <v>103</v>
      </c>
      <c r="I83">
        <f>AVERAGE(G231:G233)</f>
        <v>987003.37800000003</v>
      </c>
      <c r="J83">
        <v>986343.48199999996</v>
      </c>
      <c r="K83">
        <f t="shared" si="7"/>
        <v>-14781.078000000096</v>
      </c>
      <c r="L83">
        <v>0</v>
      </c>
      <c r="M83">
        <f t="shared" si="8"/>
        <v>-1</v>
      </c>
      <c r="N83">
        <f t="shared" si="9"/>
        <v>-0.10815769796597674</v>
      </c>
      <c r="O83">
        <f>'PIB Volumen por sectores'!K84</f>
        <v>70.245156668573102</v>
      </c>
    </row>
    <row r="84" spans="1:15" x14ac:dyDescent="0.25">
      <c r="B84" s="6">
        <v>36982</v>
      </c>
      <c r="C84">
        <v>1711522</v>
      </c>
      <c r="E84">
        <f>'Ajuste estacional construcción'!E77</f>
        <v>1704799</v>
      </c>
      <c r="G84">
        <f t="shared" si="6"/>
        <v>1827304.3949777521</v>
      </c>
      <c r="H84" s="4" t="s">
        <v>104</v>
      </c>
      <c r="I84">
        <f>AVERAGE(G234:G236)</f>
        <v>978426.05766666646</v>
      </c>
      <c r="J84">
        <v>976980.32200000004</v>
      </c>
      <c r="K84">
        <f t="shared" si="7"/>
        <v>-9363.1599999999162</v>
      </c>
      <c r="L84">
        <v>0</v>
      </c>
      <c r="M84">
        <f t="shared" si="8"/>
        <v>-1</v>
      </c>
      <c r="N84">
        <f t="shared" si="9"/>
        <v>-7.9819009091853826E-2</v>
      </c>
      <c r="O84">
        <f>'PIB Volumen por sectores'!K85</f>
        <v>69.482738759401698</v>
      </c>
    </row>
    <row r="85" spans="1:15" x14ac:dyDescent="0.25">
      <c r="B85" s="6">
        <v>37012</v>
      </c>
      <c r="C85">
        <v>1738019</v>
      </c>
      <c r="E85">
        <f>'Ajuste estacional construcción'!E78</f>
        <v>1715177</v>
      </c>
      <c r="G85">
        <f t="shared" si="6"/>
        <v>1838428.149162896</v>
      </c>
      <c r="H85" s="4" t="s">
        <v>105</v>
      </c>
      <c r="I85">
        <f>AVERAGE(G237:G239)</f>
        <v>969725.43399999989</v>
      </c>
      <c r="J85">
        <v>971591.147</v>
      </c>
      <c r="K85">
        <f t="shared" si="7"/>
        <v>-5389.1750000000466</v>
      </c>
      <c r="L85">
        <v>-1</v>
      </c>
      <c r="M85">
        <f t="shared" si="8"/>
        <v>-1</v>
      </c>
      <c r="N85">
        <f t="shared" si="9"/>
        <v>-5.3512244853664653E-2</v>
      </c>
      <c r="O85">
        <f>'PIB Volumen por sectores'!K86</f>
        <v>69.26913425334098</v>
      </c>
    </row>
    <row r="86" spans="1:15" x14ac:dyDescent="0.25">
      <c r="B86" s="6">
        <v>37043</v>
      </c>
      <c r="C86">
        <v>1758676</v>
      </c>
      <c r="E86">
        <f>'Ajuste estacional construcción'!E79</f>
        <v>1723759</v>
      </c>
      <c r="G86">
        <f t="shared" si="6"/>
        <v>1847626.8443273692</v>
      </c>
      <c r="H86" s="4" t="s">
        <v>106</v>
      </c>
      <c r="I86">
        <f>AVERAGE(G240:G242)</f>
        <v>974515.52400000009</v>
      </c>
      <c r="J86">
        <v>974075.38199999998</v>
      </c>
      <c r="K86">
        <f t="shared" si="7"/>
        <v>2484.234999999986</v>
      </c>
      <c r="L86">
        <v>0</v>
      </c>
      <c r="M86">
        <f t="shared" si="8"/>
        <v>1</v>
      </c>
      <c r="N86">
        <f t="shared" si="9"/>
        <v>-2.7018793745305851E-2</v>
      </c>
      <c r="O86">
        <f>'PIB Volumen por sectores'!K87</f>
        <v>69.583299696653</v>
      </c>
    </row>
    <row r="87" spans="1:15" x14ac:dyDescent="0.25">
      <c r="B87" s="6">
        <v>37073</v>
      </c>
      <c r="C87">
        <v>1747377</v>
      </c>
      <c r="E87">
        <f>'Ajuste estacional construcción'!E80</f>
        <v>1724850</v>
      </c>
      <c r="G87">
        <f t="shared" si="6"/>
        <v>1848796.2426522865</v>
      </c>
      <c r="H87" s="4" t="s">
        <v>107</v>
      </c>
      <c r="I87">
        <f>AVERAGE(G243:G245)</f>
        <v>983615.84200000006</v>
      </c>
      <c r="J87">
        <v>983054.55200000003</v>
      </c>
      <c r="K87">
        <f t="shared" si="7"/>
        <v>8979.1700000000419</v>
      </c>
      <c r="L87">
        <v>0</v>
      </c>
      <c r="M87">
        <f t="shared" si="8"/>
        <v>1</v>
      </c>
      <c r="N87">
        <f t="shared" si="9"/>
        <v>-3.3344672114941141E-3</v>
      </c>
      <c r="O87">
        <f>'PIB Volumen por sectores'!K88</f>
        <v>69.843959842521798</v>
      </c>
    </row>
    <row r="88" spans="1:15" x14ac:dyDescent="0.25">
      <c r="B88" s="6">
        <v>37104</v>
      </c>
      <c r="C88">
        <v>1704670</v>
      </c>
      <c r="E88">
        <f>'Ajuste estacional construcción'!E81</f>
        <v>1730326</v>
      </c>
      <c r="G88">
        <f t="shared" si="6"/>
        <v>1854665.7433188744</v>
      </c>
      <c r="H88" s="4" t="s">
        <v>108</v>
      </c>
      <c r="I88">
        <f>AVERAGE(G246:G248)</f>
        <v>995160.24300000013</v>
      </c>
      <c r="J88">
        <v>996370.13500000001</v>
      </c>
      <c r="K88">
        <f t="shared" si="7"/>
        <v>13315.582999999984</v>
      </c>
      <c r="L88">
        <v>0</v>
      </c>
      <c r="M88">
        <f t="shared" si="8"/>
        <v>1</v>
      </c>
      <c r="N88">
        <f t="shared" si="9"/>
        <v>1.9846677116593926E-2</v>
      </c>
      <c r="O88">
        <f>'PIB Volumen por sectores'!K89</f>
        <v>70.407196070044421</v>
      </c>
    </row>
    <row r="89" spans="1:15" x14ac:dyDescent="0.25">
      <c r="B89" s="6">
        <v>37135</v>
      </c>
      <c r="C89">
        <v>1748353</v>
      </c>
      <c r="E89">
        <f>'Ajuste estacional construcción'!E82</f>
        <v>1742551</v>
      </c>
      <c r="G89">
        <f t="shared" si="6"/>
        <v>1867769.2213409774</v>
      </c>
      <c r="H89" s="4" t="s">
        <v>109</v>
      </c>
      <c r="I89">
        <f>AVERAGE(G249:G251)</f>
        <v>1013696.89</v>
      </c>
      <c r="J89">
        <v>1013223.61</v>
      </c>
      <c r="K89">
        <f t="shared" si="7"/>
        <v>16853.474999999977</v>
      </c>
      <c r="L89">
        <v>0</v>
      </c>
      <c r="M89">
        <f t="shared" si="8"/>
        <v>1</v>
      </c>
      <c r="N89">
        <f t="shared" si="9"/>
        <v>4.2849775987100457E-2</v>
      </c>
      <c r="O89">
        <f>'PIB Volumen por sectores'!K90</f>
        <v>71.610392119974421</v>
      </c>
    </row>
    <row r="90" spans="1:15" x14ac:dyDescent="0.25">
      <c r="B90" s="6">
        <v>37165</v>
      </c>
      <c r="C90">
        <v>1766012</v>
      </c>
      <c r="E90">
        <f>'Ajuste estacional construcción'!E83</f>
        <v>1752462</v>
      </c>
      <c r="G90">
        <f t="shared" si="6"/>
        <v>1878392.417306381</v>
      </c>
      <c r="H90" s="4" t="s">
        <v>110</v>
      </c>
      <c r="I90">
        <f>AVERAGE(G252:G254)</f>
        <v>1027339.8966666668</v>
      </c>
      <c r="J90">
        <v>1025793.78</v>
      </c>
      <c r="K90">
        <f t="shared" si="7"/>
        <v>12570.170000000042</v>
      </c>
      <c r="L90">
        <v>0</v>
      </c>
      <c r="M90">
        <f t="shared" si="8"/>
        <v>1</v>
      </c>
      <c r="N90">
        <f t="shared" si="9"/>
        <v>5.3094862015514985E-2</v>
      </c>
      <c r="O90">
        <f>'PIB Volumen por sectores'!K91</f>
        <v>72.795549374169909</v>
      </c>
    </row>
    <row r="91" spans="1:15" x14ac:dyDescent="0.25">
      <c r="B91" s="6">
        <v>37196</v>
      </c>
      <c r="C91">
        <v>1782567</v>
      </c>
      <c r="E91">
        <f>'Ajuste estacional construcción'!E84</f>
        <v>1763274</v>
      </c>
      <c r="G91">
        <f t="shared" si="6"/>
        <v>1889981.358359549</v>
      </c>
      <c r="H91" s="4" t="s">
        <v>111</v>
      </c>
      <c r="I91">
        <f>AVERAGE(G255:G257)</f>
        <v>1030186.65</v>
      </c>
      <c r="J91">
        <v>1031885.34</v>
      </c>
      <c r="K91">
        <f t="shared" si="7"/>
        <v>6091.5599999999395</v>
      </c>
      <c r="L91">
        <v>0</v>
      </c>
      <c r="M91">
        <f t="shared" si="8"/>
        <v>1</v>
      </c>
      <c r="N91">
        <f t="shared" si="9"/>
        <v>4.9672510951355567E-2</v>
      </c>
      <c r="O91">
        <f>'PIB Volumen por sectores'!K92</f>
        <v>73.599322924545405</v>
      </c>
    </row>
    <row r="92" spans="1:15" x14ac:dyDescent="0.25">
      <c r="B92" s="6">
        <v>37226</v>
      </c>
      <c r="C92">
        <v>1691317</v>
      </c>
      <c r="E92">
        <f>'Ajuste estacional construcción'!E85</f>
        <v>1773498</v>
      </c>
      <c r="G92">
        <f t="shared" si="6"/>
        <v>1900940.0462366843</v>
      </c>
      <c r="H92" s="4" t="s">
        <v>112</v>
      </c>
      <c r="I92">
        <f>AVERAGE(G258:G260)</f>
        <v>1036782.4366666665</v>
      </c>
      <c r="J92">
        <v>1035794.7</v>
      </c>
      <c r="K92">
        <f t="shared" si="7"/>
        <v>3909.359999999986</v>
      </c>
      <c r="L92">
        <v>0</v>
      </c>
      <c r="M92">
        <f t="shared" si="8"/>
        <v>1</v>
      </c>
      <c r="N92">
        <f t="shared" si="9"/>
        <v>3.956819219596535E-2</v>
      </c>
      <c r="O92">
        <f>'PIB Volumen por sectores'!K93</f>
        <v>74.111387451604898</v>
      </c>
    </row>
    <row r="93" spans="1:15" x14ac:dyDescent="0.25">
      <c r="A93">
        <v>2002</v>
      </c>
      <c r="B93" s="6">
        <v>37257</v>
      </c>
      <c r="C93">
        <v>1762127</v>
      </c>
      <c r="E93">
        <f>'Ajuste estacional construcción'!E86</f>
        <v>1788091</v>
      </c>
      <c r="G93">
        <f t="shared" si="6"/>
        <v>1916581.6867092035</v>
      </c>
      <c r="H93" s="4" t="s">
        <v>113</v>
      </c>
      <c r="I93">
        <f>AVERAGE(G261:G263)</f>
        <v>1039761.0166666666</v>
      </c>
      <c r="J93">
        <v>1040074.1</v>
      </c>
      <c r="K93">
        <f t="shared" si="7"/>
        <v>4279.4000000000233</v>
      </c>
      <c r="L93">
        <v>0</v>
      </c>
      <c r="M93">
        <f t="shared" si="8"/>
        <v>1</v>
      </c>
      <c r="N93">
        <f t="shared" si="9"/>
        <v>2.6500063495362085E-2</v>
      </c>
      <c r="O93">
        <f>'PIB Volumen por sectores'!K94</f>
        <v>74.340713000159013</v>
      </c>
    </row>
    <row r="94" spans="1:15" x14ac:dyDescent="0.25">
      <c r="B94" s="6">
        <v>37288</v>
      </c>
      <c r="C94">
        <v>1787427</v>
      </c>
      <c r="E94">
        <f>'Ajuste estacional construcción'!E87</f>
        <v>1790257</v>
      </c>
      <c r="G94">
        <f t="shared" si="6"/>
        <v>1918903.3336127517</v>
      </c>
      <c r="H94" s="4" t="s">
        <v>114</v>
      </c>
      <c r="I94">
        <f>AVERAGE(G264:G266)</f>
        <v>1046866.46</v>
      </c>
      <c r="J94">
        <v>1047203.03</v>
      </c>
      <c r="K94">
        <f t="shared" si="7"/>
        <v>7128.9300000000512</v>
      </c>
      <c r="L94">
        <v>0</v>
      </c>
      <c r="M94">
        <f t="shared" si="8"/>
        <v>1</v>
      </c>
      <c r="N94">
        <f t="shared" si="9"/>
        <v>2.0870910330534467E-2</v>
      </c>
      <c r="O94">
        <f>'PIB Volumen por sectores'!K95</f>
        <v>74.832890398711399</v>
      </c>
    </row>
    <row r="95" spans="1:15" x14ac:dyDescent="0.25">
      <c r="B95" s="6">
        <v>37316</v>
      </c>
      <c r="C95">
        <v>1781223</v>
      </c>
      <c r="E95">
        <f>'Ajuste estacional construcción'!E88</f>
        <v>1770036</v>
      </c>
      <c r="G95">
        <f t="shared" si="6"/>
        <v>1897229.2698839218</v>
      </c>
      <c r="H95" s="4" t="s">
        <v>115</v>
      </c>
      <c r="I95">
        <f>AVERAGE(G267:G269)</f>
        <v>1059211.4400000002</v>
      </c>
      <c r="J95">
        <v>1058404.03</v>
      </c>
      <c r="K95">
        <f t="shared" si="7"/>
        <v>11201</v>
      </c>
      <c r="L95">
        <v>0</v>
      </c>
      <c r="M95">
        <f t="shared" si="8"/>
        <v>1</v>
      </c>
      <c r="N95">
        <f t="shared" si="9"/>
        <v>2.5699260346115645E-2</v>
      </c>
      <c r="O95">
        <f>'PIB Volumen por sectores'!K96</f>
        <v>75.9212065861459</v>
      </c>
    </row>
    <row r="96" spans="1:15" x14ac:dyDescent="0.25">
      <c r="B96" s="6">
        <v>37347</v>
      </c>
      <c r="C96">
        <v>1815415</v>
      </c>
      <c r="E96">
        <f>'Ajuste estacional construcción'!E89</f>
        <v>1806765</v>
      </c>
      <c r="G96">
        <f t="shared" si="6"/>
        <v>1936597.5843439479</v>
      </c>
      <c r="H96" s="4" t="s">
        <v>116</v>
      </c>
      <c r="I96">
        <f>AVERAGE(G270:G272)</f>
        <v>1071431.2266666666</v>
      </c>
      <c r="J96">
        <v>1072953.1299999999</v>
      </c>
      <c r="K96">
        <f t="shared" si="7"/>
        <v>14549.09999999986</v>
      </c>
      <c r="L96">
        <v>0</v>
      </c>
      <c r="M96">
        <f t="shared" si="8"/>
        <v>1</v>
      </c>
      <c r="N96">
        <f t="shared" si="9"/>
        <v>3.587431949593866E-2</v>
      </c>
      <c r="O96">
        <f>'PIB Volumen por sectores'!K97</f>
        <v>77.110023198421601</v>
      </c>
    </row>
    <row r="97" spans="1:15" x14ac:dyDescent="0.25">
      <c r="B97" s="6">
        <v>37377</v>
      </c>
      <c r="C97">
        <v>1830516</v>
      </c>
      <c r="E97">
        <f>'Ajuste estacional construcción'!E90</f>
        <v>1808951</v>
      </c>
      <c r="G97">
        <f t="shared" si="6"/>
        <v>1938940.6684303542</v>
      </c>
      <c r="H97" s="4" t="s">
        <v>117</v>
      </c>
      <c r="I97">
        <f>AVERAGE(G273:G275)</f>
        <v>1091874.1166666667</v>
      </c>
      <c r="J97">
        <v>1091181.24</v>
      </c>
      <c r="K97">
        <f t="shared" si="7"/>
        <v>18228.110000000102</v>
      </c>
      <c r="L97">
        <v>0</v>
      </c>
      <c r="M97">
        <f t="shared" si="8"/>
        <v>1</v>
      </c>
      <c r="N97">
        <f t="shared" si="9"/>
        <v>4.9137979688177999E-2</v>
      </c>
      <c r="O97">
        <f>'PIB Volumen por sectores'!K98</f>
        <v>78.281804337851909</v>
      </c>
    </row>
    <row r="98" spans="1:15" x14ac:dyDescent="0.25">
      <c r="B98" s="6">
        <v>37408</v>
      </c>
      <c r="C98">
        <v>1858882</v>
      </c>
      <c r="E98">
        <f>'Ajuste estacional construcción'!E91</f>
        <v>1822933</v>
      </c>
      <c r="G98">
        <f t="shared" si="6"/>
        <v>1953927.402966554</v>
      </c>
      <c r="H98" s="4" t="s">
        <v>118</v>
      </c>
      <c r="I98">
        <f>AVERAGE(G276:G278)</f>
        <v>1111083.2266666668</v>
      </c>
      <c r="J98">
        <v>1109553.4099999999</v>
      </c>
      <c r="K98">
        <f t="shared" si="7"/>
        <v>18372.169999999925</v>
      </c>
      <c r="L98">
        <v>0</v>
      </c>
      <c r="M98">
        <f t="shared" si="8"/>
        <v>1</v>
      </c>
      <c r="N98">
        <f t="shared" si="9"/>
        <v>5.9539915578739194E-2</v>
      </c>
      <c r="O98">
        <f>'PIB Volumen por sectores'!K99</f>
        <v>79.488657949101295</v>
      </c>
    </row>
    <row r="99" spans="1:15" x14ac:dyDescent="0.25">
      <c r="B99" s="6">
        <v>37438</v>
      </c>
      <c r="C99">
        <v>1856905</v>
      </c>
      <c r="E99">
        <f>'Ajuste estacional construcción'!E92</f>
        <v>1834595</v>
      </c>
      <c r="G99">
        <f t="shared" si="6"/>
        <v>1966427.4242911972</v>
      </c>
      <c r="H99" s="4" t="s">
        <v>119</v>
      </c>
      <c r="I99">
        <f>AVERAGE(G279:G281)</f>
        <v>1125031.45</v>
      </c>
      <c r="J99">
        <v>1127356.3899999999</v>
      </c>
      <c r="K99">
        <f t="shared" si="7"/>
        <v>17802.979999999981</v>
      </c>
      <c r="L99">
        <v>0</v>
      </c>
      <c r="M99">
        <f t="shared" si="8"/>
        <v>1</v>
      </c>
      <c r="N99">
        <f t="shared" si="9"/>
        <v>6.5147484368516501E-2</v>
      </c>
      <c r="O99">
        <f>'PIB Volumen por sectores'!K100</f>
        <v>80.759992186361401</v>
      </c>
    </row>
    <row r="100" spans="1:15" x14ac:dyDescent="0.25">
      <c r="B100" s="6">
        <v>37469</v>
      </c>
      <c r="C100">
        <v>1817769</v>
      </c>
      <c r="E100">
        <f>'Ajuste estacional construcción'!E93</f>
        <v>1845771</v>
      </c>
      <c r="G100">
        <f t="shared" si="6"/>
        <v>1978406.5220723851</v>
      </c>
      <c r="H100" s="4" t="s">
        <v>120</v>
      </c>
      <c r="I100">
        <f>AVERAGE(G282:G284)</f>
        <v>1147837.1066666667</v>
      </c>
      <c r="J100">
        <v>1147241.55</v>
      </c>
      <c r="K100">
        <f t="shared" si="7"/>
        <v>19885.160000000149</v>
      </c>
      <c r="L100">
        <v>0</v>
      </c>
      <c r="M100">
        <f t="shared" si="8"/>
        <v>1</v>
      </c>
      <c r="N100">
        <f t="shared" si="9"/>
        <v>6.9237339379400631E-2</v>
      </c>
      <c r="O100">
        <f>'PIB Volumen por sectores'!K101</f>
        <v>82.2372621331765</v>
      </c>
    </row>
    <row r="101" spans="1:15" x14ac:dyDescent="0.25">
      <c r="B101" s="6">
        <v>37500</v>
      </c>
      <c r="C101">
        <v>1852096</v>
      </c>
      <c r="E101">
        <f>'Ajuste estacional construcción'!E94</f>
        <v>1845921</v>
      </c>
      <c r="G101">
        <f t="shared" si="6"/>
        <v>1978567.3009438219</v>
      </c>
      <c r="H101" s="4" t="s">
        <v>121</v>
      </c>
      <c r="I101">
        <f>AVERAGE(G285:G287)</f>
        <v>1167112.6466666667</v>
      </c>
      <c r="J101">
        <v>1166220.3400000001</v>
      </c>
      <c r="K101">
        <f t="shared" si="7"/>
        <v>18978.790000000037</v>
      </c>
      <c r="L101">
        <v>0</v>
      </c>
      <c r="M101">
        <f t="shared" si="8"/>
        <v>1</v>
      </c>
      <c r="N101">
        <f t="shared" si="9"/>
        <v>6.8768685942584659E-2</v>
      </c>
      <c r="O101">
        <f>'PIB Volumen por sectores'!K102</f>
        <v>83.751201538203503</v>
      </c>
    </row>
    <row r="102" spans="1:15" x14ac:dyDescent="0.25">
      <c r="B102" s="6">
        <v>37530</v>
      </c>
      <c r="C102">
        <v>1873526</v>
      </c>
      <c r="E102">
        <f>'Ajuste estacional construcción'!E95</f>
        <v>1858585</v>
      </c>
      <c r="G102">
        <f t="shared" si="6"/>
        <v>1992141.3251296633</v>
      </c>
      <c r="H102" s="4" t="s">
        <v>122</v>
      </c>
      <c r="I102">
        <f>AVERAGE(G288:G290)</f>
        <v>1183398.5233333332</v>
      </c>
      <c r="J102">
        <v>1183957.18</v>
      </c>
      <c r="K102">
        <f t="shared" si="7"/>
        <v>17736.839999999851</v>
      </c>
      <c r="L102">
        <v>0</v>
      </c>
      <c r="M102">
        <f t="shared" si="8"/>
        <v>1</v>
      </c>
      <c r="N102">
        <f t="shared" si="9"/>
        <v>6.7057402851837505E-2</v>
      </c>
      <c r="O102">
        <f>'PIB Volumen por sectores'!K103</f>
        <v>85.072830005692879</v>
      </c>
    </row>
    <row r="103" spans="1:15" x14ac:dyDescent="0.25">
      <c r="B103" s="6">
        <v>37561</v>
      </c>
      <c r="C103">
        <v>1885510</v>
      </c>
      <c r="E103">
        <f>'Ajuste estacional construcción'!E96</f>
        <v>1865405</v>
      </c>
      <c r="G103">
        <f t="shared" si="6"/>
        <v>1999451.4044843253</v>
      </c>
      <c r="H103" s="4" t="s">
        <v>123</v>
      </c>
      <c r="I103">
        <f>AVERAGE(G291:G293)</f>
        <v>1203586.8733333333</v>
      </c>
      <c r="J103">
        <v>1203484.98</v>
      </c>
      <c r="K103">
        <f t="shared" si="7"/>
        <v>19527.800000000047</v>
      </c>
      <c r="L103">
        <v>0</v>
      </c>
      <c r="M103">
        <f t="shared" si="8"/>
        <v>1</v>
      </c>
      <c r="N103">
        <f t="shared" si="9"/>
        <v>6.7528414860894254E-2</v>
      </c>
      <c r="O103">
        <f>'PIB Volumen por sectores'!K104</f>
        <v>86.295568733076806</v>
      </c>
    </row>
    <row r="104" spans="1:15" x14ac:dyDescent="0.25">
      <c r="B104" s="6">
        <v>37591</v>
      </c>
      <c r="C104">
        <v>1750404</v>
      </c>
      <c r="E104">
        <f>'Ajuste estacional construcción'!E97</f>
        <v>1835547</v>
      </c>
      <c r="G104">
        <f t="shared" si="6"/>
        <v>1967447.8341952499</v>
      </c>
      <c r="H104" s="4" t="s">
        <v>124</v>
      </c>
      <c r="I104">
        <f>AVERAGE(G294:G296)</f>
        <v>1222548.1733333331</v>
      </c>
      <c r="J104">
        <v>1223515.8999999999</v>
      </c>
      <c r="K104">
        <f t="shared" si="7"/>
        <v>20030.919999999925</v>
      </c>
      <c r="L104">
        <v>0</v>
      </c>
      <c r="M104">
        <f t="shared" si="8"/>
        <v>1</v>
      </c>
      <c r="N104">
        <f t="shared" si="9"/>
        <v>6.6484996119605205E-2</v>
      </c>
      <c r="O104">
        <f>'PIB Volumen por sectores'!K105</f>
        <v>87.494151603990304</v>
      </c>
    </row>
    <row r="105" spans="1:15" x14ac:dyDescent="0.25">
      <c r="A105">
        <v>2003</v>
      </c>
      <c r="B105" s="6">
        <v>37622</v>
      </c>
      <c r="C105">
        <v>1848263</v>
      </c>
      <c r="E105">
        <f>'Ajuste estacional construcción'!E98</f>
        <v>1874616</v>
      </c>
      <c r="G105">
        <f t="shared" ref="G105:G136" si="10">+E105*D$162/E$178</f>
        <v>2009324.2990496906</v>
      </c>
    </row>
    <row r="106" spans="1:15" x14ac:dyDescent="0.25">
      <c r="B106" s="6">
        <v>37653</v>
      </c>
      <c r="C106">
        <v>1877996</v>
      </c>
      <c r="E106">
        <f>'Ajuste estacional construcción'!E99</f>
        <v>1880183</v>
      </c>
      <c r="G106">
        <f t="shared" si="10"/>
        <v>2015291.3388982834</v>
      </c>
    </row>
    <row r="107" spans="1:15" x14ac:dyDescent="0.25">
      <c r="B107" s="6">
        <v>37681</v>
      </c>
      <c r="C107">
        <v>1906705</v>
      </c>
      <c r="E107">
        <f>'Ajuste estacional construcción'!E100</f>
        <v>1895194</v>
      </c>
      <c r="G107">
        <f t="shared" si="10"/>
        <v>2031381.0164925398</v>
      </c>
    </row>
    <row r="108" spans="1:15" x14ac:dyDescent="0.25">
      <c r="B108" s="6">
        <v>37712</v>
      </c>
      <c r="C108">
        <v>1907753</v>
      </c>
      <c r="E108">
        <f>'Ajuste estacional construcción'!E101</f>
        <v>1897739</v>
      </c>
      <c r="G108">
        <f t="shared" si="10"/>
        <v>2034108.8980112518</v>
      </c>
    </row>
    <row r="109" spans="1:15" x14ac:dyDescent="0.25">
      <c r="B109" s="6">
        <v>37742</v>
      </c>
      <c r="C109">
        <v>1927621</v>
      </c>
      <c r="E109">
        <f>'Ajuste estacional construcción'!E102</f>
        <v>1904625</v>
      </c>
      <c r="G109">
        <f t="shared" si="10"/>
        <v>2041489.7200693458</v>
      </c>
    </row>
    <row r="110" spans="1:15" x14ac:dyDescent="0.25">
      <c r="B110" s="6">
        <v>37773</v>
      </c>
      <c r="C110">
        <v>1942861</v>
      </c>
      <c r="E110">
        <f>'Ajuste estacional construcción'!E103</f>
        <v>1905824</v>
      </c>
      <c r="G110">
        <f t="shared" si="10"/>
        <v>2042774.8791816977</v>
      </c>
    </row>
    <row r="111" spans="1:15" x14ac:dyDescent="0.25">
      <c r="B111" s="6">
        <v>37803</v>
      </c>
      <c r="C111">
        <v>1935669</v>
      </c>
      <c r="E111">
        <f>'Ajuste estacional construcción'!E104</f>
        <v>1913757</v>
      </c>
      <c r="G111">
        <f t="shared" si="10"/>
        <v>2051277.9377624211</v>
      </c>
    </row>
    <row r="112" spans="1:15" x14ac:dyDescent="0.25">
      <c r="B112" s="6">
        <v>37834</v>
      </c>
      <c r="C112">
        <v>1887320</v>
      </c>
      <c r="E112">
        <f>'Ajuste estacional construcción'!E105</f>
        <v>1916903</v>
      </c>
      <c r="G112">
        <f t="shared" si="10"/>
        <v>2054650.0066260232</v>
      </c>
    </row>
    <row r="113" spans="1:7" x14ac:dyDescent="0.25">
      <c r="B113" s="6">
        <v>37865</v>
      </c>
      <c r="C113">
        <v>1936139</v>
      </c>
      <c r="E113">
        <f>'Ajuste estacional construcción'!E106</f>
        <v>1928859</v>
      </c>
      <c r="G113">
        <f t="shared" si="10"/>
        <v>2067465.1545386827</v>
      </c>
    </row>
    <row r="114" spans="1:7" x14ac:dyDescent="0.25">
      <c r="B114" s="6">
        <v>37895</v>
      </c>
      <c r="C114">
        <v>1947629</v>
      </c>
      <c r="E114">
        <f>'Ajuste estacional construcción'!E107</f>
        <v>1932509</v>
      </c>
      <c r="G114">
        <f t="shared" si="10"/>
        <v>2071377.4404103127</v>
      </c>
    </row>
    <row r="115" spans="1:7" x14ac:dyDescent="0.25">
      <c r="B115" s="6">
        <v>37926</v>
      </c>
      <c r="C115">
        <v>1969569</v>
      </c>
      <c r="E115">
        <f>'Ajuste estacional construcción'!E108</f>
        <v>1949093</v>
      </c>
      <c r="G115">
        <f t="shared" si="10"/>
        <v>2089153.1524363703</v>
      </c>
    </row>
    <row r="116" spans="1:7" x14ac:dyDescent="0.25">
      <c r="B116" s="6">
        <v>37956</v>
      </c>
      <c r="C116">
        <v>1798585</v>
      </c>
      <c r="E116">
        <f>'Ajuste estacional construcción'!E109</f>
        <v>1884428</v>
      </c>
      <c r="G116">
        <f t="shared" si="10"/>
        <v>2019841.380959946</v>
      </c>
    </row>
    <row r="117" spans="1:7" x14ac:dyDescent="0.25">
      <c r="A117">
        <v>2004</v>
      </c>
      <c r="B117" s="6">
        <v>37987</v>
      </c>
      <c r="C117">
        <v>1943811</v>
      </c>
      <c r="E117">
        <f>'Ajuste estacional construcción'!E110</f>
        <v>1970960</v>
      </c>
      <c r="G117">
        <f t="shared" si="10"/>
        <v>2112591.4963144334</v>
      </c>
    </row>
    <row r="118" spans="1:7" x14ac:dyDescent="0.25">
      <c r="B118" s="6">
        <v>38018</v>
      </c>
      <c r="C118">
        <v>1976371</v>
      </c>
      <c r="E118">
        <f>'Ajuste estacional construcción'!E111</f>
        <v>1978182</v>
      </c>
      <c r="G118">
        <f t="shared" si="10"/>
        <v>2120332.4630445461</v>
      </c>
    </row>
    <row r="119" spans="1:7" x14ac:dyDescent="0.25">
      <c r="B119" s="6">
        <v>38047</v>
      </c>
      <c r="C119">
        <v>1994092</v>
      </c>
      <c r="E119">
        <f>'Ajuste estacional construcción'!E112</f>
        <v>1983759</v>
      </c>
      <c r="G119">
        <f t="shared" si="10"/>
        <v>2126310.221484568</v>
      </c>
    </row>
    <row r="120" spans="1:7" x14ac:dyDescent="0.25">
      <c r="B120" s="6">
        <v>38078</v>
      </c>
      <c r="C120">
        <v>2001225</v>
      </c>
      <c r="E120">
        <f>'Ajuste estacional construcción'!E113</f>
        <v>1989376</v>
      </c>
      <c r="G120">
        <f t="shared" si="10"/>
        <v>2132330.8542903066</v>
      </c>
    </row>
    <row r="121" spans="1:7" x14ac:dyDescent="0.25">
      <c r="B121" s="6">
        <v>38108</v>
      </c>
      <c r="C121">
        <v>2020925</v>
      </c>
      <c r="E121">
        <f>'Ajuste estacional construcción'!E114</f>
        <v>1996118</v>
      </c>
      <c r="G121">
        <f t="shared" si="10"/>
        <v>2139557.3286318216</v>
      </c>
    </row>
    <row r="122" spans="1:7" x14ac:dyDescent="0.25">
      <c r="B122" s="6">
        <v>38139</v>
      </c>
      <c r="C122">
        <v>2044133</v>
      </c>
      <c r="E122">
        <f>'Ajuste estacional construcción'!E115</f>
        <v>2006452</v>
      </c>
      <c r="G122">
        <f t="shared" si="10"/>
        <v>2150633.9210146768</v>
      </c>
    </row>
    <row r="123" spans="1:7" x14ac:dyDescent="0.25">
      <c r="B123" s="6">
        <v>38169</v>
      </c>
      <c r="C123">
        <v>2033448</v>
      </c>
      <c r="E123">
        <f>'Ajuste estacional construcción'!E116</f>
        <v>2012701</v>
      </c>
      <c r="G123">
        <f t="shared" si="10"/>
        <v>2157331.9687987361</v>
      </c>
    </row>
    <row r="124" spans="1:7" x14ac:dyDescent="0.25">
      <c r="B124" s="6">
        <v>38200</v>
      </c>
      <c r="C124">
        <v>1989925</v>
      </c>
      <c r="E124">
        <f>'Ajuste estacional construcción'!E117</f>
        <v>2021090</v>
      </c>
      <c r="G124">
        <f t="shared" si="10"/>
        <v>2166323.7951486274</v>
      </c>
    </row>
    <row r="125" spans="1:7" x14ac:dyDescent="0.25">
      <c r="B125" s="6">
        <v>38231</v>
      </c>
      <c r="C125">
        <v>2039838</v>
      </c>
      <c r="E125">
        <f>'Ajuste estacional construcción'!E118</f>
        <v>2031758</v>
      </c>
      <c r="G125">
        <f t="shared" si="10"/>
        <v>2177758.3884852156</v>
      </c>
    </row>
    <row r="126" spans="1:7" x14ac:dyDescent="0.25">
      <c r="B126" s="6">
        <v>38261</v>
      </c>
      <c r="C126">
        <v>2056894</v>
      </c>
      <c r="E126">
        <f>'Ajuste estacional construcción'!E119</f>
        <v>2042583</v>
      </c>
      <c r="G126">
        <f t="shared" si="10"/>
        <v>2189361.2637072415</v>
      </c>
    </row>
    <row r="127" spans="1:7" x14ac:dyDescent="0.25">
      <c r="B127" s="6">
        <v>38292</v>
      </c>
      <c r="C127">
        <v>2080179</v>
      </c>
      <c r="E127">
        <f>'Ajuste estacional construcción'!E120</f>
        <v>2057979</v>
      </c>
      <c r="G127">
        <f t="shared" si="10"/>
        <v>2205863.6070715194</v>
      </c>
    </row>
    <row r="128" spans="1:7" x14ac:dyDescent="0.25">
      <c r="B128" s="6">
        <v>38322</v>
      </c>
      <c r="C128">
        <v>1983019</v>
      </c>
      <c r="E128">
        <f>'Ajuste estacional construcción'!E121</f>
        <v>2073556</v>
      </c>
      <c r="G128">
        <f t="shared" si="10"/>
        <v>2222559.956940664</v>
      </c>
    </row>
    <row r="129" spans="1:7" x14ac:dyDescent="0.25">
      <c r="A129">
        <v>2005</v>
      </c>
      <c r="B129" s="6">
        <v>38353</v>
      </c>
      <c r="C129">
        <v>2054309</v>
      </c>
      <c r="E129">
        <f>'Ajuste estacional construcción'!E122</f>
        <v>2081255</v>
      </c>
      <c r="G129">
        <f t="shared" si="10"/>
        <v>2230812.2004819461</v>
      </c>
    </row>
    <row r="130" spans="1:7" x14ac:dyDescent="0.25">
      <c r="B130" s="6">
        <v>38384</v>
      </c>
      <c r="C130">
        <v>2086233</v>
      </c>
      <c r="E130">
        <f>'Ajuste estacional construcción'!E123</f>
        <v>2089429</v>
      </c>
      <c r="G130">
        <f t="shared" si="10"/>
        <v>2239573.5771161113</v>
      </c>
    </row>
    <row r="131" spans="1:7" x14ac:dyDescent="0.25">
      <c r="B131" s="6">
        <v>38412</v>
      </c>
      <c r="C131">
        <v>2103065</v>
      </c>
      <c r="E131">
        <f>'Ajuste estacional construcción'!E124</f>
        <v>2092815</v>
      </c>
      <c r="G131">
        <f t="shared" si="10"/>
        <v>2243202.8921740125</v>
      </c>
    </row>
    <row r="132" spans="1:7" x14ac:dyDescent="0.25">
      <c r="B132" s="6">
        <v>38443</v>
      </c>
      <c r="C132">
        <v>2139782</v>
      </c>
      <c r="E132">
        <f>'Ajuste estacional construcción'!E125</f>
        <v>2126314</v>
      </c>
      <c r="G132">
        <f t="shared" si="10"/>
        <v>2279109.1016024314</v>
      </c>
    </row>
    <row r="133" spans="1:7" x14ac:dyDescent="0.25">
      <c r="B133" s="6">
        <v>38473</v>
      </c>
      <c r="C133">
        <v>2181742</v>
      </c>
      <c r="E133">
        <f>'Ajuste estacional construcción'!E126</f>
        <v>2153621</v>
      </c>
      <c r="G133">
        <f t="shared" si="10"/>
        <v>2308378.359217938</v>
      </c>
    </row>
    <row r="134" spans="1:7" x14ac:dyDescent="0.25">
      <c r="B134" s="6">
        <v>38504</v>
      </c>
      <c r="C134">
        <v>2221206</v>
      </c>
      <c r="E134">
        <f>'Ajuste estacional construcción'!E127</f>
        <v>2181665</v>
      </c>
      <c r="G134">
        <f t="shared" si="10"/>
        <v>2338437.5770217702</v>
      </c>
    </row>
    <row r="135" spans="1:7" x14ac:dyDescent="0.25">
      <c r="B135" s="6">
        <v>38534</v>
      </c>
      <c r="C135">
        <v>2224226</v>
      </c>
      <c r="E135">
        <f>'Ajuste estacional construcción'!E128</f>
        <v>2205116</v>
      </c>
      <c r="G135">
        <f t="shared" si="10"/>
        <v>2363573.7457822068</v>
      </c>
    </row>
    <row r="136" spans="1:7" x14ac:dyDescent="0.25">
      <c r="B136" s="6">
        <v>38565</v>
      </c>
      <c r="C136">
        <v>2193141</v>
      </c>
      <c r="E136">
        <f>'Ajuste estacional construcción'!E129</f>
        <v>2229220</v>
      </c>
      <c r="G136">
        <f t="shared" si="10"/>
        <v>2389409.8385629649</v>
      </c>
    </row>
    <row r="137" spans="1:7" x14ac:dyDescent="0.25">
      <c r="B137" s="6">
        <v>38596</v>
      </c>
      <c r="C137">
        <v>2251590</v>
      </c>
      <c r="E137">
        <f>'Ajuste estacional construcción'!E130</f>
        <v>2242995</v>
      </c>
      <c r="G137">
        <f t="shared" ref="G137:G164" si="11">+E137*D$162/E$178</f>
        <v>2404174.698256582</v>
      </c>
    </row>
    <row r="138" spans="1:7" x14ac:dyDescent="0.25">
      <c r="B138" s="6">
        <v>38626</v>
      </c>
      <c r="C138">
        <v>2274791</v>
      </c>
      <c r="E138">
        <f>'Ajuste estacional construcción'!E131</f>
        <v>2260780</v>
      </c>
      <c r="G138">
        <f t="shared" si="11"/>
        <v>2423237.7131132772</v>
      </c>
    </row>
    <row r="139" spans="1:7" x14ac:dyDescent="0.25">
      <c r="B139" s="6">
        <v>38657</v>
      </c>
      <c r="C139">
        <v>2303958</v>
      </c>
      <c r="E139">
        <f>'Ajuste estacional construcción'!E132</f>
        <v>2279324</v>
      </c>
      <c r="G139">
        <f t="shared" si="11"/>
        <v>2443114.2690594429</v>
      </c>
    </row>
    <row r="140" spans="1:7" x14ac:dyDescent="0.25">
      <c r="B140" s="6">
        <v>38687</v>
      </c>
      <c r="C140">
        <v>2209726</v>
      </c>
      <c r="E140">
        <f>'Ajuste estacional construcción'!E133</f>
        <v>2305975</v>
      </c>
      <c r="G140">
        <f t="shared" si="11"/>
        <v>2471680.3870771988</v>
      </c>
    </row>
    <row r="141" spans="1:7" x14ac:dyDescent="0.25">
      <c r="A141">
        <v>2006</v>
      </c>
      <c r="B141" s="6">
        <v>38718</v>
      </c>
      <c r="C141">
        <v>2275859</v>
      </c>
      <c r="E141">
        <f>'Ajuste estacional construcción'!E134</f>
        <v>2301563</v>
      </c>
      <c r="G141">
        <f t="shared" si="11"/>
        <v>2466951.34453867</v>
      </c>
    </row>
    <row r="142" spans="1:7" x14ac:dyDescent="0.25">
      <c r="B142" s="6">
        <v>38749</v>
      </c>
      <c r="C142">
        <v>2312077</v>
      </c>
      <c r="E142">
        <f>'Ajuste estacional construcción'!E135</f>
        <v>2315523</v>
      </c>
      <c r="G142">
        <f t="shared" si="11"/>
        <v>2481914.4981737258</v>
      </c>
    </row>
    <row r="143" spans="1:7" x14ac:dyDescent="0.25">
      <c r="B143" s="6">
        <v>38777</v>
      </c>
      <c r="C143">
        <v>2344027</v>
      </c>
      <c r="E143">
        <f>'Ajuste estacional construcción'!E136</f>
        <v>2332113</v>
      </c>
      <c r="G143">
        <f t="shared" si="11"/>
        <v>2499696.6413546405</v>
      </c>
    </row>
    <row r="144" spans="1:7" x14ac:dyDescent="0.25">
      <c r="B144" s="6">
        <v>38808</v>
      </c>
      <c r="C144">
        <v>2367613</v>
      </c>
      <c r="E144">
        <f>'Ajuste estacional construcción'!E137</f>
        <v>2351020</v>
      </c>
      <c r="G144">
        <f t="shared" si="11"/>
        <v>2519962.2821696838</v>
      </c>
    </row>
    <row r="145" spans="1:7" x14ac:dyDescent="0.25">
      <c r="B145" s="6">
        <v>38838</v>
      </c>
      <c r="C145">
        <v>2390479</v>
      </c>
      <c r="E145">
        <f>'Ajuste estacional construcción'!E138</f>
        <v>2358575</v>
      </c>
      <c r="G145">
        <f t="shared" si="11"/>
        <v>2528060.1779943863</v>
      </c>
    </row>
    <row r="146" spans="1:7" x14ac:dyDescent="0.25">
      <c r="B146" s="6">
        <v>38869</v>
      </c>
      <c r="C146">
        <v>2404823</v>
      </c>
      <c r="E146">
        <f>'Ajuste estacional construcción'!E139</f>
        <v>2365437</v>
      </c>
      <c r="G146">
        <f t="shared" si="11"/>
        <v>2535415.27543305</v>
      </c>
    </row>
    <row r="147" spans="1:7" x14ac:dyDescent="0.25">
      <c r="B147" s="6">
        <v>38899</v>
      </c>
      <c r="C147">
        <v>2398358</v>
      </c>
      <c r="E147">
        <f>'Ajuste estacional construcción'!E140</f>
        <v>2382113</v>
      </c>
      <c r="G147">
        <f t="shared" si="11"/>
        <v>2553289.598500256</v>
      </c>
    </row>
    <row r="148" spans="1:7" x14ac:dyDescent="0.25">
      <c r="B148" s="6">
        <v>38930</v>
      </c>
      <c r="C148">
        <v>2354758</v>
      </c>
      <c r="E148">
        <f>'Ajuste estacional construcción'!E141</f>
        <v>2395636</v>
      </c>
      <c r="G148">
        <f t="shared" si="11"/>
        <v>2567784.349689859</v>
      </c>
    </row>
    <row r="149" spans="1:7" x14ac:dyDescent="0.25">
      <c r="B149" s="6">
        <v>38961</v>
      </c>
      <c r="C149">
        <v>2418069</v>
      </c>
      <c r="E149">
        <f>'Ajuste estacional construcción'!E142</f>
        <v>2409957</v>
      </c>
      <c r="G149">
        <f t="shared" si="11"/>
        <v>2583134.444475506</v>
      </c>
    </row>
    <row r="150" spans="1:7" x14ac:dyDescent="0.25">
      <c r="B150" s="6">
        <v>38991</v>
      </c>
      <c r="C150">
        <v>2431753</v>
      </c>
      <c r="E150">
        <f>'Ajuste estacional construcción'!E143</f>
        <v>2418220</v>
      </c>
      <c r="G150">
        <f t="shared" si="11"/>
        <v>2591991.2165733906</v>
      </c>
    </row>
    <row r="151" spans="1:7" x14ac:dyDescent="0.25">
      <c r="B151" s="6">
        <v>39022</v>
      </c>
      <c r="C151">
        <v>2453921</v>
      </c>
      <c r="E151">
        <f>'Ajuste estacional construcción'!E144</f>
        <v>2426937</v>
      </c>
      <c r="G151">
        <f t="shared" si="11"/>
        <v>2601334.612722157</v>
      </c>
    </row>
    <row r="152" spans="1:7" x14ac:dyDescent="0.25">
      <c r="B152" s="6">
        <v>39052</v>
      </c>
      <c r="C152">
        <v>2362597</v>
      </c>
      <c r="E152">
        <f>'Ajuste estacional construcción'!E145</f>
        <v>2462952</v>
      </c>
      <c r="G152">
        <f t="shared" si="11"/>
        <v>2639937.6197541435</v>
      </c>
    </row>
    <row r="153" spans="1:7" x14ac:dyDescent="0.25">
      <c r="A153">
        <v>2007</v>
      </c>
      <c r="B153" s="6">
        <v>39083</v>
      </c>
      <c r="C153">
        <v>2423482</v>
      </c>
      <c r="E153">
        <f>'Ajuste estacional construcción'!E146</f>
        <v>2446103</v>
      </c>
      <c r="G153">
        <f t="shared" si="11"/>
        <v>2621877.8650552141</v>
      </c>
    </row>
    <row r="154" spans="1:7" x14ac:dyDescent="0.25">
      <c r="B154" s="6">
        <v>39114</v>
      </c>
      <c r="C154">
        <v>2448150</v>
      </c>
      <c r="E154">
        <f>'Ajuste estacional construcción'!E147</f>
        <v>2451149</v>
      </c>
      <c r="G154">
        <f t="shared" si="11"/>
        <v>2627286.4662903496</v>
      </c>
    </row>
    <row r="155" spans="1:7" x14ac:dyDescent="0.25">
      <c r="B155" s="6">
        <v>39142</v>
      </c>
      <c r="C155">
        <v>2483598</v>
      </c>
      <c r="E155">
        <f>'Ajuste estacional construcción'!E148</f>
        <v>2469047</v>
      </c>
      <c r="G155">
        <f t="shared" si="11"/>
        <v>2646470.6012301939</v>
      </c>
    </row>
    <row r="156" spans="1:7" x14ac:dyDescent="0.25">
      <c r="B156" s="6">
        <v>39173</v>
      </c>
      <c r="C156">
        <v>2474991</v>
      </c>
      <c r="E156">
        <f>'Ajuste estacional construcción'!E149</f>
        <v>2457251</v>
      </c>
      <c r="G156">
        <f t="shared" si="11"/>
        <v>2633826.9507804005</v>
      </c>
    </row>
    <row r="157" spans="1:7" x14ac:dyDescent="0.25">
      <c r="B157" s="6">
        <v>39203</v>
      </c>
      <c r="C157">
        <v>2494355</v>
      </c>
      <c r="E157">
        <f>'Ajuste estacional construcción'!E150</f>
        <v>2459911</v>
      </c>
      <c r="G157">
        <f t="shared" si="11"/>
        <v>2636678.0961005474</v>
      </c>
    </row>
    <row r="158" spans="1:7" x14ac:dyDescent="0.25">
      <c r="B158" s="6">
        <v>39234</v>
      </c>
      <c r="C158">
        <v>2505923</v>
      </c>
      <c r="E158">
        <f>'Ajuste estacional construcción'!E151</f>
        <v>2467398</v>
      </c>
      <c r="G158">
        <f t="shared" si="11"/>
        <v>2644703.1055035316</v>
      </c>
    </row>
    <row r="159" spans="1:7" x14ac:dyDescent="0.25">
      <c r="B159" s="6">
        <v>39264</v>
      </c>
      <c r="C159">
        <v>2472185</v>
      </c>
      <c r="E159">
        <f>'Ajuste estacional construcción'!E152</f>
        <v>2458969</v>
      </c>
      <c r="G159">
        <f t="shared" si="11"/>
        <v>2635668.4047879241</v>
      </c>
    </row>
    <row r="160" spans="1:7" x14ac:dyDescent="0.25">
      <c r="B160" s="6">
        <v>39295</v>
      </c>
      <c r="C160">
        <v>2404215</v>
      </c>
      <c r="E160">
        <f>'Ajuste estacional construcción'!E153</f>
        <v>2448243</v>
      </c>
      <c r="G160">
        <f t="shared" si="11"/>
        <v>2624171.6436210466</v>
      </c>
    </row>
    <row r="161" spans="1:7" x14ac:dyDescent="0.25">
      <c r="B161" s="6">
        <v>39326</v>
      </c>
      <c r="C161">
        <v>2461655</v>
      </c>
      <c r="E161">
        <f>'Ajuste estacional construcción'!E154</f>
        <v>2454333</v>
      </c>
      <c r="G161">
        <f t="shared" si="11"/>
        <v>2630699.2658013823</v>
      </c>
    </row>
    <row r="162" spans="1:7" x14ac:dyDescent="0.25">
      <c r="B162" s="6">
        <v>39356</v>
      </c>
      <c r="C162">
        <v>2465083</v>
      </c>
      <c r="D162">
        <f>AVERAGE(D165:D176)</f>
        <v>2338285.5516666672</v>
      </c>
      <c r="E162">
        <f>'Ajuste estacional construcción'!E155</f>
        <v>2451895</v>
      </c>
      <c r="G162">
        <f t="shared" si="11"/>
        <v>2628086.0732109621</v>
      </c>
    </row>
    <row r="163" spans="1:7" x14ac:dyDescent="0.25">
      <c r="B163" s="6">
        <v>39387</v>
      </c>
      <c r="C163">
        <v>2466934</v>
      </c>
      <c r="E163">
        <f>'Ajuste estacional construcción'!E156</f>
        <v>2439524</v>
      </c>
      <c r="G163">
        <f t="shared" si="11"/>
        <v>2614826.1037539938</v>
      </c>
    </row>
    <row r="164" spans="1:7" x14ac:dyDescent="0.25">
      <c r="B164" s="6">
        <v>39417</v>
      </c>
      <c r="C164">
        <v>2348987</v>
      </c>
      <c r="E164">
        <f>'Ajuste estacional construcción'!E157</f>
        <v>2448343</v>
      </c>
      <c r="G164">
        <f t="shared" si="11"/>
        <v>2624278.8295353376</v>
      </c>
    </row>
    <row r="165" spans="1:7" x14ac:dyDescent="0.25">
      <c r="A165">
        <v>2008</v>
      </c>
      <c r="B165" s="6">
        <v>39448</v>
      </c>
      <c r="C165">
        <v>2397499</v>
      </c>
      <c r="D165">
        <v>2585989.4</v>
      </c>
      <c r="E165">
        <f>'Ajuste estacional construcción'!E158</f>
        <v>2416826</v>
      </c>
      <c r="G165">
        <f t="shared" ref="G165:G196" si="12">D165</f>
        <v>2585989.4</v>
      </c>
    </row>
    <row r="166" spans="1:7" x14ac:dyDescent="0.25">
      <c r="B166" s="6">
        <v>39479</v>
      </c>
      <c r="C166">
        <v>2386877</v>
      </c>
      <c r="D166">
        <v>2566821.75</v>
      </c>
      <c r="E166">
        <f>'Ajuste estacional construcción'!E159</f>
        <v>2388175</v>
      </c>
      <c r="G166">
        <f t="shared" si="12"/>
        <v>2566821.75</v>
      </c>
    </row>
    <row r="167" spans="1:7" x14ac:dyDescent="0.25">
      <c r="B167" s="6">
        <v>39508</v>
      </c>
      <c r="C167">
        <v>2361629</v>
      </c>
      <c r="D167">
        <v>2532558.48</v>
      </c>
      <c r="E167">
        <f>'Ajuste estacional construcción'!E160</f>
        <v>2346697</v>
      </c>
      <c r="G167">
        <f t="shared" si="12"/>
        <v>2532558.48</v>
      </c>
    </row>
    <row r="168" spans="1:7" x14ac:dyDescent="0.25">
      <c r="B168" s="6">
        <v>39539</v>
      </c>
      <c r="C168">
        <v>2330365</v>
      </c>
      <c r="D168">
        <v>2489135.4</v>
      </c>
      <c r="E168">
        <f>'Ajuste estacional construcción'!E161</f>
        <v>2313408</v>
      </c>
      <c r="G168">
        <f t="shared" si="12"/>
        <v>2489135.4</v>
      </c>
    </row>
    <row r="169" spans="1:7" x14ac:dyDescent="0.25">
      <c r="B169" s="6">
        <v>39569</v>
      </c>
      <c r="C169">
        <v>2307642</v>
      </c>
      <c r="D169">
        <v>2434965.9700000002</v>
      </c>
      <c r="E169">
        <f>'Ajuste estacional construcción'!E162</f>
        <v>2274982</v>
      </c>
      <c r="G169">
        <f t="shared" si="12"/>
        <v>2434965.9700000002</v>
      </c>
    </row>
    <row r="170" spans="1:7" x14ac:dyDescent="0.25">
      <c r="B170" s="6">
        <v>39600</v>
      </c>
      <c r="C170">
        <v>2251158</v>
      </c>
      <c r="D170">
        <v>2373037.9300000002</v>
      </c>
      <c r="E170">
        <f>'Ajuste estacional construcción'!E163</f>
        <v>2218307</v>
      </c>
      <c r="G170">
        <f t="shared" si="12"/>
        <v>2373037.9300000002</v>
      </c>
    </row>
    <row r="171" spans="1:7" x14ac:dyDescent="0.25">
      <c r="B171" s="6">
        <v>39630</v>
      </c>
      <c r="C171">
        <v>2191320</v>
      </c>
      <c r="D171">
        <v>2319469.69</v>
      </c>
      <c r="E171">
        <f>'Ajuste estacional construcción'!E164</f>
        <v>2181294</v>
      </c>
      <c r="G171">
        <f t="shared" si="12"/>
        <v>2319469.69</v>
      </c>
    </row>
    <row r="172" spans="1:7" x14ac:dyDescent="0.25">
      <c r="B172" s="6">
        <v>39661</v>
      </c>
      <c r="C172">
        <v>2111607</v>
      </c>
      <c r="D172">
        <v>2268891.3200000003</v>
      </c>
      <c r="E172">
        <f>'Ajuste estacional construcción'!E165</f>
        <v>2150923</v>
      </c>
      <c r="G172">
        <f t="shared" si="12"/>
        <v>2268891.3200000003</v>
      </c>
    </row>
    <row r="173" spans="1:7" x14ac:dyDescent="0.25">
      <c r="B173" s="6">
        <v>39692</v>
      </c>
      <c r="C173">
        <v>2078405</v>
      </c>
      <c r="D173">
        <v>2216365.5300000003</v>
      </c>
      <c r="E173">
        <f>'Ajuste estacional construcción'!E166</f>
        <v>2072426</v>
      </c>
      <c r="G173">
        <f t="shared" si="12"/>
        <v>2216365.5300000003</v>
      </c>
    </row>
    <row r="174" spans="1:7" x14ac:dyDescent="0.25">
      <c r="B174" s="6">
        <v>39722</v>
      </c>
      <c r="C174">
        <v>2016676</v>
      </c>
      <c r="D174">
        <v>2152924.5099999998</v>
      </c>
      <c r="E174">
        <f>'Ajuste estacional construcción'!E167</f>
        <v>2006029</v>
      </c>
      <c r="G174">
        <f t="shared" si="12"/>
        <v>2152924.5099999998</v>
      </c>
    </row>
    <row r="175" spans="1:7" x14ac:dyDescent="0.25">
      <c r="B175" s="6">
        <v>39753</v>
      </c>
      <c r="C175">
        <v>1966909</v>
      </c>
      <c r="D175">
        <v>2088459.8900000001</v>
      </c>
      <c r="E175">
        <f>'Ajuste estacional construcción'!E168</f>
        <v>1944346</v>
      </c>
      <c r="G175">
        <f t="shared" si="12"/>
        <v>2088459.8900000001</v>
      </c>
    </row>
    <row r="176" spans="1:7" x14ac:dyDescent="0.25">
      <c r="B176" s="6">
        <v>39783</v>
      </c>
      <c r="C176">
        <v>1788657</v>
      </c>
      <c r="D176">
        <v>2030806.75</v>
      </c>
      <c r="E176">
        <f>'Ajuste estacional construcción'!E169</f>
        <v>1864865</v>
      </c>
      <c r="G176">
        <f t="shared" si="12"/>
        <v>2030806.75</v>
      </c>
    </row>
    <row r="177" spans="1:7" x14ac:dyDescent="0.25">
      <c r="A177">
        <v>2009</v>
      </c>
      <c r="B177" s="6">
        <v>39814</v>
      </c>
      <c r="D177">
        <v>1974191.8</v>
      </c>
      <c r="G177">
        <f t="shared" si="12"/>
        <v>1974191.8</v>
      </c>
    </row>
    <row r="178" spans="1:7" x14ac:dyDescent="0.25">
      <c r="B178" s="6">
        <v>39845</v>
      </c>
      <c r="D178">
        <v>1923714.6600000001</v>
      </c>
      <c r="E178">
        <f>AVERAGE(E165:E176)</f>
        <v>2181523.1666666665</v>
      </c>
      <c r="G178">
        <f t="shared" si="12"/>
        <v>1923714.6600000001</v>
      </c>
    </row>
    <row r="179" spans="1:7" x14ac:dyDescent="0.25">
      <c r="B179" s="6">
        <v>39873</v>
      </c>
      <c r="D179">
        <v>1879895.9500000002</v>
      </c>
      <c r="G179">
        <f t="shared" si="12"/>
        <v>1879895.9500000002</v>
      </c>
    </row>
    <row r="180" spans="1:7" x14ac:dyDescent="0.25">
      <c r="B180" s="6">
        <v>39904</v>
      </c>
      <c r="D180">
        <v>1842526.36</v>
      </c>
      <c r="G180">
        <f t="shared" si="12"/>
        <v>1842526.36</v>
      </c>
    </row>
    <row r="181" spans="1:7" x14ac:dyDescent="0.25">
      <c r="B181" s="6">
        <v>39934</v>
      </c>
      <c r="D181">
        <v>1819197.85</v>
      </c>
      <c r="G181">
        <f t="shared" si="12"/>
        <v>1819197.85</v>
      </c>
    </row>
    <row r="182" spans="1:7" x14ac:dyDescent="0.25">
      <c r="B182" s="6">
        <v>39965</v>
      </c>
      <c r="D182">
        <v>1800750.18</v>
      </c>
      <c r="G182">
        <f t="shared" si="12"/>
        <v>1800750.18</v>
      </c>
    </row>
    <row r="183" spans="1:7" x14ac:dyDescent="0.25">
      <c r="B183" s="6">
        <v>39995</v>
      </c>
      <c r="D183">
        <v>1782815.95</v>
      </c>
      <c r="G183">
        <f t="shared" si="12"/>
        <v>1782815.95</v>
      </c>
    </row>
    <row r="184" spans="1:7" x14ac:dyDescent="0.25">
      <c r="B184" s="6">
        <v>40026</v>
      </c>
      <c r="D184">
        <v>1764651.8900000001</v>
      </c>
      <c r="G184">
        <f t="shared" si="12"/>
        <v>1764651.8900000001</v>
      </c>
    </row>
    <row r="185" spans="1:7" x14ac:dyDescent="0.25">
      <c r="B185" s="6">
        <v>40057</v>
      </c>
      <c r="D185">
        <v>1739781.28</v>
      </c>
      <c r="G185">
        <f t="shared" si="12"/>
        <v>1739781.28</v>
      </c>
    </row>
    <row r="186" spans="1:7" x14ac:dyDescent="0.25">
      <c r="B186" s="6">
        <v>40087</v>
      </c>
      <c r="D186">
        <v>1716112.85</v>
      </c>
      <c r="G186">
        <f t="shared" si="12"/>
        <v>1716112.85</v>
      </c>
    </row>
    <row r="187" spans="1:7" x14ac:dyDescent="0.25">
      <c r="B187" s="6">
        <v>40118</v>
      </c>
      <c r="D187">
        <v>1694465.52</v>
      </c>
      <c r="G187">
        <f t="shared" si="12"/>
        <v>1694465.52</v>
      </c>
    </row>
    <row r="188" spans="1:7" x14ac:dyDescent="0.25">
      <c r="B188" s="6">
        <v>40148</v>
      </c>
      <c r="D188">
        <v>1670826.78</v>
      </c>
      <c r="G188">
        <f t="shared" si="12"/>
        <v>1670826.78</v>
      </c>
    </row>
    <row r="189" spans="1:7" x14ac:dyDescent="0.25">
      <c r="A189">
        <v>2010</v>
      </c>
      <c r="B189" s="6">
        <v>40179</v>
      </c>
      <c r="D189">
        <v>1626854.47</v>
      </c>
      <c r="G189">
        <f t="shared" si="12"/>
        <v>1626854.47</v>
      </c>
    </row>
    <row r="190" spans="1:7" x14ac:dyDescent="0.25">
      <c r="B190" s="6">
        <v>40210</v>
      </c>
      <c r="D190">
        <v>1613176.3900000001</v>
      </c>
      <c r="G190">
        <f t="shared" si="12"/>
        <v>1613176.3900000001</v>
      </c>
    </row>
    <row r="191" spans="1:7" x14ac:dyDescent="0.25">
      <c r="B191" s="6">
        <v>40238</v>
      </c>
      <c r="D191">
        <v>1596500.0999999999</v>
      </c>
      <c r="G191">
        <f t="shared" si="12"/>
        <v>1596500.0999999999</v>
      </c>
    </row>
    <row r="192" spans="1:7" x14ac:dyDescent="0.25">
      <c r="B192" s="6">
        <v>40269</v>
      </c>
      <c r="D192">
        <v>1590798.74</v>
      </c>
      <c r="G192">
        <f t="shared" si="12"/>
        <v>1590798.74</v>
      </c>
    </row>
    <row r="193" spans="1:7" x14ac:dyDescent="0.25">
      <c r="B193" s="6">
        <v>40299</v>
      </c>
      <c r="D193">
        <v>1583271.25</v>
      </c>
      <c r="G193">
        <f t="shared" si="12"/>
        <v>1583271.25</v>
      </c>
    </row>
    <row r="194" spans="1:7" x14ac:dyDescent="0.25">
      <c r="B194" s="6">
        <v>40330</v>
      </c>
      <c r="D194">
        <v>1571279.97</v>
      </c>
      <c r="G194">
        <f t="shared" si="12"/>
        <v>1571279.97</v>
      </c>
    </row>
    <row r="195" spans="1:7" x14ac:dyDescent="0.25">
      <c r="B195" s="6">
        <v>40360</v>
      </c>
      <c r="D195">
        <v>1557840.64</v>
      </c>
      <c r="G195">
        <f t="shared" si="12"/>
        <v>1557840.64</v>
      </c>
    </row>
    <row r="196" spans="1:7" x14ac:dyDescent="0.25">
      <c r="B196" s="6">
        <v>40391</v>
      </c>
      <c r="D196">
        <v>1543028.28</v>
      </c>
      <c r="G196">
        <f t="shared" si="12"/>
        <v>1543028.28</v>
      </c>
    </row>
    <row r="197" spans="1:7" x14ac:dyDescent="0.25">
      <c r="B197" s="6">
        <v>40422</v>
      </c>
      <c r="D197">
        <v>1526863.95</v>
      </c>
      <c r="G197">
        <f t="shared" ref="G197:G228" si="13">D197</f>
        <v>1526863.95</v>
      </c>
    </row>
    <row r="198" spans="1:7" x14ac:dyDescent="0.25">
      <c r="B198" s="6">
        <v>40452</v>
      </c>
      <c r="D198">
        <v>1513936.4700000002</v>
      </c>
      <c r="G198">
        <f t="shared" si="13"/>
        <v>1513936.4700000002</v>
      </c>
    </row>
    <row r="199" spans="1:7" x14ac:dyDescent="0.25">
      <c r="B199" s="6">
        <v>40483</v>
      </c>
      <c r="D199">
        <v>1503528.4200000002</v>
      </c>
      <c r="G199">
        <f t="shared" si="13"/>
        <v>1503528.4200000002</v>
      </c>
    </row>
    <row r="200" spans="1:7" x14ac:dyDescent="0.25">
      <c r="B200" s="6">
        <v>40513</v>
      </c>
      <c r="D200">
        <v>1484447.12</v>
      </c>
      <c r="G200">
        <f t="shared" si="13"/>
        <v>1484447.12</v>
      </c>
    </row>
    <row r="201" spans="1:7" x14ac:dyDescent="0.25">
      <c r="A201">
        <v>2011</v>
      </c>
      <c r="B201" s="6">
        <v>40544</v>
      </c>
      <c r="D201">
        <v>1468804.82</v>
      </c>
      <c r="G201">
        <f t="shared" si="13"/>
        <v>1468804.82</v>
      </c>
    </row>
    <row r="202" spans="1:7" x14ac:dyDescent="0.25">
      <c r="B202" s="6">
        <v>40575</v>
      </c>
      <c r="D202">
        <v>1456997.27</v>
      </c>
      <c r="G202">
        <f t="shared" si="13"/>
        <v>1456997.27</v>
      </c>
    </row>
    <row r="203" spans="1:7" x14ac:dyDescent="0.25">
      <c r="B203" s="6">
        <v>40603</v>
      </c>
      <c r="D203">
        <v>1443175.87</v>
      </c>
      <c r="G203">
        <f t="shared" si="13"/>
        <v>1443175.87</v>
      </c>
    </row>
    <row r="204" spans="1:7" x14ac:dyDescent="0.25">
      <c r="B204" s="6">
        <v>40634</v>
      </c>
      <c r="D204">
        <v>1424695.11</v>
      </c>
      <c r="G204">
        <f t="shared" si="13"/>
        <v>1424695.11</v>
      </c>
    </row>
    <row r="205" spans="1:7" x14ac:dyDescent="0.25">
      <c r="B205" s="6">
        <v>40664</v>
      </c>
      <c r="D205">
        <v>1401024.7</v>
      </c>
      <c r="G205">
        <f t="shared" si="13"/>
        <v>1401024.7</v>
      </c>
    </row>
    <row r="206" spans="1:7" x14ac:dyDescent="0.25">
      <c r="B206" s="6">
        <v>40695</v>
      </c>
      <c r="D206">
        <v>1380236.52</v>
      </c>
      <c r="G206">
        <f t="shared" si="13"/>
        <v>1380236.52</v>
      </c>
    </row>
    <row r="207" spans="1:7" x14ac:dyDescent="0.25">
      <c r="B207" s="6">
        <v>40725</v>
      </c>
      <c r="D207">
        <v>1360589.51</v>
      </c>
      <c r="G207">
        <f t="shared" si="13"/>
        <v>1360589.51</v>
      </c>
    </row>
    <row r="208" spans="1:7" x14ac:dyDescent="0.25">
      <c r="B208" s="6">
        <v>40756</v>
      </c>
      <c r="D208">
        <v>1343672.92</v>
      </c>
      <c r="G208">
        <f t="shared" si="13"/>
        <v>1343672.92</v>
      </c>
    </row>
    <row r="209" spans="1:7" x14ac:dyDescent="0.25">
      <c r="B209" s="6">
        <v>40787</v>
      </c>
      <c r="D209">
        <v>1323475.17</v>
      </c>
      <c r="G209">
        <f t="shared" si="13"/>
        <v>1323475.17</v>
      </c>
    </row>
    <row r="210" spans="1:7" x14ac:dyDescent="0.25">
      <c r="B210" s="6">
        <v>40817</v>
      </c>
      <c r="D210">
        <v>1301328.26</v>
      </c>
      <c r="G210">
        <f t="shared" si="13"/>
        <v>1301328.26</v>
      </c>
    </row>
    <row r="211" spans="1:7" x14ac:dyDescent="0.25">
      <c r="B211" s="6">
        <v>40848</v>
      </c>
      <c r="D211">
        <v>1276208.83</v>
      </c>
      <c r="G211">
        <f t="shared" si="13"/>
        <v>1276208.83</v>
      </c>
    </row>
    <row r="212" spans="1:7" x14ac:dyDescent="0.25">
      <c r="B212" s="6">
        <v>40878</v>
      </c>
      <c r="D212">
        <v>1255257.27</v>
      </c>
      <c r="G212">
        <f t="shared" si="13"/>
        <v>1255257.27</v>
      </c>
    </row>
    <row r="213" spans="1:7" x14ac:dyDescent="0.25">
      <c r="A213">
        <v>2012</v>
      </c>
      <c r="B213" s="6">
        <v>40909</v>
      </c>
      <c r="D213">
        <v>1238204.33</v>
      </c>
      <c r="G213">
        <f t="shared" si="13"/>
        <v>1238204.33</v>
      </c>
    </row>
    <row r="214" spans="1:7" x14ac:dyDescent="0.25">
      <c r="B214" s="6">
        <v>40940</v>
      </c>
      <c r="D214">
        <v>1215676.01</v>
      </c>
      <c r="G214">
        <f t="shared" si="13"/>
        <v>1215676.01</v>
      </c>
    </row>
    <row r="215" spans="1:7" x14ac:dyDescent="0.25">
      <c r="B215" s="6">
        <v>40969</v>
      </c>
      <c r="D215">
        <v>1197699.42</v>
      </c>
      <c r="G215">
        <f t="shared" si="13"/>
        <v>1197699.42</v>
      </c>
    </row>
    <row r="216" spans="1:7" x14ac:dyDescent="0.25">
      <c r="B216" s="6">
        <v>41000</v>
      </c>
      <c r="D216">
        <v>1178210.5799999998</v>
      </c>
      <c r="G216">
        <f t="shared" si="13"/>
        <v>1178210.5799999998</v>
      </c>
    </row>
    <row r="217" spans="1:7" x14ac:dyDescent="0.25">
      <c r="B217" s="6">
        <v>41030</v>
      </c>
      <c r="D217">
        <v>1158627.73</v>
      </c>
      <c r="G217">
        <f t="shared" si="13"/>
        <v>1158627.73</v>
      </c>
    </row>
    <row r="218" spans="1:7" x14ac:dyDescent="0.25">
      <c r="B218" s="6">
        <v>41061</v>
      </c>
      <c r="D218">
        <v>1140472.1199999999</v>
      </c>
      <c r="G218">
        <f t="shared" si="13"/>
        <v>1140472.1199999999</v>
      </c>
    </row>
    <row r="219" spans="1:7" x14ac:dyDescent="0.25">
      <c r="B219" s="6">
        <v>41091</v>
      </c>
      <c r="D219">
        <v>1120987.81</v>
      </c>
      <c r="G219">
        <f t="shared" si="13"/>
        <v>1120987.81</v>
      </c>
    </row>
    <row r="220" spans="1:7" x14ac:dyDescent="0.25">
      <c r="B220" s="6">
        <v>41122</v>
      </c>
      <c r="D220">
        <v>1105475.26</v>
      </c>
      <c r="G220">
        <f t="shared" si="13"/>
        <v>1105475.26</v>
      </c>
    </row>
    <row r="221" spans="1:7" x14ac:dyDescent="0.25">
      <c r="B221" s="6">
        <v>41153</v>
      </c>
      <c r="D221">
        <v>1091523.1499999999</v>
      </c>
      <c r="G221">
        <f t="shared" si="13"/>
        <v>1091523.1499999999</v>
      </c>
    </row>
    <row r="222" spans="1:7" x14ac:dyDescent="0.25">
      <c r="B222" s="6">
        <v>41183</v>
      </c>
      <c r="D222">
        <v>1075366.04</v>
      </c>
      <c r="G222">
        <f t="shared" si="13"/>
        <v>1075366.04</v>
      </c>
    </row>
    <row r="223" spans="1:7" x14ac:dyDescent="0.25">
      <c r="B223" s="6">
        <v>41214</v>
      </c>
      <c r="D223">
        <v>1059564.3800000001</v>
      </c>
      <c r="G223">
        <f t="shared" si="13"/>
        <v>1059564.3800000001</v>
      </c>
    </row>
    <row r="224" spans="1:7" x14ac:dyDescent="0.25">
      <c r="B224" s="6">
        <v>41244</v>
      </c>
      <c r="D224">
        <v>1052012.2899999998</v>
      </c>
      <c r="G224">
        <f t="shared" si="13"/>
        <v>1052012.2899999998</v>
      </c>
    </row>
    <row r="225" spans="1:7" x14ac:dyDescent="0.25">
      <c r="A225">
        <v>2013</v>
      </c>
      <c r="B225" s="6">
        <v>41275</v>
      </c>
      <c r="D225">
        <v>1040358.2899999999</v>
      </c>
      <c r="G225">
        <f t="shared" si="13"/>
        <v>1040358.2899999999</v>
      </c>
    </row>
    <row r="226" spans="1:7" x14ac:dyDescent="0.25">
      <c r="B226" s="6">
        <v>41306</v>
      </c>
      <c r="D226">
        <v>1026239.7599999999</v>
      </c>
      <c r="G226">
        <f t="shared" si="13"/>
        <v>1026239.7599999999</v>
      </c>
    </row>
    <row r="227" spans="1:7" x14ac:dyDescent="0.25">
      <c r="B227" s="6">
        <v>41334</v>
      </c>
      <c r="D227">
        <v>1012401.09</v>
      </c>
      <c r="G227">
        <f t="shared" si="13"/>
        <v>1012401.09</v>
      </c>
    </row>
    <row r="228" spans="1:7" x14ac:dyDescent="0.25">
      <c r="B228" s="6">
        <v>41365</v>
      </c>
      <c r="D228">
        <v>1001897.02</v>
      </c>
      <c r="G228">
        <f t="shared" si="13"/>
        <v>1001897.02</v>
      </c>
    </row>
    <row r="229" spans="1:7" x14ac:dyDescent="0.25">
      <c r="B229" s="6">
        <v>41395</v>
      </c>
      <c r="D229">
        <v>997409.04</v>
      </c>
      <c r="G229">
        <f t="shared" ref="G229:G260" si="14">D229</f>
        <v>997409.04</v>
      </c>
    </row>
    <row r="230" spans="1:7" x14ac:dyDescent="0.25">
      <c r="B230" s="6">
        <v>41426</v>
      </c>
      <c r="D230">
        <v>993441.6179999999</v>
      </c>
      <c r="G230">
        <f t="shared" si="14"/>
        <v>993441.6179999999</v>
      </c>
    </row>
    <row r="231" spans="1:7" x14ac:dyDescent="0.25">
      <c r="B231" s="6">
        <v>41456</v>
      </c>
      <c r="D231">
        <v>990564.37800000003</v>
      </c>
      <c r="G231">
        <f t="shared" si="14"/>
        <v>990564.37800000003</v>
      </c>
    </row>
    <row r="232" spans="1:7" x14ac:dyDescent="0.25">
      <c r="B232" s="6">
        <v>41487</v>
      </c>
      <c r="D232">
        <v>986929.02500000002</v>
      </c>
      <c r="G232">
        <f t="shared" si="14"/>
        <v>986929.02500000002</v>
      </c>
    </row>
    <row r="233" spans="1:7" x14ac:dyDescent="0.25">
      <c r="B233" s="6">
        <v>41518</v>
      </c>
      <c r="D233">
        <v>983516.73100000003</v>
      </c>
      <c r="G233">
        <f t="shared" si="14"/>
        <v>983516.73100000003</v>
      </c>
    </row>
    <row r="234" spans="1:7" x14ac:dyDescent="0.25">
      <c r="B234" s="6">
        <v>41548</v>
      </c>
      <c r="D234">
        <v>980861.62899999996</v>
      </c>
      <c r="G234">
        <f t="shared" si="14"/>
        <v>980861.62899999996</v>
      </c>
    </row>
    <row r="235" spans="1:7" x14ac:dyDescent="0.25">
      <c r="B235" s="6">
        <v>41579</v>
      </c>
      <c r="D235">
        <v>978743.53699999989</v>
      </c>
      <c r="G235">
        <f t="shared" si="14"/>
        <v>978743.53699999989</v>
      </c>
    </row>
    <row r="236" spans="1:7" x14ac:dyDescent="0.25">
      <c r="B236" s="6">
        <v>41609</v>
      </c>
      <c r="D236">
        <v>975673.00699999998</v>
      </c>
      <c r="G236">
        <f t="shared" si="14"/>
        <v>975673.00699999998</v>
      </c>
    </row>
    <row r="237" spans="1:7" x14ac:dyDescent="0.25">
      <c r="A237">
        <v>2014</v>
      </c>
      <c r="B237" s="6">
        <v>41640</v>
      </c>
      <c r="D237">
        <v>970838.43900000001</v>
      </c>
      <c r="G237">
        <f t="shared" si="14"/>
        <v>970838.43900000001</v>
      </c>
    </row>
    <row r="238" spans="1:7" x14ac:dyDescent="0.25">
      <c r="B238" s="6">
        <v>41671</v>
      </c>
      <c r="D238">
        <v>967894.60799999989</v>
      </c>
      <c r="G238">
        <f t="shared" si="14"/>
        <v>967894.60799999989</v>
      </c>
    </row>
    <row r="239" spans="1:7" x14ac:dyDescent="0.25">
      <c r="B239" s="6">
        <v>41699</v>
      </c>
      <c r="D239">
        <v>970443.255</v>
      </c>
      <c r="G239">
        <f t="shared" si="14"/>
        <v>970443.255</v>
      </c>
    </row>
    <row r="240" spans="1:7" x14ac:dyDescent="0.25">
      <c r="B240" s="6">
        <v>41730</v>
      </c>
      <c r="D240">
        <v>972919.51500000001</v>
      </c>
      <c r="G240">
        <f t="shared" si="14"/>
        <v>972919.51500000001</v>
      </c>
    </row>
    <row r="241" spans="1:7" x14ac:dyDescent="0.25">
      <c r="B241" s="6">
        <v>41760</v>
      </c>
      <c r="D241">
        <v>973721.39500000002</v>
      </c>
      <c r="G241">
        <f t="shared" si="14"/>
        <v>973721.39500000002</v>
      </c>
    </row>
    <row r="242" spans="1:7" x14ac:dyDescent="0.25">
      <c r="B242" s="6">
        <v>41791</v>
      </c>
      <c r="D242">
        <v>976905.66200000001</v>
      </c>
      <c r="G242">
        <f t="shared" si="14"/>
        <v>976905.66200000001</v>
      </c>
    </row>
    <row r="243" spans="1:7" x14ac:dyDescent="0.25">
      <c r="B243" s="6">
        <v>41821</v>
      </c>
      <c r="D243">
        <v>980609.81200000003</v>
      </c>
      <c r="G243">
        <f t="shared" si="14"/>
        <v>980609.81200000003</v>
      </c>
    </row>
    <row r="244" spans="1:7" x14ac:dyDescent="0.25">
      <c r="B244" s="6">
        <v>41852</v>
      </c>
      <c r="D244">
        <v>984762.397</v>
      </c>
      <c r="G244">
        <f t="shared" si="14"/>
        <v>984762.397</v>
      </c>
    </row>
    <row r="245" spans="1:7" x14ac:dyDescent="0.25">
      <c r="B245" s="6">
        <v>41883</v>
      </c>
      <c r="D245">
        <v>985475.31700000004</v>
      </c>
      <c r="G245">
        <f t="shared" si="14"/>
        <v>985475.31700000004</v>
      </c>
    </row>
    <row r="246" spans="1:7" x14ac:dyDescent="0.25">
      <c r="B246" s="6">
        <v>41913</v>
      </c>
      <c r="D246">
        <v>988880.76399999997</v>
      </c>
      <c r="G246">
        <f t="shared" si="14"/>
        <v>988880.76399999997</v>
      </c>
    </row>
    <row r="247" spans="1:7" x14ac:dyDescent="0.25">
      <c r="B247" s="6">
        <v>41944</v>
      </c>
      <c r="D247">
        <v>995413.07500000007</v>
      </c>
      <c r="G247">
        <f t="shared" si="14"/>
        <v>995413.07500000007</v>
      </c>
    </row>
    <row r="248" spans="1:7" x14ac:dyDescent="0.25">
      <c r="B248" s="6">
        <v>41974</v>
      </c>
      <c r="D248">
        <v>1001186.8899999999</v>
      </c>
      <c r="G248">
        <f t="shared" si="14"/>
        <v>1001186.8899999999</v>
      </c>
    </row>
    <row r="249" spans="1:7" x14ac:dyDescent="0.25">
      <c r="A249">
        <v>2015</v>
      </c>
      <c r="B249" s="6">
        <v>42005</v>
      </c>
      <c r="D249">
        <v>1005262.3200000001</v>
      </c>
      <c r="G249">
        <f t="shared" si="14"/>
        <v>1005262.3200000001</v>
      </c>
    </row>
    <row r="250" spans="1:7" x14ac:dyDescent="0.25">
      <c r="B250" s="6">
        <v>42036</v>
      </c>
      <c r="D250">
        <v>1014730.14</v>
      </c>
      <c r="G250">
        <f t="shared" si="14"/>
        <v>1014730.14</v>
      </c>
    </row>
    <row r="251" spans="1:7" x14ac:dyDescent="0.25">
      <c r="B251" s="6">
        <v>42064</v>
      </c>
      <c r="D251">
        <v>1021098.21</v>
      </c>
      <c r="G251">
        <f t="shared" si="14"/>
        <v>1021098.21</v>
      </c>
    </row>
    <row r="252" spans="1:7" x14ac:dyDescent="0.25">
      <c r="B252" s="6">
        <v>42095</v>
      </c>
      <c r="D252">
        <v>1025004.2100000001</v>
      </c>
      <c r="G252">
        <f t="shared" si="14"/>
        <v>1025004.2100000001</v>
      </c>
    </row>
    <row r="253" spans="1:7" x14ac:dyDescent="0.25">
      <c r="B253" s="6">
        <v>42125</v>
      </c>
      <c r="D253">
        <v>1029189.03</v>
      </c>
      <c r="G253">
        <f t="shared" si="14"/>
        <v>1029189.03</v>
      </c>
    </row>
    <row r="254" spans="1:7" x14ac:dyDescent="0.25">
      <c r="B254" s="6">
        <v>42156</v>
      </c>
      <c r="D254">
        <v>1027826.4500000001</v>
      </c>
      <c r="G254">
        <f t="shared" si="14"/>
        <v>1027826.4500000001</v>
      </c>
    </row>
    <row r="255" spans="1:7" x14ac:dyDescent="0.25">
      <c r="B255" s="6">
        <v>42186</v>
      </c>
      <c r="D255">
        <v>1028214.2300000001</v>
      </c>
      <c r="G255">
        <f t="shared" si="14"/>
        <v>1028214.2300000001</v>
      </c>
    </row>
    <row r="256" spans="1:7" x14ac:dyDescent="0.25">
      <c r="B256" s="6">
        <v>42217</v>
      </c>
      <c r="D256">
        <v>1030472.37</v>
      </c>
      <c r="G256">
        <f t="shared" si="14"/>
        <v>1030472.37</v>
      </c>
    </row>
    <row r="257" spans="1:7" x14ac:dyDescent="0.25">
      <c r="B257" s="6">
        <v>42248</v>
      </c>
      <c r="D257">
        <v>1031873.3500000001</v>
      </c>
      <c r="G257">
        <f t="shared" si="14"/>
        <v>1031873.3500000001</v>
      </c>
    </row>
    <row r="258" spans="1:7" x14ac:dyDescent="0.25">
      <c r="B258" s="6">
        <v>42278</v>
      </c>
      <c r="D258">
        <v>1033487.1599999999</v>
      </c>
      <c r="G258">
        <f t="shared" si="14"/>
        <v>1033487.1599999999</v>
      </c>
    </row>
    <row r="259" spans="1:7" x14ac:dyDescent="0.25">
      <c r="B259" s="6">
        <v>42309</v>
      </c>
      <c r="D259">
        <v>1037178.2000000001</v>
      </c>
      <c r="G259">
        <f t="shared" si="14"/>
        <v>1037178.2000000001</v>
      </c>
    </row>
    <row r="260" spans="1:7" x14ac:dyDescent="0.25">
      <c r="B260" s="6">
        <v>42339</v>
      </c>
      <c r="D260">
        <v>1039681.95</v>
      </c>
      <c r="G260">
        <f t="shared" si="14"/>
        <v>1039681.95</v>
      </c>
    </row>
    <row r="261" spans="1:7" x14ac:dyDescent="0.25">
      <c r="A261">
        <v>2016</v>
      </c>
      <c r="B261" s="6">
        <v>42370</v>
      </c>
      <c r="D261">
        <v>1037865.9700000001</v>
      </c>
      <c r="G261">
        <f t="shared" ref="G261:G296" si="15">D261</f>
        <v>1037865.9700000001</v>
      </c>
    </row>
    <row r="262" spans="1:7" x14ac:dyDescent="0.25">
      <c r="B262" s="6">
        <v>42401</v>
      </c>
      <c r="D262">
        <v>1040053.76</v>
      </c>
      <c r="G262">
        <f t="shared" si="15"/>
        <v>1040053.76</v>
      </c>
    </row>
    <row r="263" spans="1:7" x14ac:dyDescent="0.25">
      <c r="B263" s="6">
        <v>42430</v>
      </c>
      <c r="D263">
        <v>1041363.32</v>
      </c>
      <c r="G263">
        <f t="shared" si="15"/>
        <v>1041363.32</v>
      </c>
    </row>
    <row r="264" spans="1:7" x14ac:dyDescent="0.25">
      <c r="B264" s="6">
        <v>42461</v>
      </c>
      <c r="D264">
        <v>1043179.0900000001</v>
      </c>
      <c r="G264">
        <f t="shared" si="15"/>
        <v>1043179.0900000001</v>
      </c>
    </row>
    <row r="265" spans="1:7" x14ac:dyDescent="0.25">
      <c r="B265" s="6">
        <v>42491</v>
      </c>
      <c r="D265">
        <v>1045885.01</v>
      </c>
      <c r="G265">
        <f t="shared" si="15"/>
        <v>1045885.01</v>
      </c>
    </row>
    <row r="266" spans="1:7" x14ac:dyDescent="0.25">
      <c r="B266" s="6">
        <v>42522</v>
      </c>
      <c r="D266">
        <v>1051535.28</v>
      </c>
      <c r="G266">
        <f t="shared" si="15"/>
        <v>1051535.28</v>
      </c>
    </row>
    <row r="267" spans="1:7" x14ac:dyDescent="0.25">
      <c r="B267" s="6">
        <v>42552</v>
      </c>
      <c r="D267">
        <v>1055116.9099999999</v>
      </c>
      <c r="G267">
        <f t="shared" si="15"/>
        <v>1055116.9099999999</v>
      </c>
    </row>
    <row r="268" spans="1:7" x14ac:dyDescent="0.25">
      <c r="B268" s="6">
        <v>42583</v>
      </c>
      <c r="D268">
        <v>1059772.03</v>
      </c>
      <c r="G268">
        <f t="shared" si="15"/>
        <v>1059772.03</v>
      </c>
    </row>
    <row r="269" spans="1:7" x14ac:dyDescent="0.25">
      <c r="B269" s="6">
        <v>42614</v>
      </c>
      <c r="D269">
        <v>1062745.3800000001</v>
      </c>
      <c r="G269">
        <f t="shared" si="15"/>
        <v>1062745.3800000001</v>
      </c>
    </row>
    <row r="270" spans="1:7" x14ac:dyDescent="0.25">
      <c r="B270" s="6">
        <v>42644</v>
      </c>
      <c r="D270">
        <v>1067389.23</v>
      </c>
      <c r="G270">
        <f t="shared" si="15"/>
        <v>1067389.23</v>
      </c>
    </row>
    <row r="271" spans="1:7" x14ac:dyDescent="0.25">
      <c r="B271" s="6">
        <v>42675</v>
      </c>
      <c r="D271">
        <v>1071969.71</v>
      </c>
      <c r="G271">
        <f t="shared" si="15"/>
        <v>1071969.71</v>
      </c>
    </row>
    <row r="272" spans="1:7" x14ac:dyDescent="0.25">
      <c r="B272" s="6">
        <v>42705</v>
      </c>
      <c r="D272">
        <v>1074934.74</v>
      </c>
      <c r="G272">
        <f t="shared" si="15"/>
        <v>1074934.74</v>
      </c>
    </row>
    <row r="273" spans="1:7" x14ac:dyDescent="0.25">
      <c r="A273">
        <v>2017</v>
      </c>
      <c r="B273" s="6">
        <v>42736</v>
      </c>
      <c r="D273">
        <v>1083245.51</v>
      </c>
      <c r="G273">
        <f t="shared" si="15"/>
        <v>1083245.51</v>
      </c>
    </row>
    <row r="274" spans="1:7" x14ac:dyDescent="0.25">
      <c r="B274" s="6">
        <v>42767</v>
      </c>
      <c r="D274">
        <v>1091024.3599999999</v>
      </c>
      <c r="G274">
        <f t="shared" si="15"/>
        <v>1091024.3599999999</v>
      </c>
    </row>
    <row r="275" spans="1:7" x14ac:dyDescent="0.25">
      <c r="B275" s="6">
        <v>42795</v>
      </c>
      <c r="D275">
        <v>1101352.48</v>
      </c>
      <c r="G275">
        <f t="shared" si="15"/>
        <v>1101352.48</v>
      </c>
    </row>
    <row r="276" spans="1:7" x14ac:dyDescent="0.25">
      <c r="B276" s="6">
        <v>42826</v>
      </c>
      <c r="D276">
        <v>1107666.24</v>
      </c>
      <c r="G276">
        <f t="shared" si="15"/>
        <v>1107666.24</v>
      </c>
    </row>
    <row r="277" spans="1:7" x14ac:dyDescent="0.25">
      <c r="B277" s="6">
        <v>42856</v>
      </c>
      <c r="D277">
        <v>1110809.46</v>
      </c>
      <c r="G277">
        <f t="shared" si="15"/>
        <v>1110809.46</v>
      </c>
    </row>
    <row r="278" spans="1:7" x14ac:dyDescent="0.25">
      <c r="B278" s="6">
        <v>42887</v>
      </c>
      <c r="D278">
        <v>1114773.98</v>
      </c>
      <c r="G278">
        <f t="shared" si="15"/>
        <v>1114773.98</v>
      </c>
    </row>
    <row r="279" spans="1:7" x14ac:dyDescent="0.25">
      <c r="B279" s="6">
        <v>42917</v>
      </c>
      <c r="D279">
        <v>1120048.2</v>
      </c>
      <c r="G279">
        <f t="shared" si="15"/>
        <v>1120048.2</v>
      </c>
    </row>
    <row r="280" spans="1:7" x14ac:dyDescent="0.25">
      <c r="B280" s="6">
        <v>42948</v>
      </c>
      <c r="D280">
        <v>1124095.29</v>
      </c>
      <c r="G280">
        <f t="shared" si="15"/>
        <v>1124095.29</v>
      </c>
    </row>
    <row r="281" spans="1:7" x14ac:dyDescent="0.25">
      <c r="B281" s="6">
        <v>42979</v>
      </c>
      <c r="D281">
        <v>1130950.8599999999</v>
      </c>
      <c r="G281">
        <f t="shared" si="15"/>
        <v>1130950.8599999999</v>
      </c>
    </row>
    <row r="282" spans="1:7" x14ac:dyDescent="0.25">
      <c r="B282" s="6">
        <v>43009</v>
      </c>
      <c r="D282">
        <v>1139719.26</v>
      </c>
      <c r="G282">
        <f t="shared" si="15"/>
        <v>1139719.26</v>
      </c>
    </row>
    <row r="283" spans="1:7" x14ac:dyDescent="0.25">
      <c r="B283" s="6">
        <v>43040</v>
      </c>
      <c r="D283">
        <v>1148892.07</v>
      </c>
      <c r="G283">
        <f t="shared" si="15"/>
        <v>1148892.07</v>
      </c>
    </row>
    <row r="284" spans="1:7" x14ac:dyDescent="0.25">
      <c r="B284" s="6">
        <v>43070</v>
      </c>
      <c r="D284">
        <v>1154899.99</v>
      </c>
      <c r="G284">
        <f t="shared" si="15"/>
        <v>1154899.99</v>
      </c>
    </row>
    <row r="285" spans="1:7" x14ac:dyDescent="0.25">
      <c r="A285">
        <v>2018</v>
      </c>
      <c r="B285" s="6">
        <v>43101</v>
      </c>
      <c r="D285">
        <v>1163820.68</v>
      </c>
      <c r="G285">
        <f t="shared" si="15"/>
        <v>1163820.68</v>
      </c>
    </row>
    <row r="286" spans="1:7" x14ac:dyDescent="0.25">
      <c r="B286" s="6">
        <v>43132</v>
      </c>
      <c r="D286">
        <v>1168176.6700000002</v>
      </c>
      <c r="G286">
        <f t="shared" si="15"/>
        <v>1168176.6700000002</v>
      </c>
    </row>
    <row r="287" spans="1:7" x14ac:dyDescent="0.25">
      <c r="B287" s="6">
        <v>43160</v>
      </c>
      <c r="D287">
        <v>1169340.5900000001</v>
      </c>
      <c r="G287">
        <f t="shared" si="15"/>
        <v>1169340.5900000001</v>
      </c>
    </row>
    <row r="288" spans="1:7" x14ac:dyDescent="0.25">
      <c r="B288" s="6">
        <v>43191</v>
      </c>
      <c r="D288">
        <v>1175288.3099999998</v>
      </c>
      <c r="G288">
        <f t="shared" si="15"/>
        <v>1175288.3099999998</v>
      </c>
    </row>
    <row r="289" spans="2:7" x14ac:dyDescent="0.25">
      <c r="B289" s="6">
        <v>43221</v>
      </c>
      <c r="D289">
        <v>1183733.99</v>
      </c>
      <c r="G289">
        <f t="shared" si="15"/>
        <v>1183733.99</v>
      </c>
    </row>
    <row r="290" spans="2:7" x14ac:dyDescent="0.25">
      <c r="B290" s="6">
        <v>43252</v>
      </c>
      <c r="D290">
        <v>1191173.27</v>
      </c>
      <c r="G290">
        <f t="shared" si="15"/>
        <v>1191173.27</v>
      </c>
    </row>
    <row r="291" spans="2:7" x14ac:dyDescent="0.25">
      <c r="B291" s="6">
        <v>43282</v>
      </c>
      <c r="D291">
        <v>1197692.53</v>
      </c>
      <c r="G291">
        <f t="shared" si="15"/>
        <v>1197692.53</v>
      </c>
    </row>
    <row r="292" spans="2:7" x14ac:dyDescent="0.25">
      <c r="B292" s="6">
        <v>43313</v>
      </c>
      <c r="D292">
        <v>1202273.9099999999</v>
      </c>
      <c r="G292">
        <f t="shared" si="15"/>
        <v>1202273.9099999999</v>
      </c>
    </row>
    <row r="293" spans="2:7" x14ac:dyDescent="0.25">
      <c r="B293" s="6">
        <v>43344</v>
      </c>
      <c r="D293">
        <v>1210794.1800000002</v>
      </c>
      <c r="G293">
        <f t="shared" si="15"/>
        <v>1210794.1800000002</v>
      </c>
    </row>
    <row r="294" spans="2:7" x14ac:dyDescent="0.25">
      <c r="B294" s="6">
        <v>43374</v>
      </c>
      <c r="D294">
        <v>1217283.6099999999</v>
      </c>
      <c r="G294">
        <f t="shared" si="15"/>
        <v>1217283.6099999999</v>
      </c>
    </row>
    <row r="295" spans="2:7" x14ac:dyDescent="0.25">
      <c r="B295" s="6">
        <v>43405</v>
      </c>
      <c r="D295">
        <v>1220965.1599999999</v>
      </c>
      <c r="G295">
        <f t="shared" si="15"/>
        <v>1220965.1599999999</v>
      </c>
    </row>
    <row r="296" spans="2:7" x14ac:dyDescent="0.25">
      <c r="B296" s="6">
        <v>43435</v>
      </c>
      <c r="D296">
        <v>1229395.75</v>
      </c>
      <c r="G296">
        <f t="shared" si="15"/>
        <v>1229395.75</v>
      </c>
    </row>
  </sheetData>
  <conditionalFormatting sqref="L10:M10 L11:L104 M11:M29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0:L10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96"/>
  <sheetViews>
    <sheetView topLeftCell="G7" zoomScale="80" zoomScaleNormal="80" workbookViewId="0">
      <pane xSplit="1" topLeftCell="H1" activePane="topRight" state="frozen"/>
      <selection activeCell="F9" sqref="F9"/>
      <selection pane="topRight" activeCell="J8" sqref="J8"/>
    </sheetView>
  </sheetViews>
  <sheetFormatPr baseColWidth="10" defaultRowHeight="15" x14ac:dyDescent="0.25"/>
  <cols>
    <col min="2" max="2" width="10.140625" bestFit="1" customWidth="1"/>
    <col min="4" max="4" width="12.7109375" bestFit="1" customWidth="1"/>
    <col min="7" max="7" width="12.7109375" bestFit="1" customWidth="1"/>
    <col min="8" max="8" width="13.5703125" style="4" customWidth="1"/>
    <col min="9" max="9" width="13.7109375" customWidth="1"/>
    <col min="17" max="17" width="14.28515625" bestFit="1" customWidth="1"/>
    <col min="18" max="18" width="13.42578125" customWidth="1"/>
  </cols>
  <sheetData>
    <row r="1" spans="1:19" x14ac:dyDescent="0.25">
      <c r="B1" s="4"/>
    </row>
    <row r="2" spans="1:19" x14ac:dyDescent="0.25">
      <c r="B2" s="4"/>
    </row>
    <row r="3" spans="1:19" x14ac:dyDescent="0.25">
      <c r="B3" s="4"/>
    </row>
    <row r="4" spans="1:19" x14ac:dyDescent="0.25">
      <c r="B4" s="4"/>
    </row>
    <row r="5" spans="1:19" x14ac:dyDescent="0.25">
      <c r="B5" s="4"/>
    </row>
    <row r="6" spans="1:19" x14ac:dyDescent="0.25">
      <c r="B6" s="4"/>
    </row>
    <row r="7" spans="1:19" ht="15.75" thickBot="1" x14ac:dyDescent="0.3">
      <c r="M7">
        <f>SUMPRODUCT(M10:M104,'PIB Volumen por sectores'!V11:V105)/95</f>
        <v>0.95789473684210524</v>
      </c>
    </row>
    <row r="8" spans="1:19" ht="60.75" thickBot="1" x14ac:dyDescent="0.3">
      <c r="A8" s="5" t="s">
        <v>5</v>
      </c>
      <c r="B8" s="5" t="s">
        <v>6</v>
      </c>
      <c r="C8" s="5" t="s">
        <v>17</v>
      </c>
      <c r="D8" s="5" t="s">
        <v>16</v>
      </c>
      <c r="E8" s="5" t="s">
        <v>9</v>
      </c>
      <c r="F8" s="5" t="s">
        <v>10</v>
      </c>
      <c r="G8" s="5" t="s">
        <v>11</v>
      </c>
      <c r="H8" s="5" t="s">
        <v>138</v>
      </c>
      <c r="I8" s="5" t="s">
        <v>139</v>
      </c>
      <c r="J8" s="95" t="s">
        <v>486</v>
      </c>
      <c r="K8" s="5" t="s">
        <v>472</v>
      </c>
      <c r="L8" s="5" t="s">
        <v>471</v>
      </c>
      <c r="M8" s="5" t="s">
        <v>520</v>
      </c>
      <c r="N8" s="5" t="s">
        <v>140</v>
      </c>
      <c r="O8" s="5" t="s">
        <v>152</v>
      </c>
      <c r="P8" s="5" t="s">
        <v>147</v>
      </c>
      <c r="Q8" s="5" t="s">
        <v>149</v>
      </c>
      <c r="R8" s="5" t="s">
        <v>163</v>
      </c>
      <c r="S8" t="s">
        <v>170</v>
      </c>
    </row>
    <row r="9" spans="1:19" x14ac:dyDescent="0.25">
      <c r="A9">
        <v>1995</v>
      </c>
      <c r="B9" s="6">
        <v>34700</v>
      </c>
      <c r="C9">
        <v>7270730</v>
      </c>
      <c r="E9">
        <f>'Ajuste estacional Servicios'!E2</f>
        <v>7382371</v>
      </c>
      <c r="G9">
        <f>+E9*D$162/E$178</f>
        <v>7358510.4565772833</v>
      </c>
      <c r="H9" s="4" t="s">
        <v>29</v>
      </c>
      <c r="I9">
        <f>AVERAGE(G9:G11)</f>
        <v>7372452.5814844398</v>
      </c>
      <c r="J9">
        <v>7376606.4199999999</v>
      </c>
      <c r="L9">
        <v>0</v>
      </c>
      <c r="O9">
        <f>'PIB Volumen por sectores'!S10</f>
        <v>60.608964328337294</v>
      </c>
      <c r="P9">
        <f>CORREL(O9:O104,J9:J104)</f>
        <v>0.99072120186723234</v>
      </c>
      <c r="Q9" t="s">
        <v>150</v>
      </c>
      <c r="R9" s="97">
        <v>0.99072120186723234</v>
      </c>
    </row>
    <row r="10" spans="1:19" x14ac:dyDescent="0.25">
      <c r="B10" s="6">
        <v>34731</v>
      </c>
      <c r="C10">
        <v>7300732</v>
      </c>
      <c r="E10">
        <f>'Ajuste estacional Servicios'!E3</f>
        <v>7390759</v>
      </c>
      <c r="G10">
        <f t="shared" ref="G10:G73" si="0">+E10*D$162/E$178</f>
        <v>7366871.3457428068</v>
      </c>
      <c r="H10" s="4" t="s">
        <v>30</v>
      </c>
      <c r="I10">
        <f>AVERAGE(G12:G14)</f>
        <v>7431367.8773810118</v>
      </c>
      <c r="J10">
        <v>7434609.1900000004</v>
      </c>
      <c r="K10">
        <f t="shared" ref="K10:K73" si="1">J10-J9</f>
        <v>58002.770000000484</v>
      </c>
      <c r="L10">
        <v>0</v>
      </c>
      <c r="M10">
        <f>IF(K10&lt;0,-1,1)</f>
        <v>1</v>
      </c>
      <c r="O10">
        <f>'PIB Volumen por sectores'!S11</f>
        <v>60.866493296062998</v>
      </c>
      <c r="P10">
        <f>CORREL(O10:O104,J9:J103)</f>
        <v>0.99241117627714259</v>
      </c>
      <c r="Q10" t="s">
        <v>157</v>
      </c>
      <c r="R10">
        <v>0.99241117627714259</v>
      </c>
    </row>
    <row r="11" spans="1:19" x14ac:dyDescent="0.25">
      <c r="B11" s="6">
        <v>34759</v>
      </c>
      <c r="C11">
        <v>7360614</v>
      </c>
      <c r="E11">
        <f>'Ajuste estacional Servicios'!E4</f>
        <v>7415945</v>
      </c>
      <c r="G11">
        <f t="shared" si="0"/>
        <v>7391975.9421332283</v>
      </c>
      <c r="H11" s="4" t="s">
        <v>31</v>
      </c>
      <c r="I11">
        <f>AVERAGE(G15:G17)</f>
        <v>7506546.4383735163</v>
      </c>
      <c r="J11">
        <v>7487510.4900000002</v>
      </c>
      <c r="K11">
        <f t="shared" si="1"/>
        <v>52901.299999999814</v>
      </c>
      <c r="L11">
        <v>0</v>
      </c>
      <c r="M11">
        <f t="shared" ref="M11:M74" si="2">IF(K11&lt;0,-1,1)</f>
        <v>1</v>
      </c>
      <c r="O11">
        <f>'PIB Volumen por sectores'!S12</f>
        <v>61.1117916626172</v>
      </c>
      <c r="P11">
        <f>CORREL(O11:O104,J9:J102)</f>
        <v>0.9933029058050179</v>
      </c>
      <c r="Q11" t="s">
        <v>158</v>
      </c>
      <c r="R11">
        <v>0.9933029058050179</v>
      </c>
    </row>
    <row r="12" spans="1:19" x14ac:dyDescent="0.25">
      <c r="B12" s="6">
        <v>34790</v>
      </c>
      <c r="C12">
        <v>7416903</v>
      </c>
      <c r="E12">
        <f>'Ajuste estacional Servicios'!E5</f>
        <v>7435315</v>
      </c>
      <c r="G12">
        <f t="shared" si="0"/>
        <v>7411283.3364031594</v>
      </c>
      <c r="H12" s="4" t="s">
        <v>32</v>
      </c>
      <c r="I12">
        <f>AVERAGE(G18:G20)</f>
        <v>7524270.9652143987</v>
      </c>
      <c r="J12">
        <v>7537881.8600000003</v>
      </c>
      <c r="K12">
        <f t="shared" si="1"/>
        <v>50371.370000000112</v>
      </c>
      <c r="L12">
        <v>0</v>
      </c>
      <c r="M12">
        <f t="shared" si="2"/>
        <v>1</v>
      </c>
      <c r="O12">
        <f>'PIB Volumen por sectores'!S13</f>
        <v>61.328740974058896</v>
      </c>
      <c r="P12">
        <f>CORREL(O12:O104,J9:J101)</f>
        <v>0.99340502178385526</v>
      </c>
      <c r="Q12" t="s">
        <v>159</v>
      </c>
      <c r="R12" s="8">
        <v>0.99340502178385526</v>
      </c>
      <c r="S12">
        <f>R12/SQRT((1-R12^2)/(93-2))</f>
        <v>82.649949120119814</v>
      </c>
    </row>
    <row r="13" spans="1:19" x14ac:dyDescent="0.25">
      <c r="B13" s="6">
        <v>34820</v>
      </c>
      <c r="C13">
        <v>7496841</v>
      </c>
      <c r="E13">
        <f>'Ajuste estacional Servicios'!E6</f>
        <v>7460347</v>
      </c>
      <c r="G13">
        <f t="shared" si="0"/>
        <v>7436234.4305366082</v>
      </c>
      <c r="H13" s="4" t="s">
        <v>33</v>
      </c>
      <c r="I13">
        <f>AVERAGE(G21:G23)</f>
        <v>7590519.4825690957</v>
      </c>
      <c r="J13">
        <v>7589925.75</v>
      </c>
      <c r="K13">
        <f t="shared" si="1"/>
        <v>52043.889999999665</v>
      </c>
      <c r="L13">
        <v>0</v>
      </c>
      <c r="M13">
        <f t="shared" si="2"/>
        <v>1</v>
      </c>
      <c r="N13">
        <f>(J13-J9)/J9</f>
        <v>2.8918355928768676E-2</v>
      </c>
      <c r="O13">
        <f>'PIB Volumen por sectores'!S14</f>
        <v>61.576505408328899</v>
      </c>
      <c r="P13">
        <f>CORREL(O13:O104,J9:J100)</f>
        <v>0.99275771083286668</v>
      </c>
      <c r="Q13" t="s">
        <v>160</v>
      </c>
      <c r="R13">
        <v>0.99275771083286668</v>
      </c>
    </row>
    <row r="14" spans="1:19" x14ac:dyDescent="0.25">
      <c r="B14" s="6">
        <v>34851</v>
      </c>
      <c r="C14">
        <v>7537382</v>
      </c>
      <c r="E14">
        <f>'Ajuste estacional Servicios'!E7</f>
        <v>7470732</v>
      </c>
      <c r="G14">
        <f t="shared" si="0"/>
        <v>7446585.8652032688</v>
      </c>
      <c r="H14" s="4" t="s">
        <v>34</v>
      </c>
      <c r="I14">
        <f>AVERAGE(G24:G26)</f>
        <v>7638303.8712993124</v>
      </c>
      <c r="J14">
        <v>7643470.8899999997</v>
      </c>
      <c r="K14">
        <f t="shared" si="1"/>
        <v>53545.139999999665</v>
      </c>
      <c r="L14">
        <v>0</v>
      </c>
      <c r="M14">
        <f t="shared" si="2"/>
        <v>1</v>
      </c>
      <c r="N14">
        <f>(J14-J10)/J10</f>
        <v>2.8093164638826058E-2</v>
      </c>
      <c r="O14">
        <f>'PIB Volumen por sectores'!S15</f>
        <v>61.889028843973698</v>
      </c>
      <c r="P14">
        <f>CORREL(O14:$O104,J9:$J99)</f>
        <v>0.99141478772119562</v>
      </c>
      <c r="Q14" t="s">
        <v>161</v>
      </c>
      <c r="R14">
        <v>0.99141478772119562</v>
      </c>
    </row>
    <row r="15" spans="1:19" x14ac:dyDescent="0.25">
      <c r="B15" s="6">
        <v>34881</v>
      </c>
      <c r="C15">
        <v>7640436</v>
      </c>
      <c r="E15">
        <f>'Ajuste estacional Servicios'!E8</f>
        <v>7499594</v>
      </c>
      <c r="G15">
        <f t="shared" si="0"/>
        <v>7475354.5804029964</v>
      </c>
      <c r="H15" s="4" t="s">
        <v>35</v>
      </c>
      <c r="I15">
        <f>AVERAGE(G27:G29)</f>
        <v>7714857.9719971595</v>
      </c>
      <c r="J15">
        <v>7699577.2000000002</v>
      </c>
      <c r="K15">
        <f t="shared" si="1"/>
        <v>56106.310000000522</v>
      </c>
      <c r="L15">
        <v>0</v>
      </c>
      <c r="M15">
        <f t="shared" si="2"/>
        <v>1</v>
      </c>
      <c r="N15">
        <f t="shared" ref="N15:N78" si="3">(J15-J11)/J11</f>
        <v>2.8322726263051948E-2</v>
      </c>
      <c r="O15">
        <f>'PIB Volumen por sectores'!S16</f>
        <v>62.206832977618895</v>
      </c>
      <c r="P15">
        <f>CORREL(O15:$O104,J9:$J98)</f>
        <v>0.98942224427893211</v>
      </c>
      <c r="Q15" t="s">
        <v>162</v>
      </c>
      <c r="R15">
        <v>0.98942224427893211</v>
      </c>
    </row>
    <row r="16" spans="1:19" x14ac:dyDescent="0.25">
      <c r="B16" s="6">
        <v>34912</v>
      </c>
      <c r="C16">
        <v>7631772</v>
      </c>
      <c r="E16">
        <f>'Ajuste estacional Servicios'!E9</f>
        <v>7553174</v>
      </c>
      <c r="G16">
        <f t="shared" si="0"/>
        <v>7528761.4046148136</v>
      </c>
      <c r="H16" s="4" t="s">
        <v>36</v>
      </c>
      <c r="I16">
        <f>AVERAGE(G30:G32)</f>
        <v>7760568.4189784015</v>
      </c>
      <c r="J16">
        <v>7768278.7199999997</v>
      </c>
      <c r="K16">
        <f t="shared" si="1"/>
        <v>68701.519999999553</v>
      </c>
      <c r="L16">
        <v>0</v>
      </c>
      <c r="M16">
        <f t="shared" si="2"/>
        <v>1</v>
      </c>
      <c r="N16">
        <f t="shared" si="3"/>
        <v>3.0565199120804395E-2</v>
      </c>
      <c r="O16">
        <f>'PIB Volumen por sectores'!S17</f>
        <v>62.541078284370201</v>
      </c>
      <c r="P16">
        <f>CORREL(O9:O103,J10:J104)</f>
        <v>0.98781911679668188</v>
      </c>
      <c r="Q16" t="s">
        <v>164</v>
      </c>
      <c r="R16">
        <v>0.98781911679668188</v>
      </c>
    </row>
    <row r="17" spans="1:18" x14ac:dyDescent="0.25">
      <c r="B17" s="6">
        <v>34943</v>
      </c>
      <c r="C17">
        <v>7562315</v>
      </c>
      <c r="E17">
        <f>'Ajuste estacional Servicios'!E10</f>
        <v>7539893</v>
      </c>
      <c r="G17">
        <f t="shared" si="0"/>
        <v>7515523.3301027361</v>
      </c>
      <c r="H17" s="4" t="s">
        <v>37</v>
      </c>
      <c r="I17">
        <f>AVERAGE(G33:G35)</f>
        <v>7845551.5213151043</v>
      </c>
      <c r="J17">
        <v>7849953.0800000001</v>
      </c>
      <c r="K17">
        <f t="shared" si="1"/>
        <v>81674.360000000335</v>
      </c>
      <c r="L17">
        <v>0</v>
      </c>
      <c r="M17">
        <f t="shared" si="2"/>
        <v>1</v>
      </c>
      <c r="N17">
        <f t="shared" si="3"/>
        <v>3.4259535411133642E-2</v>
      </c>
      <c r="O17">
        <f>'PIB Volumen por sectores'!S18</f>
        <v>62.994053704726198</v>
      </c>
      <c r="P17">
        <f>CORREL(O9:O102,J11:J104)</f>
        <v>0.98398915681657695</v>
      </c>
      <c r="Q17" t="s">
        <v>165</v>
      </c>
      <c r="R17">
        <v>0.98398915681657695</v>
      </c>
    </row>
    <row r="18" spans="1:18" x14ac:dyDescent="0.25">
      <c r="B18" s="6">
        <v>34973</v>
      </c>
      <c r="C18">
        <v>7505252</v>
      </c>
      <c r="E18">
        <f>'Ajuste estacional Servicios'!E11</f>
        <v>7525976</v>
      </c>
      <c r="G18">
        <f t="shared" si="0"/>
        <v>7501651.3112047166</v>
      </c>
      <c r="H18" s="4" t="s">
        <v>38</v>
      </c>
      <c r="I18">
        <f>AVERAGE(G36:G38)</f>
        <v>7941171.7984504951</v>
      </c>
      <c r="J18">
        <v>7945530.8300000001</v>
      </c>
      <c r="K18">
        <f t="shared" si="1"/>
        <v>95577.75</v>
      </c>
      <c r="L18">
        <v>0</v>
      </c>
      <c r="M18">
        <f t="shared" si="2"/>
        <v>1</v>
      </c>
      <c r="N18">
        <f t="shared" si="3"/>
        <v>3.9518687824818863E-2</v>
      </c>
      <c r="O18">
        <f>'PIB Volumen por sectores'!S19</f>
        <v>63.534484308590493</v>
      </c>
      <c r="P18">
        <f>CORREL(O9:O101,J12:J104)</f>
        <v>0.9792670312281827</v>
      </c>
      <c r="Q18" t="s">
        <v>166</v>
      </c>
      <c r="R18">
        <v>0.9792670312281827</v>
      </c>
    </row>
    <row r="19" spans="1:18" x14ac:dyDescent="0.25">
      <c r="B19" s="6">
        <v>35004</v>
      </c>
      <c r="C19">
        <v>7531807</v>
      </c>
      <c r="E19">
        <f>'Ajuste estacional Servicios'!E12</f>
        <v>7538717</v>
      </c>
      <c r="G19">
        <f t="shared" si="0"/>
        <v>7514351.1310494868</v>
      </c>
      <c r="H19" s="4" t="s">
        <v>39</v>
      </c>
      <c r="I19">
        <f>AVERAGE(G39:G41)</f>
        <v>8060894.2557224398</v>
      </c>
      <c r="J19">
        <v>8043931.9900000002</v>
      </c>
      <c r="K19">
        <f t="shared" si="1"/>
        <v>98401.160000000149</v>
      </c>
      <c r="L19">
        <v>0</v>
      </c>
      <c r="M19">
        <f t="shared" si="2"/>
        <v>1</v>
      </c>
      <c r="N19">
        <f t="shared" si="3"/>
        <v>4.4723857045033594E-2</v>
      </c>
      <c r="O19">
        <f>'PIB Volumen por sectores'!S20</f>
        <v>64.080238141686891</v>
      </c>
      <c r="P19">
        <f>CORREL(O9:O100,J13:J104)</f>
        <v>0.97371830888094724</v>
      </c>
      <c r="Q19" t="s">
        <v>167</v>
      </c>
      <c r="R19">
        <v>0.97371830888094724</v>
      </c>
    </row>
    <row r="20" spans="1:18" x14ac:dyDescent="0.25">
      <c r="B20" s="6">
        <v>35034</v>
      </c>
      <c r="C20">
        <v>7542316</v>
      </c>
      <c r="E20">
        <f>'Ajuste estacional Servicios'!E13</f>
        <v>7581314</v>
      </c>
      <c r="G20">
        <f t="shared" si="0"/>
        <v>7556810.4533889927</v>
      </c>
      <c r="H20" s="4" t="s">
        <v>40</v>
      </c>
      <c r="I20">
        <f>AVERAGE(G42:G44)</f>
        <v>8133367.9208837347</v>
      </c>
      <c r="J20">
        <v>8140515.9900000002</v>
      </c>
      <c r="K20">
        <f t="shared" si="1"/>
        <v>96584</v>
      </c>
      <c r="L20">
        <v>0</v>
      </c>
      <c r="M20">
        <f t="shared" si="2"/>
        <v>1</v>
      </c>
      <c r="N20">
        <f t="shared" si="3"/>
        <v>4.7917599691891653E-2</v>
      </c>
      <c r="O20">
        <f>'PIB Volumen por sectores'!S21</f>
        <v>64.669163334589797</v>
      </c>
      <c r="P20">
        <f>CORREL(O9:O99,J14:J104)</f>
        <v>0.96743872744835246</v>
      </c>
      <c r="Q20" t="s">
        <v>168</v>
      </c>
      <c r="R20">
        <v>0.96743872744835246</v>
      </c>
    </row>
    <row r="21" spans="1:18" x14ac:dyDescent="0.25">
      <c r="A21">
        <v>1996</v>
      </c>
      <c r="B21" s="6">
        <v>35065</v>
      </c>
      <c r="C21">
        <v>7486986</v>
      </c>
      <c r="E21">
        <f>'Ajuste estacional Servicios'!E14</f>
        <v>7601592</v>
      </c>
      <c r="G21">
        <f t="shared" si="0"/>
        <v>7577022.9129143227</v>
      </c>
      <c r="H21" s="4" t="s">
        <v>41</v>
      </c>
      <c r="I21">
        <f>AVERAGE(G45:G47)</f>
        <v>8241717.9209009679</v>
      </c>
      <c r="J21">
        <v>8248285.5700000003</v>
      </c>
      <c r="K21">
        <f t="shared" si="1"/>
        <v>107769.58000000007</v>
      </c>
      <c r="L21">
        <v>0</v>
      </c>
      <c r="M21">
        <f t="shared" si="2"/>
        <v>1</v>
      </c>
      <c r="N21">
        <f t="shared" si="3"/>
        <v>5.0743295652921308E-2</v>
      </c>
      <c r="O21">
        <f>'PIB Volumen por sectores'!S22</f>
        <v>65.196626305988701</v>
      </c>
      <c r="P21">
        <f>CORREL(O9:O98,J15:J104)</f>
        <v>0.96054913235812445</v>
      </c>
      <c r="Q21" t="s">
        <v>169</v>
      </c>
      <c r="R21">
        <v>0.96054913235812445</v>
      </c>
    </row>
    <row r="22" spans="1:18" x14ac:dyDescent="0.25">
      <c r="B22" s="6">
        <v>35096</v>
      </c>
      <c r="C22">
        <v>7530593</v>
      </c>
      <c r="E22">
        <f>'Ajuste estacional Servicios'!E15</f>
        <v>7622154</v>
      </c>
      <c r="G22">
        <f t="shared" si="0"/>
        <v>7597518.4545239415</v>
      </c>
      <c r="H22" s="4" t="s">
        <v>42</v>
      </c>
      <c r="I22">
        <f>AVERAGE(G48:G50)</f>
        <v>8369597.9266863419</v>
      </c>
      <c r="J22">
        <v>8369574.7300000004</v>
      </c>
      <c r="K22">
        <f t="shared" si="1"/>
        <v>121289.16000000015</v>
      </c>
      <c r="L22">
        <v>0</v>
      </c>
      <c r="M22">
        <f t="shared" si="2"/>
        <v>1</v>
      </c>
      <c r="N22">
        <f t="shared" si="3"/>
        <v>5.3368857169232127E-2</v>
      </c>
      <c r="O22">
        <f>'PIB Volumen por sectores'!S23</f>
        <v>65.723896749064195</v>
      </c>
    </row>
    <row r="23" spans="1:18" x14ac:dyDescent="0.25">
      <c r="B23" s="6">
        <v>35125</v>
      </c>
      <c r="C23">
        <v>7564442</v>
      </c>
      <c r="E23">
        <f>'Ajuste estacional Servicios'!E16</f>
        <v>7621651</v>
      </c>
      <c r="G23">
        <f t="shared" si="0"/>
        <v>7597017.0802690228</v>
      </c>
      <c r="H23" s="4" t="s">
        <v>43</v>
      </c>
      <c r="I23">
        <f>AVERAGE(G51:G53)</f>
        <v>8485277.161090089</v>
      </c>
      <c r="J23">
        <v>8496412.4800000004</v>
      </c>
      <c r="K23">
        <f t="shared" si="1"/>
        <v>126837.75</v>
      </c>
      <c r="L23">
        <v>0</v>
      </c>
      <c r="M23">
        <f t="shared" si="2"/>
        <v>1</v>
      </c>
      <c r="N23">
        <f t="shared" si="3"/>
        <v>5.6251158085686426E-2</v>
      </c>
      <c r="O23">
        <f>'PIB Volumen por sectores'!S24</f>
        <v>66.416837330424798</v>
      </c>
    </row>
    <row r="24" spans="1:18" x14ac:dyDescent="0.25">
      <c r="B24" s="6">
        <v>35156</v>
      </c>
      <c r="C24">
        <v>7621144</v>
      </c>
      <c r="E24">
        <f>'Ajuste estacional Servicios'!E17</f>
        <v>7639679</v>
      </c>
      <c r="G24">
        <f t="shared" si="0"/>
        <v>7614986.8120139027</v>
      </c>
      <c r="H24" s="4" t="s">
        <v>44</v>
      </c>
      <c r="I24">
        <f>AVERAGE(G54:G56)</f>
        <v>8640686.8995724786</v>
      </c>
      <c r="J24">
        <v>8627782.3000000007</v>
      </c>
      <c r="K24">
        <f t="shared" si="1"/>
        <v>131369.8200000003</v>
      </c>
      <c r="L24">
        <v>0</v>
      </c>
      <c r="M24">
        <f t="shared" si="2"/>
        <v>1</v>
      </c>
      <c r="N24">
        <f t="shared" si="3"/>
        <v>5.9856931747148442E-2</v>
      </c>
      <c r="O24">
        <f>'PIB Volumen por sectores'!S25</f>
        <v>67.145877691989298</v>
      </c>
      <c r="P24" t="str">
        <f>IF(Q24&lt;0.01,"**",IF(Q24&lt;0.05,"*","--"))</f>
        <v>**</v>
      </c>
      <c r="Q24">
        <f>1-_xlfn.T.DIST(S12,91,TRUE)</f>
        <v>0</v>
      </c>
    </row>
    <row r="25" spans="1:18" x14ac:dyDescent="0.25">
      <c r="B25" s="6">
        <v>35186</v>
      </c>
      <c r="C25">
        <v>7697126</v>
      </c>
      <c r="E25">
        <f>'Ajuste estacional Servicios'!E18</f>
        <v>7657981</v>
      </c>
      <c r="G25">
        <f t="shared" si="0"/>
        <v>7633229.6581640448</v>
      </c>
      <c r="H25" s="4" t="s">
        <v>45</v>
      </c>
      <c r="I25">
        <f>AVERAGE(G57:G59)</f>
        <v>8752397.3364447486</v>
      </c>
      <c r="J25">
        <v>8753097.6400000006</v>
      </c>
      <c r="K25">
        <f t="shared" si="1"/>
        <v>125315.33999999985</v>
      </c>
      <c r="L25">
        <v>0</v>
      </c>
      <c r="M25">
        <f t="shared" si="2"/>
        <v>1</v>
      </c>
      <c r="N25">
        <f t="shared" si="3"/>
        <v>6.1202060199765887E-2</v>
      </c>
      <c r="O25">
        <f>'PIB Volumen por sectores'!S26</f>
        <v>67.8097550355062</v>
      </c>
      <c r="Q25">
        <f>Q24*2</f>
        <v>0</v>
      </c>
    </row>
    <row r="26" spans="1:18" x14ac:dyDescent="0.25">
      <c r="B26" s="6">
        <v>35217</v>
      </c>
      <c r="C26">
        <v>7758885</v>
      </c>
      <c r="E26">
        <f>'Ajuste estacional Servicios'!E19</f>
        <v>7691555</v>
      </c>
      <c r="G26">
        <f t="shared" si="0"/>
        <v>7666695.1437199907</v>
      </c>
      <c r="H26" s="4" t="s">
        <v>46</v>
      </c>
      <c r="I26">
        <f>AVERAGE(G60:G62)</f>
        <v>8863006.3447848391</v>
      </c>
      <c r="J26">
        <v>8869171.75</v>
      </c>
      <c r="K26">
        <f t="shared" si="1"/>
        <v>116074.1099999994</v>
      </c>
      <c r="L26">
        <v>0</v>
      </c>
      <c r="M26">
        <f t="shared" si="2"/>
        <v>1</v>
      </c>
      <c r="N26">
        <f t="shared" si="3"/>
        <v>5.9692043636248117E-2</v>
      </c>
      <c r="O26">
        <f>'PIB Volumen por sectores'!S27</f>
        <v>68.505385673070094</v>
      </c>
    </row>
    <row r="27" spans="1:18" x14ac:dyDescent="0.25">
      <c r="B27" s="6">
        <v>35247</v>
      </c>
      <c r="C27">
        <v>7852247</v>
      </c>
      <c r="E27">
        <f>'Ajuste estacional Servicios'!E20</f>
        <v>7709132</v>
      </c>
      <c r="G27">
        <f t="shared" si="0"/>
        <v>7684215.3331408761</v>
      </c>
      <c r="H27" s="4" t="s">
        <v>47</v>
      </c>
      <c r="I27">
        <f>AVERAGE(G63:G65)</f>
        <v>9004718.1664961651</v>
      </c>
      <c r="J27">
        <v>8999099.6999999993</v>
      </c>
      <c r="K27">
        <f t="shared" si="1"/>
        <v>129927.94999999925</v>
      </c>
      <c r="L27">
        <v>0</v>
      </c>
      <c r="M27">
        <f t="shared" si="2"/>
        <v>1</v>
      </c>
      <c r="N27">
        <f t="shared" si="3"/>
        <v>5.9164644040445503E-2</v>
      </c>
      <c r="O27">
        <f>'PIB Volumen por sectores'!S28</f>
        <v>69.261402610811601</v>
      </c>
    </row>
    <row r="28" spans="1:18" x14ac:dyDescent="0.25">
      <c r="B28" s="6">
        <v>35278</v>
      </c>
      <c r="C28">
        <v>7849632</v>
      </c>
      <c r="E28">
        <f>'Ajuste estacional Servicios'!E21</f>
        <v>7770855</v>
      </c>
      <c r="G28">
        <f t="shared" si="0"/>
        <v>7745738.8383821221</v>
      </c>
      <c r="H28" s="4" t="s">
        <v>48</v>
      </c>
      <c r="I28">
        <f>AVERAGE(G66:G68)</f>
        <v>9143455.6327866614</v>
      </c>
      <c r="J28">
        <v>9132989.8000000007</v>
      </c>
      <c r="K28">
        <f t="shared" si="1"/>
        <v>133890.10000000149</v>
      </c>
      <c r="L28">
        <v>0</v>
      </c>
      <c r="M28">
        <f t="shared" si="2"/>
        <v>1</v>
      </c>
      <c r="N28">
        <f t="shared" si="3"/>
        <v>5.8555893326144769E-2</v>
      </c>
      <c r="O28">
        <f>'PIB Volumen por sectores'!S29</f>
        <v>70.117892487455691</v>
      </c>
    </row>
    <row r="29" spans="1:18" x14ac:dyDescent="0.25">
      <c r="B29" s="6">
        <v>35309</v>
      </c>
      <c r="C29">
        <v>7760896</v>
      </c>
      <c r="E29">
        <f>'Ajuste estacional Servicios'!E22</f>
        <v>7739635</v>
      </c>
      <c r="G29">
        <f t="shared" si="0"/>
        <v>7714619.7444684803</v>
      </c>
      <c r="H29" s="4" t="s">
        <v>49</v>
      </c>
      <c r="I29">
        <f>AVERAGE(G69:G71)</f>
        <v>9242731.3900762051</v>
      </c>
      <c r="J29">
        <v>9252532.0399999991</v>
      </c>
      <c r="K29">
        <f t="shared" si="1"/>
        <v>119542.23999999836</v>
      </c>
      <c r="L29">
        <v>0</v>
      </c>
      <c r="M29">
        <f t="shared" si="2"/>
        <v>1</v>
      </c>
      <c r="N29">
        <f t="shared" si="3"/>
        <v>5.7058017691665838E-2</v>
      </c>
      <c r="O29">
        <f>'PIB Volumen por sectores'!S30</f>
        <v>71.153238419445898</v>
      </c>
    </row>
    <row r="30" spans="1:18" x14ac:dyDescent="0.25">
      <c r="B30" s="6">
        <v>35339</v>
      </c>
      <c r="C30">
        <v>7740041</v>
      </c>
      <c r="E30">
        <f>'Ajuste estacional Servicios'!E23</f>
        <v>7760078</v>
      </c>
      <c r="G30">
        <f t="shared" si="0"/>
        <v>7734996.6706977114</v>
      </c>
      <c r="H30" s="4" t="s">
        <v>50</v>
      </c>
      <c r="I30">
        <f>AVERAGE(G72:G74)</f>
        <v>9372564.3964383919</v>
      </c>
      <c r="J30">
        <v>9377273.9700000007</v>
      </c>
      <c r="K30">
        <f t="shared" si="1"/>
        <v>124741.93000000156</v>
      </c>
      <c r="L30">
        <v>0</v>
      </c>
      <c r="M30">
        <f t="shared" si="2"/>
        <v>1</v>
      </c>
      <c r="N30">
        <f t="shared" si="3"/>
        <v>5.7288576016131458E-2</v>
      </c>
      <c r="O30">
        <f>'PIB Volumen por sectores'!S31</f>
        <v>72.209695594831302</v>
      </c>
    </row>
    <row r="31" spans="1:18" x14ac:dyDescent="0.25">
      <c r="B31" s="6">
        <v>35370</v>
      </c>
      <c r="C31">
        <v>7775281</v>
      </c>
      <c r="E31">
        <f>'Ajuste estacional Servicios'!E24</f>
        <v>7781418</v>
      </c>
      <c r="G31">
        <f t="shared" si="0"/>
        <v>7756267.6977354148</v>
      </c>
      <c r="H31" s="4" t="s">
        <v>51</v>
      </c>
      <c r="I31">
        <f>AVERAGE(G75:G77)</f>
        <v>9521660.9392828029</v>
      </c>
      <c r="J31">
        <v>9507502.9800000004</v>
      </c>
      <c r="K31">
        <f t="shared" si="1"/>
        <v>130229.00999999978</v>
      </c>
      <c r="L31">
        <v>0</v>
      </c>
      <c r="M31">
        <f t="shared" si="2"/>
        <v>1</v>
      </c>
      <c r="N31">
        <f t="shared" si="3"/>
        <v>5.6494904706967657E-2</v>
      </c>
      <c r="O31">
        <f>'PIB Volumen por sectores'!S32</f>
        <v>73.2062766081729</v>
      </c>
    </row>
    <row r="32" spans="1:18" x14ac:dyDescent="0.25">
      <c r="B32" s="6">
        <v>35400</v>
      </c>
      <c r="C32">
        <v>7777339</v>
      </c>
      <c r="E32">
        <f>'Ajuste estacional Servicios'!E25</f>
        <v>7815702</v>
      </c>
      <c r="G32">
        <f t="shared" si="0"/>
        <v>7790440.8885020791</v>
      </c>
      <c r="H32" s="4" t="s">
        <v>52</v>
      </c>
      <c r="I32">
        <f>AVERAGE(G78:G80)</f>
        <v>9618735.1685318593</v>
      </c>
      <c r="J32">
        <v>9624405.7599999998</v>
      </c>
      <c r="K32">
        <f t="shared" si="1"/>
        <v>116902.77999999933</v>
      </c>
      <c r="L32">
        <v>0</v>
      </c>
      <c r="M32">
        <f t="shared" si="2"/>
        <v>1</v>
      </c>
      <c r="N32">
        <f t="shared" si="3"/>
        <v>5.3806690991815079E-2</v>
      </c>
      <c r="O32">
        <f>'PIB Volumen por sectores'!S33</f>
        <v>74.108204972870993</v>
      </c>
    </row>
    <row r="33" spans="1:15" x14ac:dyDescent="0.25">
      <c r="A33">
        <v>1997</v>
      </c>
      <c r="B33" s="6">
        <v>35431</v>
      </c>
      <c r="C33">
        <v>7718910</v>
      </c>
      <c r="E33">
        <f>'Ajuste estacional Servicios'!E26</f>
        <v>7836889</v>
      </c>
      <c r="G33">
        <f t="shared" si="0"/>
        <v>7811559.4100507125</v>
      </c>
      <c r="H33" s="4" t="s">
        <v>53</v>
      </c>
      <c r="I33">
        <f>AVERAGE(G81:G83)</f>
        <v>9732558.4211013</v>
      </c>
      <c r="J33">
        <v>9738285.5399999991</v>
      </c>
      <c r="K33">
        <f t="shared" si="1"/>
        <v>113879.77999999933</v>
      </c>
      <c r="L33">
        <v>0</v>
      </c>
      <c r="M33">
        <f t="shared" si="2"/>
        <v>1</v>
      </c>
      <c r="N33">
        <f t="shared" si="3"/>
        <v>5.2499520985176726E-2</v>
      </c>
      <c r="O33">
        <f>'PIB Volumen por sectores'!S34</f>
        <v>74.785119414613007</v>
      </c>
    </row>
    <row r="34" spans="1:15" x14ac:dyDescent="0.25">
      <c r="B34" s="6">
        <v>35462</v>
      </c>
      <c r="C34">
        <v>7773428</v>
      </c>
      <c r="E34">
        <f>'Ajuste estacional Servicios'!E27</f>
        <v>7866033</v>
      </c>
      <c r="G34">
        <f t="shared" si="0"/>
        <v>7840609.2137989234</v>
      </c>
      <c r="H34" s="4" t="s">
        <v>54</v>
      </c>
      <c r="I34">
        <f>AVERAGE(G84:G86)</f>
        <v>9849784.6392896082</v>
      </c>
      <c r="J34">
        <v>9841836.5</v>
      </c>
      <c r="K34">
        <f t="shared" si="1"/>
        <v>103550.96000000089</v>
      </c>
      <c r="L34">
        <v>0</v>
      </c>
      <c r="M34">
        <f t="shared" si="2"/>
        <v>1</v>
      </c>
      <c r="N34">
        <f t="shared" si="3"/>
        <v>4.9541319949298578E-2</v>
      </c>
      <c r="O34">
        <f>'PIB Volumen por sectores'!S35</f>
        <v>75.394063200667603</v>
      </c>
    </row>
    <row r="35" spans="1:15" x14ac:dyDescent="0.25">
      <c r="B35" s="6">
        <v>35490</v>
      </c>
      <c r="C35">
        <v>7850378</v>
      </c>
      <c r="E35">
        <f>'Ajuste estacional Servicios'!E28</f>
        <v>7910052</v>
      </c>
      <c r="G35">
        <f t="shared" si="0"/>
        <v>7884485.9400956752</v>
      </c>
      <c r="H35" s="4" t="s">
        <v>55</v>
      </c>
      <c r="I35">
        <f>AVERAGE(G87:G89)</f>
        <v>9929504.8071015161</v>
      </c>
      <c r="J35">
        <v>9935483.2200000007</v>
      </c>
      <c r="K35">
        <f t="shared" si="1"/>
        <v>93646.720000000671</v>
      </c>
      <c r="L35">
        <v>0</v>
      </c>
      <c r="M35">
        <f t="shared" si="2"/>
        <v>1</v>
      </c>
      <c r="N35">
        <f t="shared" si="3"/>
        <v>4.5014999301109894E-2</v>
      </c>
      <c r="O35">
        <f>'PIB Volumen por sectores'!S36</f>
        <v>76.078229949733796</v>
      </c>
    </row>
    <row r="36" spans="1:15" x14ac:dyDescent="0.25">
      <c r="B36" s="6">
        <v>35521</v>
      </c>
      <c r="C36">
        <v>7917750</v>
      </c>
      <c r="E36">
        <f>'Ajuste estacional Servicios'!E29</f>
        <v>7934869</v>
      </c>
      <c r="G36">
        <f t="shared" si="0"/>
        <v>7909222.7291301033</v>
      </c>
      <c r="H36" s="4" t="s">
        <v>56</v>
      </c>
      <c r="I36">
        <f>AVERAGE(G90:G92)</f>
        <v>10040562.028741732</v>
      </c>
      <c r="J36">
        <v>10035174.800000001</v>
      </c>
      <c r="K36">
        <f t="shared" si="1"/>
        <v>99691.580000000075</v>
      </c>
      <c r="L36">
        <v>0</v>
      </c>
      <c r="M36">
        <f t="shared" si="2"/>
        <v>1</v>
      </c>
      <c r="N36">
        <f t="shared" si="3"/>
        <v>4.2679937883250779E-2</v>
      </c>
      <c r="O36">
        <f>'PIB Volumen por sectores'!S37</f>
        <v>76.735555294344806</v>
      </c>
    </row>
    <row r="37" spans="1:15" x14ac:dyDescent="0.25">
      <c r="B37" s="6">
        <v>35551</v>
      </c>
      <c r="C37">
        <v>8002851</v>
      </c>
      <c r="E37">
        <f>'Ajuste estacional Servicios'!E30</f>
        <v>7960515</v>
      </c>
      <c r="G37">
        <f t="shared" si="0"/>
        <v>7934785.8387556393</v>
      </c>
      <c r="H37" s="4" t="s">
        <v>57</v>
      </c>
      <c r="I37">
        <f>AVERAGE(G93:G95)</f>
        <v>10132930.184467485</v>
      </c>
      <c r="J37">
        <v>10137808.1</v>
      </c>
      <c r="K37">
        <f t="shared" si="1"/>
        <v>102633.29999999888</v>
      </c>
      <c r="L37">
        <v>0</v>
      </c>
      <c r="M37">
        <f t="shared" si="2"/>
        <v>1</v>
      </c>
      <c r="N37">
        <f t="shared" si="3"/>
        <v>4.1025964822962106E-2</v>
      </c>
      <c r="O37">
        <f>'PIB Volumen por sectores'!S38</f>
        <v>77.351879623142096</v>
      </c>
    </row>
    <row r="38" spans="1:15" x14ac:dyDescent="0.25">
      <c r="B38" s="6">
        <v>35582</v>
      </c>
      <c r="C38">
        <v>8072622</v>
      </c>
      <c r="E38">
        <f>'Ajuste estacional Servicios'!E31</f>
        <v>8005381</v>
      </c>
      <c r="G38">
        <f t="shared" si="0"/>
        <v>7979506.8274657438</v>
      </c>
      <c r="H38" s="4" t="s">
        <v>58</v>
      </c>
      <c r="I38">
        <f>AVERAGE(G96:G98)</f>
        <v>10232302.295987597</v>
      </c>
      <c r="J38">
        <v>10235375.800000001</v>
      </c>
      <c r="K38">
        <f t="shared" si="1"/>
        <v>97567.700000001118</v>
      </c>
      <c r="L38">
        <v>0</v>
      </c>
      <c r="M38">
        <f t="shared" si="2"/>
        <v>1</v>
      </c>
      <c r="N38">
        <f t="shared" si="3"/>
        <v>3.9986368397808759E-2</v>
      </c>
      <c r="O38">
        <f>'PIB Volumen por sectores'!S39</f>
        <v>77.966634454911997</v>
      </c>
    </row>
    <row r="39" spans="1:15" x14ac:dyDescent="0.25">
      <c r="B39" s="6">
        <v>35612</v>
      </c>
      <c r="C39">
        <v>8189611</v>
      </c>
      <c r="E39">
        <f>'Ajuste estacional Servicios'!E32</f>
        <v>8043100</v>
      </c>
      <c r="G39">
        <f t="shared" si="0"/>
        <v>8017103.9159772312</v>
      </c>
      <c r="H39" s="4" t="s">
        <v>59</v>
      </c>
      <c r="I39">
        <f>AVERAGE(G99:G101)</f>
        <v>10340078.489949001</v>
      </c>
      <c r="J39">
        <v>10329140.6</v>
      </c>
      <c r="K39">
        <f t="shared" si="1"/>
        <v>93764.799999998882</v>
      </c>
      <c r="L39">
        <v>0</v>
      </c>
      <c r="M39">
        <f t="shared" si="2"/>
        <v>1</v>
      </c>
      <c r="N39">
        <f t="shared" si="3"/>
        <v>3.9621362271295639E-2</v>
      </c>
      <c r="O39">
        <f>'PIB Volumen por sectores'!S40</f>
        <v>78.574822712035498</v>
      </c>
    </row>
    <row r="40" spans="1:15" x14ac:dyDescent="0.25">
      <c r="B40" s="6">
        <v>35643</v>
      </c>
      <c r="C40">
        <v>8190861</v>
      </c>
      <c r="E40">
        <f>'Ajuste estacional Servicios'!E33</f>
        <v>8113621</v>
      </c>
      <c r="G40">
        <f t="shared" si="0"/>
        <v>8087396.9852239937</v>
      </c>
      <c r="H40" s="4" t="s">
        <v>60</v>
      </c>
      <c r="I40">
        <f>AVERAGE(G102:G104)</f>
        <v>10414032.355445394</v>
      </c>
      <c r="J40">
        <v>10420796.800000001</v>
      </c>
      <c r="K40">
        <f t="shared" si="1"/>
        <v>91656.200000001118</v>
      </c>
      <c r="L40">
        <v>0</v>
      </c>
      <c r="M40">
        <f t="shared" si="2"/>
        <v>1</v>
      </c>
      <c r="N40">
        <f t="shared" si="3"/>
        <v>3.8427033677579783E-2</v>
      </c>
      <c r="O40">
        <f>'PIB Volumen por sectores'!S41</f>
        <v>79.220128797594896</v>
      </c>
    </row>
    <row r="41" spans="1:15" x14ac:dyDescent="0.25">
      <c r="B41" s="6">
        <v>35674</v>
      </c>
      <c r="C41">
        <v>8123188</v>
      </c>
      <c r="E41">
        <f>'Ajuste estacional Servicios'!E34</f>
        <v>8104376</v>
      </c>
      <c r="G41">
        <f t="shared" si="0"/>
        <v>8078181.8659660937</v>
      </c>
      <c r="H41" s="4" t="s">
        <v>61</v>
      </c>
      <c r="I41">
        <f>AVERAGE(G105:G107)</f>
        <v>10521757.714243777</v>
      </c>
      <c r="J41">
        <v>10525283.800000001</v>
      </c>
      <c r="K41">
        <f t="shared" si="1"/>
        <v>104487</v>
      </c>
      <c r="L41">
        <v>0</v>
      </c>
      <c r="M41">
        <f t="shared" si="2"/>
        <v>1</v>
      </c>
      <c r="N41">
        <f t="shared" si="3"/>
        <v>3.8220855650246639E-2</v>
      </c>
      <c r="O41">
        <f>'PIB Volumen por sectores'!S42</f>
        <v>79.9216535783019</v>
      </c>
    </row>
    <row r="42" spans="1:15" x14ac:dyDescent="0.25">
      <c r="B42" s="6">
        <v>35704</v>
      </c>
      <c r="C42">
        <v>8117805</v>
      </c>
      <c r="E42">
        <f>'Ajuste estacional Servicios'!E35</f>
        <v>8135923</v>
      </c>
      <c r="G42">
        <f t="shared" si="0"/>
        <v>8109626.9029838266</v>
      </c>
      <c r="H42" s="4" t="s">
        <v>62</v>
      </c>
      <c r="I42">
        <f>AVERAGE(G108:G110)</f>
        <v>10647068.716888638</v>
      </c>
      <c r="J42">
        <v>10629772.800000001</v>
      </c>
      <c r="K42">
        <f t="shared" si="1"/>
        <v>104489</v>
      </c>
      <c r="L42">
        <v>0</v>
      </c>
      <c r="M42">
        <f t="shared" si="2"/>
        <v>1</v>
      </c>
      <c r="N42">
        <f t="shared" si="3"/>
        <v>3.8532732720961742E-2</v>
      </c>
      <c r="O42">
        <f>'PIB Volumen por sectores'!S43</f>
        <v>80.563106269637203</v>
      </c>
    </row>
    <row r="43" spans="1:15" x14ac:dyDescent="0.25">
      <c r="B43" s="6">
        <v>35735</v>
      </c>
      <c r="C43">
        <v>8159470</v>
      </c>
      <c r="E43">
        <f>'Ajuste estacional Servicios'!E36</f>
        <v>8163248</v>
      </c>
      <c r="G43">
        <f t="shared" si="0"/>
        <v>8136863.5859175324</v>
      </c>
      <c r="H43" s="4" t="s">
        <v>63</v>
      </c>
      <c r="I43">
        <f>AVERAGE(G111:G113)</f>
        <v>10721026.237200676</v>
      </c>
      <c r="J43">
        <v>10720635</v>
      </c>
      <c r="K43">
        <f t="shared" si="1"/>
        <v>90862.199999999255</v>
      </c>
      <c r="L43">
        <v>0</v>
      </c>
      <c r="M43">
        <f t="shared" si="2"/>
        <v>1</v>
      </c>
      <c r="N43">
        <f t="shared" si="3"/>
        <v>3.790193348708995E-2</v>
      </c>
      <c r="O43">
        <f>'PIB Volumen por sectores'!S44</f>
        <v>81.153231385664796</v>
      </c>
    </row>
    <row r="44" spans="1:15" x14ac:dyDescent="0.25">
      <c r="B44" s="6">
        <v>35765</v>
      </c>
      <c r="C44">
        <v>8143584</v>
      </c>
      <c r="E44">
        <f>'Ajuste estacional Servicios'!E37</f>
        <v>8180052</v>
      </c>
      <c r="G44">
        <f t="shared" si="0"/>
        <v>8153613.2737498451</v>
      </c>
      <c r="H44" s="4" t="s">
        <v>64</v>
      </c>
      <c r="I44">
        <f>AVERAGE(G114:G116)</f>
        <v>10821721.724239236</v>
      </c>
      <c r="J44">
        <v>10825457.300000001</v>
      </c>
      <c r="K44">
        <f t="shared" si="1"/>
        <v>104822.30000000075</v>
      </c>
      <c r="L44">
        <v>0</v>
      </c>
      <c r="M44">
        <f t="shared" si="2"/>
        <v>1</v>
      </c>
      <c r="N44">
        <f t="shared" si="3"/>
        <v>3.8832011387075503E-2</v>
      </c>
      <c r="O44">
        <f>'PIB Volumen por sectores'!S45</f>
        <v>81.820617847141094</v>
      </c>
    </row>
    <row r="45" spans="1:15" x14ac:dyDescent="0.25">
      <c r="A45">
        <v>1998</v>
      </c>
      <c r="B45" s="6">
        <v>35796</v>
      </c>
      <c r="C45">
        <v>8102176</v>
      </c>
      <c r="E45">
        <f>'Ajuste estacional Servicios'!E38</f>
        <v>8226745</v>
      </c>
      <c r="G45">
        <f t="shared" si="0"/>
        <v>8200155.3574176757</v>
      </c>
      <c r="H45" s="4" t="s">
        <v>65</v>
      </c>
      <c r="I45">
        <f>AVERAGE(G117:G119)</f>
        <v>10942047.890604079</v>
      </c>
      <c r="J45">
        <v>10935989.4</v>
      </c>
      <c r="K45">
        <f t="shared" si="1"/>
        <v>110532.09999999963</v>
      </c>
      <c r="L45">
        <v>0</v>
      </c>
      <c r="M45">
        <f t="shared" si="2"/>
        <v>1</v>
      </c>
      <c r="N45">
        <f t="shared" si="3"/>
        <v>3.9020857565854862E-2</v>
      </c>
      <c r="O45">
        <f>'PIB Volumen por sectores'!S46</f>
        <v>82.642360511863899</v>
      </c>
    </row>
    <row r="46" spans="1:15" x14ac:dyDescent="0.25">
      <c r="B46" s="6">
        <v>35827</v>
      </c>
      <c r="C46">
        <v>8169599</v>
      </c>
      <c r="E46">
        <f>'Ajuste estacional Servicios'!E39</f>
        <v>8265315</v>
      </c>
      <c r="G46">
        <f t="shared" si="0"/>
        <v>8238600.695414125</v>
      </c>
      <c r="H46" s="4" t="s">
        <v>66</v>
      </c>
      <c r="I46">
        <f>AVERAGE(G120:G122)</f>
        <v>11023960.283289386</v>
      </c>
      <c r="J46">
        <v>11031161.300000001</v>
      </c>
      <c r="K46">
        <f t="shared" si="1"/>
        <v>95171.900000000373</v>
      </c>
      <c r="L46">
        <v>0</v>
      </c>
      <c r="M46">
        <f t="shared" si="2"/>
        <v>1</v>
      </c>
      <c r="N46">
        <f t="shared" si="3"/>
        <v>3.7760778856910281E-2</v>
      </c>
      <c r="O46">
        <f>'PIB Volumen por sectores'!S47</f>
        <v>83.619884724320798</v>
      </c>
    </row>
    <row r="47" spans="1:15" x14ac:dyDescent="0.25">
      <c r="B47" s="6">
        <v>35855</v>
      </c>
      <c r="C47">
        <v>8252648</v>
      </c>
      <c r="E47">
        <f>'Ajuste estacional Servicios'!E40</f>
        <v>8313267</v>
      </c>
      <c r="G47">
        <f t="shared" si="0"/>
        <v>8286397.7098711058</v>
      </c>
      <c r="H47" s="4" t="s">
        <v>67</v>
      </c>
      <c r="I47">
        <f>AVERAGE(G123:G125)</f>
        <v>11138760.036147229</v>
      </c>
      <c r="J47">
        <v>11135658.1</v>
      </c>
      <c r="K47">
        <f t="shared" si="1"/>
        <v>104496.79999999888</v>
      </c>
      <c r="L47">
        <v>0</v>
      </c>
      <c r="M47">
        <f t="shared" si="2"/>
        <v>1</v>
      </c>
      <c r="N47">
        <f t="shared" si="3"/>
        <v>3.8712548277224215E-2</v>
      </c>
      <c r="O47">
        <f>'PIB Volumen por sectores'!S48</f>
        <v>84.64476063236701</v>
      </c>
    </row>
    <row r="48" spans="1:15" x14ac:dyDescent="0.25">
      <c r="B48" s="6">
        <v>35886</v>
      </c>
      <c r="C48">
        <v>8339634</v>
      </c>
      <c r="E48">
        <f>'Ajuste estacional Servicios'!E41</f>
        <v>8354732</v>
      </c>
      <c r="G48">
        <f t="shared" si="0"/>
        <v>8327728.6909450684</v>
      </c>
      <c r="H48" s="4" t="s">
        <v>68</v>
      </c>
      <c r="I48">
        <f>AVERAGE(G126:G128)</f>
        <v>11270321.438052217</v>
      </c>
      <c r="J48">
        <v>11262362.300000001</v>
      </c>
      <c r="K48">
        <f t="shared" si="1"/>
        <v>126704.20000000112</v>
      </c>
      <c r="L48">
        <v>0</v>
      </c>
      <c r="M48">
        <f t="shared" si="2"/>
        <v>1</v>
      </c>
      <c r="N48">
        <f t="shared" si="3"/>
        <v>4.0359034070551456E-2</v>
      </c>
      <c r="O48">
        <f>'PIB Volumen por sectores'!S49</f>
        <v>85.617036881017498</v>
      </c>
    </row>
    <row r="49" spans="1:15" x14ac:dyDescent="0.25">
      <c r="B49" s="6">
        <v>35916</v>
      </c>
      <c r="C49">
        <v>8442245</v>
      </c>
      <c r="E49">
        <f>'Ajuste estacional Servicios'!E42</f>
        <v>8395931</v>
      </c>
      <c r="G49">
        <f t="shared" si="0"/>
        <v>8368794.5317569878</v>
      </c>
      <c r="H49" s="4" t="s">
        <v>69</v>
      </c>
      <c r="I49">
        <f>AVERAGE(G129:G131)</f>
        <v>11401202.711991785</v>
      </c>
      <c r="J49">
        <v>11410802.1</v>
      </c>
      <c r="K49">
        <f t="shared" si="1"/>
        <v>148439.79999999888</v>
      </c>
      <c r="L49">
        <v>0</v>
      </c>
      <c r="M49">
        <f t="shared" si="2"/>
        <v>1</v>
      </c>
      <c r="N49">
        <f t="shared" si="3"/>
        <v>4.3417443327075575E-2</v>
      </c>
      <c r="O49">
        <f>'PIB Volumen por sectores'!S50</f>
        <v>86.532078060842494</v>
      </c>
    </row>
    <row r="50" spans="1:15" x14ac:dyDescent="0.25">
      <c r="B50" s="6">
        <v>35947</v>
      </c>
      <c r="C50">
        <v>8506730</v>
      </c>
      <c r="E50">
        <f>'Ajuste estacional Servicios'!E43</f>
        <v>8439548</v>
      </c>
      <c r="G50">
        <f t="shared" si="0"/>
        <v>8412270.5573569667</v>
      </c>
      <c r="H50" s="4" t="s">
        <v>70</v>
      </c>
      <c r="I50">
        <f>AVERAGE(G132:G134)</f>
        <v>11600267.894296587</v>
      </c>
      <c r="J50">
        <v>11611170.4</v>
      </c>
      <c r="K50">
        <f t="shared" si="1"/>
        <v>200368.30000000075</v>
      </c>
      <c r="L50">
        <v>0</v>
      </c>
      <c r="M50">
        <f t="shared" si="2"/>
        <v>1</v>
      </c>
      <c r="N50">
        <f t="shared" si="3"/>
        <v>5.2579151389980996E-2</v>
      </c>
      <c r="O50">
        <f>'PIB Volumen por sectores'!S51</f>
        <v>87.461397498109406</v>
      </c>
    </row>
    <row r="51" spans="1:15" x14ac:dyDescent="0.25">
      <c r="B51" s="6">
        <v>35977</v>
      </c>
      <c r="C51">
        <v>8602037</v>
      </c>
      <c r="E51">
        <f>'Ajuste estacional Servicios'!E44</f>
        <v>8451279</v>
      </c>
      <c r="G51">
        <f t="shared" si="0"/>
        <v>8423963.6416202877</v>
      </c>
      <c r="H51" s="4" t="s">
        <v>71</v>
      </c>
      <c r="I51">
        <f>AVERAGE(G135:G137)</f>
        <v>11857208.743575735</v>
      </c>
      <c r="J51">
        <v>11841754.9</v>
      </c>
      <c r="K51">
        <f t="shared" si="1"/>
        <v>230584.5</v>
      </c>
      <c r="L51">
        <v>0</v>
      </c>
      <c r="M51">
        <f t="shared" si="2"/>
        <v>1</v>
      </c>
      <c r="N51">
        <f t="shared" si="3"/>
        <v>6.3408627820568664E-2</v>
      </c>
      <c r="O51">
        <f>'PIB Volumen por sectores'!S52</f>
        <v>88.475843891425995</v>
      </c>
    </row>
    <row r="52" spans="1:15" x14ac:dyDescent="0.25">
      <c r="B52" s="6">
        <v>36008</v>
      </c>
      <c r="C52">
        <v>8593615</v>
      </c>
      <c r="E52">
        <f>'Ajuste estacional Servicios'!E45</f>
        <v>8520665</v>
      </c>
      <c r="G52">
        <f t="shared" si="0"/>
        <v>8493125.3792978004</v>
      </c>
      <c r="H52" s="4" t="s">
        <v>72</v>
      </c>
      <c r="I52">
        <f>AVERAGE(G138:G140)</f>
        <v>12032194.006893806</v>
      </c>
      <c r="J52">
        <v>12026578.300000001</v>
      </c>
      <c r="K52">
        <f t="shared" si="1"/>
        <v>184823.40000000037</v>
      </c>
      <c r="L52">
        <v>0</v>
      </c>
      <c r="M52">
        <f t="shared" si="2"/>
        <v>1</v>
      </c>
      <c r="N52">
        <f t="shared" si="3"/>
        <v>6.7855746391678406E-2</v>
      </c>
      <c r="O52">
        <f>'PIB Volumen por sectores'!S53</f>
        <v>89.63495534016019</v>
      </c>
    </row>
    <row r="53" spans="1:15" x14ac:dyDescent="0.25">
      <c r="B53" s="6">
        <v>36039</v>
      </c>
      <c r="C53">
        <v>8582614</v>
      </c>
      <c r="E53">
        <f>'Ajuste estacional Servicios'!E46</f>
        <v>8566430</v>
      </c>
      <c r="G53">
        <f t="shared" si="0"/>
        <v>8538742.4623521809</v>
      </c>
      <c r="H53" s="4" t="s">
        <v>73</v>
      </c>
      <c r="I53">
        <f>AVERAGE(G141:G143)</f>
        <v>12149424.212153725</v>
      </c>
      <c r="J53">
        <v>12159981.5</v>
      </c>
      <c r="K53">
        <f t="shared" si="1"/>
        <v>133403.19999999925</v>
      </c>
      <c r="L53">
        <v>0</v>
      </c>
      <c r="M53">
        <f t="shared" si="2"/>
        <v>1</v>
      </c>
      <c r="N53">
        <f t="shared" si="3"/>
        <v>6.5655279395302135E-2</v>
      </c>
      <c r="O53">
        <f>'PIB Volumen por sectores'!S54</f>
        <v>90.806140091149402</v>
      </c>
    </row>
    <row r="54" spans="1:15" x14ac:dyDescent="0.25">
      <c r="B54" s="6">
        <v>36069</v>
      </c>
      <c r="C54">
        <v>8612421</v>
      </c>
      <c r="E54">
        <f>'Ajuste estacional Servicios'!E47</f>
        <v>8630266</v>
      </c>
      <c r="G54">
        <f t="shared" si="0"/>
        <v>8602372.1381712463</v>
      </c>
      <c r="H54" s="4" t="s">
        <v>74</v>
      </c>
      <c r="I54">
        <f>AVERAGE(G144:G146)</f>
        <v>12279674.532011056</v>
      </c>
      <c r="J54">
        <v>12280795.9</v>
      </c>
      <c r="K54">
        <f t="shared" si="1"/>
        <v>120814.40000000037</v>
      </c>
      <c r="L54">
        <v>0</v>
      </c>
      <c r="M54">
        <f t="shared" si="2"/>
        <v>1</v>
      </c>
      <c r="N54">
        <f t="shared" si="3"/>
        <v>5.767080121397581E-2</v>
      </c>
      <c r="O54">
        <f>'PIB Volumen por sectores'!S55</f>
        <v>91.931393980952706</v>
      </c>
    </row>
    <row r="55" spans="1:15" x14ac:dyDescent="0.25">
      <c r="B55" s="6">
        <v>36100</v>
      </c>
      <c r="C55">
        <v>8670232</v>
      </c>
      <c r="E55">
        <f>'Ajuste estacional Servicios'!E48</f>
        <v>8670590</v>
      </c>
      <c r="G55">
        <f t="shared" si="0"/>
        <v>8642565.8070685454</v>
      </c>
      <c r="H55" s="4" t="s">
        <v>75</v>
      </c>
      <c r="I55">
        <f>AVERAGE(G147:G149)</f>
        <v>12404009.366623482</v>
      </c>
      <c r="J55">
        <v>12397398.800000001</v>
      </c>
      <c r="K55">
        <f t="shared" si="1"/>
        <v>116602.90000000037</v>
      </c>
      <c r="L55">
        <v>0</v>
      </c>
      <c r="M55">
        <f t="shared" si="2"/>
        <v>1</v>
      </c>
      <c r="N55">
        <f t="shared" si="3"/>
        <v>4.6922428701847256E-2</v>
      </c>
      <c r="O55">
        <f>'PIB Volumen por sectores'!S56</f>
        <v>93.107185817474303</v>
      </c>
    </row>
    <row r="56" spans="1:15" x14ac:dyDescent="0.25">
      <c r="B56" s="6">
        <v>36130</v>
      </c>
      <c r="C56">
        <v>8672390</v>
      </c>
      <c r="E56">
        <f>'Ajuste estacional Servicios'!E49</f>
        <v>8705259</v>
      </c>
      <c r="G56">
        <f t="shared" si="0"/>
        <v>8677122.7534776442</v>
      </c>
      <c r="H56" s="4" t="s">
        <v>76</v>
      </c>
      <c r="I56">
        <f>AVERAGE(G150:G152)</f>
        <v>12511877.595487876</v>
      </c>
      <c r="J56">
        <v>12516267.800000001</v>
      </c>
      <c r="K56">
        <f t="shared" si="1"/>
        <v>118869</v>
      </c>
      <c r="L56">
        <v>0</v>
      </c>
      <c r="M56">
        <f t="shared" si="2"/>
        <v>1</v>
      </c>
      <c r="N56">
        <f t="shared" si="3"/>
        <v>4.0717275336743117E-2</v>
      </c>
      <c r="O56">
        <f>'PIB Volumen por sectores'!S57</f>
        <v>94.379420621531807</v>
      </c>
    </row>
    <row r="57" spans="1:15" x14ac:dyDescent="0.25">
      <c r="A57">
        <v>1999</v>
      </c>
      <c r="B57" s="6">
        <v>36161</v>
      </c>
      <c r="C57">
        <v>8622174</v>
      </c>
      <c r="E57">
        <f>'Ajuste estacional Servicios'!E50</f>
        <v>8755553</v>
      </c>
      <c r="G57">
        <f t="shared" si="0"/>
        <v>8727254.198362099</v>
      </c>
      <c r="H57" s="4" t="s">
        <v>77</v>
      </c>
      <c r="I57">
        <f>AVERAGE(G153:G155)</f>
        <v>12639415.377626749</v>
      </c>
      <c r="J57">
        <v>12637369.199999999</v>
      </c>
      <c r="K57">
        <f t="shared" si="1"/>
        <v>121101.39999999851</v>
      </c>
      <c r="L57">
        <v>0</v>
      </c>
      <c r="M57">
        <f t="shared" si="2"/>
        <v>1</v>
      </c>
      <c r="N57">
        <f t="shared" si="3"/>
        <v>3.9258916635687258E-2</v>
      </c>
      <c r="O57">
        <f>'PIB Volumen por sectores'!S58</f>
        <v>95.702158133038211</v>
      </c>
    </row>
    <row r="58" spans="1:15" x14ac:dyDescent="0.25">
      <c r="B58" s="6">
        <v>36192</v>
      </c>
      <c r="C58">
        <v>8691452</v>
      </c>
      <c r="E58">
        <f>'Ajuste estacional Servicios'!E51</f>
        <v>8792291</v>
      </c>
      <c r="G58">
        <f t="shared" si="0"/>
        <v>8763873.4575613104</v>
      </c>
      <c r="H58" s="4" t="s">
        <v>78</v>
      </c>
      <c r="I58">
        <f>AVERAGE(G156:G158)</f>
        <v>12736716.869957561</v>
      </c>
      <c r="J58">
        <v>12733724.1</v>
      </c>
      <c r="K58">
        <f t="shared" si="1"/>
        <v>96354.900000000373</v>
      </c>
      <c r="L58">
        <v>0</v>
      </c>
      <c r="M58">
        <f t="shared" si="2"/>
        <v>1</v>
      </c>
      <c r="N58">
        <f t="shared" si="3"/>
        <v>3.6881013550595629E-2</v>
      </c>
      <c r="O58">
        <f>'PIB Volumen por sectores'!S59</f>
        <v>96.943019420764401</v>
      </c>
    </row>
    <row r="59" spans="1:15" x14ac:dyDescent="0.25">
      <c r="B59" s="6">
        <v>36220</v>
      </c>
      <c r="C59">
        <v>8734854</v>
      </c>
      <c r="E59">
        <f>'Ajuste estacional Servicios'!E52</f>
        <v>8794489</v>
      </c>
      <c r="G59">
        <f t="shared" si="0"/>
        <v>8766064.3534108344</v>
      </c>
      <c r="H59" s="4" t="s">
        <v>79</v>
      </c>
      <c r="I59">
        <f>AVERAGE(G159:G161)</f>
        <v>12785981.126766907</v>
      </c>
      <c r="J59">
        <v>12807312.699999999</v>
      </c>
      <c r="K59">
        <f t="shared" si="1"/>
        <v>73588.599999999627</v>
      </c>
      <c r="L59">
        <v>0</v>
      </c>
      <c r="M59">
        <f t="shared" si="2"/>
        <v>1</v>
      </c>
      <c r="N59">
        <f t="shared" si="3"/>
        <v>3.3064508661284533E-2</v>
      </c>
      <c r="O59">
        <f>'PIB Volumen por sectores'!S60</f>
        <v>98.036609582404694</v>
      </c>
    </row>
    <row r="60" spans="1:15" x14ac:dyDescent="0.25">
      <c r="B60" s="6">
        <v>36251</v>
      </c>
      <c r="C60">
        <v>8826257</v>
      </c>
      <c r="E60">
        <f>'Ajuste estacional Servicios'!E53</f>
        <v>8838436</v>
      </c>
      <c r="G60">
        <f t="shared" si="0"/>
        <v>8809869.3124186117</v>
      </c>
      <c r="H60" s="4" t="s">
        <v>80</v>
      </c>
      <c r="I60">
        <f>AVERAGE(G162:G164)</f>
        <v>12886141.349441869</v>
      </c>
      <c r="J60">
        <v>12890114.1</v>
      </c>
      <c r="K60">
        <f t="shared" si="1"/>
        <v>82801.400000000373</v>
      </c>
      <c r="L60">
        <v>0</v>
      </c>
      <c r="M60">
        <f t="shared" si="2"/>
        <v>1</v>
      </c>
      <c r="N60">
        <f t="shared" si="3"/>
        <v>2.9868831985202397E-2</v>
      </c>
      <c r="O60">
        <f>'PIB Volumen por sectores'!S61</f>
        <v>98.953128114651904</v>
      </c>
    </row>
    <row r="61" spans="1:15" x14ac:dyDescent="0.25">
      <c r="B61" s="6">
        <v>36281</v>
      </c>
      <c r="C61">
        <v>8958711</v>
      </c>
      <c r="E61">
        <f>'Ajuste estacional Servicios'!E54</f>
        <v>8908620</v>
      </c>
      <c r="G61">
        <f t="shared" si="0"/>
        <v>8879826.4708822574</v>
      </c>
      <c r="H61" s="4" t="s">
        <v>81</v>
      </c>
      <c r="I61">
        <f>AVERAGE(G165:G167)</f>
        <v>12969114.166666666</v>
      </c>
      <c r="J61">
        <v>12966760</v>
      </c>
      <c r="K61">
        <f t="shared" si="1"/>
        <v>76645.900000000373</v>
      </c>
      <c r="L61">
        <v>0</v>
      </c>
      <c r="M61">
        <f t="shared" si="2"/>
        <v>1</v>
      </c>
      <c r="N61">
        <f t="shared" si="3"/>
        <v>2.6064823681815102E-2</v>
      </c>
      <c r="O61">
        <f>'PIB Volumen por sectores'!S62</f>
        <v>99.638651718940892</v>
      </c>
    </row>
    <row r="62" spans="1:15" x14ac:dyDescent="0.25">
      <c r="B62" s="6">
        <v>36312</v>
      </c>
      <c r="C62">
        <v>8997446</v>
      </c>
      <c r="E62">
        <f>'Ajuste estacional Servicios'!E55</f>
        <v>8928180</v>
      </c>
      <c r="G62">
        <f t="shared" si="0"/>
        <v>8899323.2510536481</v>
      </c>
      <c r="H62" s="4" t="s">
        <v>82</v>
      </c>
      <c r="I62">
        <f>AVERAGE(G168:G170)</f>
        <v>12990290.866666665</v>
      </c>
      <c r="J62">
        <v>12992364.6</v>
      </c>
      <c r="K62">
        <f t="shared" si="1"/>
        <v>25604.599999999627</v>
      </c>
      <c r="L62">
        <v>1</v>
      </c>
      <c r="M62">
        <f t="shared" si="2"/>
        <v>1</v>
      </c>
      <c r="N62">
        <f t="shared" si="3"/>
        <v>2.0311457824031227E-2</v>
      </c>
      <c r="O62">
        <f>'PIB Volumen por sectores'!S63</f>
        <v>99.896404001243013</v>
      </c>
    </row>
    <row r="63" spans="1:15" x14ac:dyDescent="0.25">
      <c r="B63" s="6">
        <v>36342</v>
      </c>
      <c r="C63">
        <v>9189742</v>
      </c>
      <c r="E63">
        <f>'Ajuste estacional Servicios'!E56</f>
        <v>9033819</v>
      </c>
      <c r="G63">
        <f t="shared" si="0"/>
        <v>9004620.8154976945</v>
      </c>
      <c r="H63" s="4" t="s">
        <v>83</v>
      </c>
      <c r="I63">
        <f>AVERAGE(G171:G173)</f>
        <v>12952606.686666667</v>
      </c>
      <c r="J63">
        <v>12945651.300000001</v>
      </c>
      <c r="K63">
        <f t="shared" si="1"/>
        <v>-46713.299999998882</v>
      </c>
      <c r="L63">
        <v>0</v>
      </c>
      <c r="M63">
        <f t="shared" si="2"/>
        <v>-1</v>
      </c>
      <c r="N63">
        <f t="shared" si="3"/>
        <v>1.0801532159045472E-2</v>
      </c>
      <c r="O63">
        <f>'PIB Volumen por sectores'!S64</f>
        <v>99.796347889252303</v>
      </c>
    </row>
    <row r="64" spans="1:15" x14ac:dyDescent="0.25">
      <c r="B64" s="6">
        <v>36373</v>
      </c>
      <c r="C64">
        <v>9090000</v>
      </c>
      <c r="E64">
        <f>'Ajuste estacional Servicios'!E57</f>
        <v>9022556</v>
      </c>
      <c r="G64">
        <f t="shared" si="0"/>
        <v>8993394.2186127063</v>
      </c>
      <c r="H64" s="4" t="s">
        <v>84</v>
      </c>
      <c r="I64">
        <f>AVERAGE(G174:G176)</f>
        <v>12839330.853333334</v>
      </c>
      <c r="J64">
        <v>12837945.199999999</v>
      </c>
      <c r="K64">
        <f t="shared" si="1"/>
        <v>-107706.10000000149</v>
      </c>
      <c r="L64">
        <v>0</v>
      </c>
      <c r="M64">
        <f t="shared" si="2"/>
        <v>-1</v>
      </c>
      <c r="N64">
        <f t="shared" si="3"/>
        <v>-4.0472023440041053E-3</v>
      </c>
      <c r="O64">
        <f>'PIB Volumen por sectores'!S65</f>
        <v>99.480641337282592</v>
      </c>
    </row>
    <row r="65" spans="1:15" x14ac:dyDescent="0.25">
      <c r="B65" s="6">
        <v>36404</v>
      </c>
      <c r="C65">
        <v>9057479</v>
      </c>
      <c r="E65">
        <f>'Ajuste estacional Servicios'!E58</f>
        <v>9045375</v>
      </c>
      <c r="G65">
        <f t="shared" si="0"/>
        <v>9016139.4653780945</v>
      </c>
      <c r="H65" s="4" t="s">
        <v>85</v>
      </c>
      <c r="I65">
        <f>AVERAGE(G177:G179)</f>
        <v>12700497.366666667</v>
      </c>
      <c r="J65">
        <v>12704676</v>
      </c>
      <c r="K65">
        <f t="shared" si="1"/>
        <v>-133269.19999999925</v>
      </c>
      <c r="L65">
        <v>0</v>
      </c>
      <c r="M65">
        <f t="shared" si="2"/>
        <v>-1</v>
      </c>
      <c r="N65">
        <f t="shared" si="3"/>
        <v>-2.0211988191344638E-2</v>
      </c>
      <c r="O65">
        <f>'PIB Volumen por sectores'!S66</f>
        <v>99.011215228454589</v>
      </c>
    </row>
    <row r="66" spans="1:15" x14ac:dyDescent="0.25">
      <c r="B66" s="6">
        <v>36434</v>
      </c>
      <c r="C66">
        <v>9149573</v>
      </c>
      <c r="E66">
        <f>'Ajuste estacional Servicios'!E59</f>
        <v>9168506</v>
      </c>
      <c r="G66">
        <f t="shared" si="0"/>
        <v>9138872.4939713217</v>
      </c>
      <c r="H66" s="4" t="s">
        <v>86</v>
      </c>
      <c r="I66">
        <f>AVERAGE(G180:G182)</f>
        <v>12597717.803333335</v>
      </c>
      <c r="J66">
        <v>12602684.4</v>
      </c>
      <c r="K66">
        <f t="shared" si="1"/>
        <v>-101991.59999999963</v>
      </c>
      <c r="L66">
        <v>0</v>
      </c>
      <c r="M66">
        <f t="shared" si="2"/>
        <v>-1</v>
      </c>
      <c r="N66">
        <f t="shared" si="3"/>
        <v>-2.9993016051904766E-2</v>
      </c>
      <c r="O66">
        <f>'PIB Volumen por sectores'!S67</f>
        <v>98.615310544432603</v>
      </c>
    </row>
    <row r="67" spans="1:15" x14ac:dyDescent="0.25">
      <c r="B67" s="6">
        <v>36465</v>
      </c>
      <c r="C67">
        <v>9151717</v>
      </c>
      <c r="E67">
        <f>'Ajuste estacional Servicios'!E60</f>
        <v>9147689</v>
      </c>
      <c r="G67">
        <f t="shared" si="0"/>
        <v>9118122.7765465863</v>
      </c>
      <c r="H67" s="4" t="s">
        <v>87</v>
      </c>
      <c r="I67">
        <f>AVERAGE(G183:G185)</f>
        <v>12566366.033333333</v>
      </c>
      <c r="J67">
        <v>12563189.1</v>
      </c>
      <c r="K67">
        <f t="shared" si="1"/>
        <v>-39495.300000000745</v>
      </c>
      <c r="L67">
        <v>-1</v>
      </c>
      <c r="M67">
        <f t="shared" si="2"/>
        <v>-1</v>
      </c>
      <c r="N67">
        <f t="shared" si="3"/>
        <v>-2.9543681591361965E-2</v>
      </c>
      <c r="O67">
        <f>'PIB Volumen por sectores'!S68</f>
        <v>98.568944526166703</v>
      </c>
    </row>
    <row r="68" spans="1:15" x14ac:dyDescent="0.25">
      <c r="B68" s="6">
        <v>36495</v>
      </c>
      <c r="C68">
        <v>9175124</v>
      </c>
      <c r="E68">
        <f>'Ajuste estacional Servicios'!E61</f>
        <v>9203117</v>
      </c>
      <c r="G68">
        <f t="shared" si="0"/>
        <v>9173371.627842078</v>
      </c>
      <c r="H68" s="4" t="s">
        <v>88</v>
      </c>
      <c r="I68">
        <f>AVERAGE(G186:G188)</f>
        <v>12571454.753333332</v>
      </c>
      <c r="J68">
        <v>12571868.300000001</v>
      </c>
      <c r="K68">
        <f t="shared" si="1"/>
        <v>8679.2000000011176</v>
      </c>
      <c r="L68">
        <v>0</v>
      </c>
      <c r="M68">
        <f t="shared" si="2"/>
        <v>1</v>
      </c>
      <c r="N68">
        <f t="shared" si="3"/>
        <v>-2.0725816776348174E-2</v>
      </c>
      <c r="O68">
        <f>'PIB Volumen por sectores'!S69</f>
        <v>98.893440933216297</v>
      </c>
    </row>
    <row r="69" spans="1:15" x14ac:dyDescent="0.25">
      <c r="A69">
        <v>2000</v>
      </c>
      <c r="B69" s="6">
        <v>36526</v>
      </c>
      <c r="C69">
        <v>9096988</v>
      </c>
      <c r="E69">
        <f>'Ajuste estacional Servicios'!E62</f>
        <v>9238045</v>
      </c>
      <c r="G69">
        <f t="shared" si="0"/>
        <v>9208186.7371379044</v>
      </c>
      <c r="H69" s="4" t="s">
        <v>89</v>
      </c>
      <c r="I69">
        <f>AVERAGE(G189:G191)</f>
        <v>12592192.050000003</v>
      </c>
      <c r="J69">
        <v>12592794.699999999</v>
      </c>
      <c r="K69">
        <f t="shared" si="1"/>
        <v>20926.39999999851</v>
      </c>
      <c r="L69">
        <v>0</v>
      </c>
      <c r="M69">
        <f t="shared" si="2"/>
        <v>1</v>
      </c>
      <c r="N69">
        <f t="shared" si="3"/>
        <v>-8.8063087952814176E-3</v>
      </c>
      <c r="O69">
        <f>'PIB Volumen por sectores'!S70</f>
        <v>99.387612215894706</v>
      </c>
    </row>
    <row r="70" spans="1:15" x14ac:dyDescent="0.25">
      <c r="B70" s="6">
        <v>36557</v>
      </c>
      <c r="C70">
        <v>9167069</v>
      </c>
      <c r="E70">
        <f>'Ajuste estacional Servicios'!E63</f>
        <v>9272051</v>
      </c>
      <c r="G70">
        <f t="shared" si="0"/>
        <v>9242082.8264276963</v>
      </c>
      <c r="H70" s="4" t="s">
        <v>90</v>
      </c>
      <c r="I70">
        <f>AVERAGE(G192:G194)</f>
        <v>12604345.193333333</v>
      </c>
      <c r="J70">
        <v>12603325.699999999</v>
      </c>
      <c r="K70">
        <f t="shared" si="1"/>
        <v>10531</v>
      </c>
      <c r="L70">
        <v>0</v>
      </c>
      <c r="M70">
        <f t="shared" si="2"/>
        <v>1</v>
      </c>
      <c r="N70">
        <f t="shared" si="3"/>
        <v>5.0885984258947435E-5</v>
      </c>
      <c r="O70">
        <f>'PIB Volumen por sectores'!S71</f>
        <v>99.907913912709404</v>
      </c>
    </row>
    <row r="71" spans="1:15" x14ac:dyDescent="0.25">
      <c r="B71" s="6">
        <v>36586</v>
      </c>
      <c r="C71">
        <v>9249992</v>
      </c>
      <c r="E71">
        <f>'Ajuste estacional Servicios'!E64</f>
        <v>9308009</v>
      </c>
      <c r="G71">
        <f t="shared" si="0"/>
        <v>9277924.6066630166</v>
      </c>
      <c r="H71" s="4" t="s">
        <v>91</v>
      </c>
      <c r="I71">
        <f>AVERAGE(G195:G197)</f>
        <v>12611189.596666666</v>
      </c>
      <c r="J71">
        <v>12610037.800000001</v>
      </c>
      <c r="K71">
        <f t="shared" si="1"/>
        <v>6712.1000000014901</v>
      </c>
      <c r="L71">
        <v>0</v>
      </c>
      <c r="M71">
        <f t="shared" si="2"/>
        <v>1</v>
      </c>
      <c r="N71">
        <f t="shared" si="3"/>
        <v>3.7290451992003462E-3</v>
      </c>
      <c r="O71">
        <f>'PIB Volumen por sectores'!S72</f>
        <v>100.23949473421401</v>
      </c>
    </row>
    <row r="72" spans="1:15" x14ac:dyDescent="0.25">
      <c r="B72" s="6">
        <v>36617</v>
      </c>
      <c r="C72">
        <v>9382623</v>
      </c>
      <c r="E72">
        <f>'Ajuste estacional Servicios'!E65</f>
        <v>9392344</v>
      </c>
      <c r="G72">
        <f t="shared" si="0"/>
        <v>9361987.0277138483</v>
      </c>
      <c r="H72" s="4" t="s">
        <v>92</v>
      </c>
      <c r="I72">
        <f>AVERAGE(G198:G200)</f>
        <v>12626444.043333331</v>
      </c>
      <c r="J72">
        <v>12625078.5</v>
      </c>
      <c r="K72">
        <f t="shared" si="1"/>
        <v>15040.699999999255</v>
      </c>
      <c r="L72">
        <v>0</v>
      </c>
      <c r="M72">
        <f t="shared" si="2"/>
        <v>1</v>
      </c>
      <c r="N72">
        <f t="shared" si="3"/>
        <v>4.2324814999851095E-3</v>
      </c>
      <c r="O72">
        <f>'PIB Volumen por sectores'!S73</f>
        <v>100.401091734007</v>
      </c>
    </row>
    <row r="73" spans="1:15" x14ac:dyDescent="0.25">
      <c r="B73" s="6">
        <v>36647</v>
      </c>
      <c r="C73">
        <v>9450907</v>
      </c>
      <c r="E73">
        <f>'Ajuste estacional Servicios'!E66</f>
        <v>9395501</v>
      </c>
      <c r="G73">
        <f t="shared" si="0"/>
        <v>9365133.8239817973</v>
      </c>
      <c r="H73" s="4" t="s">
        <v>93</v>
      </c>
      <c r="I73">
        <f>AVERAGE(G201:G203)</f>
        <v>12638240.993333334</v>
      </c>
      <c r="J73">
        <v>12645487.800000001</v>
      </c>
      <c r="K73">
        <f t="shared" si="1"/>
        <v>20409.300000000745</v>
      </c>
      <c r="L73">
        <v>0</v>
      </c>
      <c r="M73">
        <f t="shared" si="2"/>
        <v>1</v>
      </c>
      <c r="N73">
        <f t="shared" si="3"/>
        <v>4.1843849006766931E-3</v>
      </c>
      <c r="O73">
        <f>'PIB Volumen por sectores'!S74</f>
        <v>100.543447815625</v>
      </c>
    </row>
    <row r="74" spans="1:15" x14ac:dyDescent="0.25">
      <c r="B74" s="6">
        <v>36678</v>
      </c>
      <c r="C74">
        <v>9492380</v>
      </c>
      <c r="E74">
        <f>'Ajuste estacional Servicios'!E67</f>
        <v>9421022</v>
      </c>
      <c r="G74">
        <f t="shared" ref="G74:G137" si="4">+E74*D$162/E$178</f>
        <v>9390572.3376195319</v>
      </c>
      <c r="H74" s="4" t="s">
        <v>94</v>
      </c>
      <c r="I74">
        <f>AVERAGE(G204:G206)</f>
        <v>12658469.766666666</v>
      </c>
      <c r="J74">
        <v>12655392.6</v>
      </c>
      <c r="K74">
        <f t="shared" ref="K74:K104" si="5">J74-J73</f>
        <v>9904.7999999988824</v>
      </c>
      <c r="L74">
        <v>1</v>
      </c>
      <c r="M74">
        <f t="shared" si="2"/>
        <v>1</v>
      </c>
      <c r="N74">
        <f t="shared" si="3"/>
        <v>4.1312032426489122E-3</v>
      </c>
      <c r="O74">
        <f>'PIB Volumen por sectores'!S75</f>
        <v>100.737703372566</v>
      </c>
    </row>
    <row r="75" spans="1:15" x14ac:dyDescent="0.25">
      <c r="B75" s="6">
        <v>36708</v>
      </c>
      <c r="C75">
        <v>9653313</v>
      </c>
      <c r="E75">
        <f>'Ajuste estacional Servicios'!E68</f>
        <v>9494441</v>
      </c>
      <c r="G75">
        <f t="shared" si="4"/>
        <v>9463754.0402475148</v>
      </c>
      <c r="H75" s="4" t="s">
        <v>95</v>
      </c>
      <c r="I75">
        <f>AVERAGE(G207:G209)</f>
        <v>12645317.833333334</v>
      </c>
      <c r="J75">
        <v>12639374.800000001</v>
      </c>
      <c r="K75">
        <f t="shared" si="5"/>
        <v>-16017.799999998882</v>
      </c>
      <c r="L75">
        <v>0</v>
      </c>
      <c r="M75">
        <f t="shared" ref="M75:M104" si="6">IF(K75&lt;0,-1,1)</f>
        <v>-1</v>
      </c>
      <c r="N75">
        <f t="shared" si="3"/>
        <v>2.3264799412417302E-3</v>
      </c>
      <c r="O75">
        <f>'PIB Volumen por sectores'!S76</f>
        <v>100.814782841119</v>
      </c>
    </row>
    <row r="76" spans="1:15" x14ac:dyDescent="0.25">
      <c r="B76" s="6">
        <v>36739</v>
      </c>
      <c r="C76">
        <v>9585863</v>
      </c>
      <c r="E76">
        <f>'Ajuste estacional Servicios'!E69</f>
        <v>9523748</v>
      </c>
      <c r="G76">
        <f t="shared" si="4"/>
        <v>9492966.3171638194</v>
      </c>
      <c r="H76" s="4" t="s">
        <v>96</v>
      </c>
      <c r="I76">
        <f>AVERAGE(G210:G212)</f>
        <v>12594858.743333334</v>
      </c>
      <c r="J76">
        <v>12595960.800000001</v>
      </c>
      <c r="K76">
        <f t="shared" si="5"/>
        <v>-43414</v>
      </c>
      <c r="L76">
        <v>0</v>
      </c>
      <c r="M76">
        <f t="shared" si="6"/>
        <v>-1</v>
      </c>
      <c r="N76">
        <f t="shared" si="3"/>
        <v>-2.3063381348479737E-3</v>
      </c>
      <c r="O76">
        <f>'PIB Volumen por sectores'!S77</f>
        <v>100.54423767923601</v>
      </c>
    </row>
    <row r="77" spans="1:15" x14ac:dyDescent="0.25">
      <c r="B77" s="6">
        <v>36770</v>
      </c>
      <c r="C77">
        <v>9646346</v>
      </c>
      <c r="E77">
        <f>'Ajuste estacional Servicios'!E70</f>
        <v>9639418</v>
      </c>
      <c r="G77">
        <f t="shared" si="4"/>
        <v>9608262.4604370724</v>
      </c>
      <c r="H77" s="4" t="s">
        <v>97</v>
      </c>
      <c r="I77">
        <f>AVERAGE(G213:G215)</f>
        <v>12531361.953333333</v>
      </c>
      <c r="J77">
        <v>12539177.699999999</v>
      </c>
      <c r="K77">
        <f t="shared" si="5"/>
        <v>-56783.10000000149</v>
      </c>
      <c r="L77">
        <v>0</v>
      </c>
      <c r="M77">
        <f t="shared" si="6"/>
        <v>-1</v>
      </c>
      <c r="N77">
        <f t="shared" si="3"/>
        <v>-8.4069592001030976E-3</v>
      </c>
      <c r="O77">
        <f>'PIB Volumen por sectores'!S78</f>
        <v>99.981664706074099</v>
      </c>
    </row>
    <row r="78" spans="1:15" x14ac:dyDescent="0.25">
      <c r="B78" s="6">
        <v>36800</v>
      </c>
      <c r="C78">
        <v>9595576</v>
      </c>
      <c r="E78">
        <f>'Ajuste estacional Servicios'!E71</f>
        <v>9618137</v>
      </c>
      <c r="G78">
        <f t="shared" si="4"/>
        <v>9587050.2427056096</v>
      </c>
      <c r="H78" s="4" t="s">
        <v>98</v>
      </c>
      <c r="I78">
        <f>AVERAGE(G216:G218)</f>
        <v>12460251</v>
      </c>
      <c r="J78">
        <v>12470625.199999999</v>
      </c>
      <c r="K78">
        <f t="shared" si="5"/>
        <v>-68552.5</v>
      </c>
      <c r="L78">
        <v>0</v>
      </c>
      <c r="M78">
        <f t="shared" si="6"/>
        <v>-1</v>
      </c>
      <c r="N78">
        <f t="shared" si="3"/>
        <v>-1.4599894751586006E-2</v>
      </c>
      <c r="O78">
        <f>'PIB Volumen por sectores'!S79</f>
        <v>99.388304743986211</v>
      </c>
    </row>
    <row r="79" spans="1:15" x14ac:dyDescent="0.25">
      <c r="B79" s="6">
        <v>36831</v>
      </c>
      <c r="C79">
        <v>9656783</v>
      </c>
      <c r="E79">
        <f>'Ajuste estacional Servicios'!E72</f>
        <v>9647805</v>
      </c>
      <c r="G79">
        <f t="shared" si="4"/>
        <v>9616622.3528346922</v>
      </c>
      <c r="H79" s="4" t="s">
        <v>99</v>
      </c>
      <c r="I79">
        <f>AVERAGE(G219:G221)</f>
        <v>12417822.506666666</v>
      </c>
      <c r="J79">
        <v>12379746.699999999</v>
      </c>
      <c r="K79">
        <f t="shared" si="5"/>
        <v>-90878.5</v>
      </c>
      <c r="L79">
        <v>0</v>
      </c>
      <c r="M79">
        <f t="shared" si="6"/>
        <v>-1</v>
      </c>
      <c r="N79">
        <f t="shared" ref="N79:N104" si="7">(J79-J75)/J75</f>
        <v>-2.0541213794846996E-2</v>
      </c>
      <c r="O79">
        <f>'PIB Volumen por sectores'!S80</f>
        <v>98.914869204426779</v>
      </c>
    </row>
    <row r="80" spans="1:15" x14ac:dyDescent="0.25">
      <c r="B80" s="6">
        <v>36861</v>
      </c>
      <c r="C80">
        <v>9659428</v>
      </c>
      <c r="E80">
        <f>'Ajuste estacional Servicios'!E73</f>
        <v>9683832</v>
      </c>
      <c r="G80">
        <f t="shared" si="4"/>
        <v>9652532.9100552797</v>
      </c>
      <c r="H80" s="4" t="s">
        <v>100</v>
      </c>
      <c r="I80">
        <f>AVERAGE(G222:G224)</f>
        <v>12271384.346666666</v>
      </c>
      <c r="J80">
        <v>12270561</v>
      </c>
      <c r="K80">
        <f t="shared" si="5"/>
        <v>-109185.69999999925</v>
      </c>
      <c r="L80">
        <v>0</v>
      </c>
      <c r="M80">
        <f t="shared" si="6"/>
        <v>-1</v>
      </c>
      <c r="N80">
        <f t="shared" si="7"/>
        <v>-2.5833662486469528E-2</v>
      </c>
      <c r="O80">
        <f>'PIB Volumen por sectores'!S81</f>
        <v>98.566765657069197</v>
      </c>
    </row>
    <row r="81" spans="1:15" x14ac:dyDescent="0.25">
      <c r="A81">
        <v>2001</v>
      </c>
      <c r="B81" s="6">
        <v>36892</v>
      </c>
      <c r="C81">
        <v>9558413</v>
      </c>
      <c r="E81">
        <f>'Ajuste estacional Servicios'!E74</f>
        <v>9704861</v>
      </c>
      <c r="G81">
        <f t="shared" si="4"/>
        <v>9673493.9422753304</v>
      </c>
      <c r="H81" s="4" t="s">
        <v>101</v>
      </c>
      <c r="I81">
        <f>AVERAGE(G225:G227)</f>
        <v>12159538.516666666</v>
      </c>
      <c r="J81">
        <v>12176308.4</v>
      </c>
      <c r="K81">
        <f t="shared" si="5"/>
        <v>-94252.599999999627</v>
      </c>
      <c r="L81">
        <v>0</v>
      </c>
      <c r="M81">
        <f t="shared" si="6"/>
        <v>-1</v>
      </c>
      <c r="N81">
        <f t="shared" si="7"/>
        <v>-2.8938843413950414E-2</v>
      </c>
      <c r="O81">
        <f>'PIB Volumen por sectores'!S82</f>
        <v>98.475214095941695</v>
      </c>
    </row>
    <row r="82" spans="1:15" x14ac:dyDescent="0.25">
      <c r="B82" s="6">
        <v>36923</v>
      </c>
      <c r="C82">
        <v>9650875</v>
      </c>
      <c r="E82">
        <f>'Ajuste estacional Servicios'!E75</f>
        <v>9758176</v>
      </c>
      <c r="G82">
        <f t="shared" si="4"/>
        <v>9726636.6229930054</v>
      </c>
      <c r="H82" s="4" t="s">
        <v>102</v>
      </c>
      <c r="I82">
        <f>AVERAGE(G228:G230)</f>
        <v>12137030.386666665</v>
      </c>
      <c r="J82">
        <v>12135516.800000001</v>
      </c>
      <c r="K82">
        <f t="shared" si="5"/>
        <v>-40791.599999999627</v>
      </c>
      <c r="L82">
        <v>-1</v>
      </c>
      <c r="M82">
        <f t="shared" si="6"/>
        <v>-1</v>
      </c>
      <c r="N82">
        <f t="shared" si="7"/>
        <v>-2.6871820347868246E-2</v>
      </c>
      <c r="O82">
        <f>'PIB Volumen por sectores'!S83</f>
        <v>98.515786207004879</v>
      </c>
    </row>
    <row r="83" spans="1:15" x14ac:dyDescent="0.25">
      <c r="B83" s="6">
        <v>36951</v>
      </c>
      <c r="C83">
        <v>9771603</v>
      </c>
      <c r="E83">
        <f>'Ajuste estacional Servicios'!E76</f>
        <v>9829314</v>
      </c>
      <c r="G83">
        <f t="shared" si="4"/>
        <v>9797544.6980355605</v>
      </c>
      <c r="H83" s="4" t="s">
        <v>103</v>
      </c>
      <c r="I83">
        <f>AVERAGE(G231:G233)</f>
        <v>12162160.210000001</v>
      </c>
      <c r="J83">
        <v>12160468.1</v>
      </c>
      <c r="K83">
        <f t="shared" si="5"/>
        <v>24951.299999998882</v>
      </c>
      <c r="L83">
        <v>0</v>
      </c>
      <c r="M83">
        <f t="shared" si="6"/>
        <v>1</v>
      </c>
      <c r="N83">
        <f t="shared" si="7"/>
        <v>-1.7712688741846359E-2</v>
      </c>
      <c r="O83">
        <f>'PIB Volumen por sectores'!S84</f>
        <v>98.555181807054396</v>
      </c>
    </row>
    <row r="84" spans="1:15" x14ac:dyDescent="0.25">
      <c r="B84" s="6">
        <v>36982</v>
      </c>
      <c r="C84">
        <v>9828705</v>
      </c>
      <c r="E84">
        <f>'Ajuste estacional Servicios'!E77</f>
        <v>9835330</v>
      </c>
      <c r="G84">
        <f t="shared" si="4"/>
        <v>9803541.2537365369</v>
      </c>
      <c r="H84" s="4" t="s">
        <v>104</v>
      </c>
      <c r="I84">
        <f>AVERAGE(G234:G236)</f>
        <v>12228161.740000002</v>
      </c>
      <c r="J84">
        <v>12224678.5</v>
      </c>
      <c r="K84">
        <f t="shared" si="5"/>
        <v>64210.400000000373</v>
      </c>
      <c r="L84">
        <v>0</v>
      </c>
      <c r="M84">
        <f t="shared" si="6"/>
        <v>1</v>
      </c>
      <c r="N84">
        <f t="shared" si="7"/>
        <v>-3.7392340904380816E-3</v>
      </c>
      <c r="O84">
        <f>'PIB Volumen por sectores'!S85</f>
        <v>98.775713353390302</v>
      </c>
    </row>
    <row r="85" spans="1:15" x14ac:dyDescent="0.25">
      <c r="B85" s="6">
        <v>37012</v>
      </c>
      <c r="C85">
        <v>9915747</v>
      </c>
      <c r="E85">
        <f>'Ajuste estacional Servicios'!E78</f>
        <v>9855479</v>
      </c>
      <c r="G85">
        <f t="shared" si="4"/>
        <v>9823625.1302024536</v>
      </c>
      <c r="H85" s="4" t="s">
        <v>105</v>
      </c>
      <c r="I85">
        <f>AVERAGE(G237:G239)</f>
        <v>12293696.876666665</v>
      </c>
      <c r="J85">
        <v>12301320</v>
      </c>
      <c r="K85">
        <f t="shared" si="5"/>
        <v>76641.5</v>
      </c>
      <c r="L85">
        <v>0</v>
      </c>
      <c r="M85">
        <f t="shared" si="6"/>
        <v>1</v>
      </c>
      <c r="N85">
        <f t="shared" si="7"/>
        <v>1.0266789891754025E-2</v>
      </c>
      <c r="O85">
        <f>'PIB Volumen por sectores'!S86</f>
        <v>99.14828282691569</v>
      </c>
    </row>
    <row r="86" spans="1:15" x14ac:dyDescent="0.25">
      <c r="B86" s="6">
        <v>37043</v>
      </c>
      <c r="C86">
        <v>10027578</v>
      </c>
      <c r="E86">
        <f>'Ajuste estacional Servicios'!E79</f>
        <v>9954361</v>
      </c>
      <c r="G86">
        <f t="shared" si="4"/>
        <v>9922187.5339298323</v>
      </c>
      <c r="H86" s="4" t="s">
        <v>106</v>
      </c>
      <c r="I86">
        <f>AVERAGE(G240:G242)</f>
        <v>12389821.056666667</v>
      </c>
      <c r="J86">
        <v>12385143.199999999</v>
      </c>
      <c r="K86">
        <f t="shared" si="5"/>
        <v>83823.199999999255</v>
      </c>
      <c r="L86">
        <v>0</v>
      </c>
      <c r="M86">
        <f t="shared" si="6"/>
        <v>1</v>
      </c>
      <c r="N86">
        <f t="shared" si="7"/>
        <v>2.0569902717286707E-2</v>
      </c>
      <c r="O86">
        <f>'PIB Volumen por sectores'!S87</f>
        <v>99.488462170752399</v>
      </c>
    </row>
    <row r="87" spans="1:15" x14ac:dyDescent="0.25">
      <c r="B87" s="6">
        <v>37073</v>
      </c>
      <c r="C87">
        <v>10088295</v>
      </c>
      <c r="E87">
        <f>'Ajuste estacional Servicios'!E80</f>
        <v>9926043</v>
      </c>
      <c r="G87">
        <f t="shared" si="4"/>
        <v>9893961.0604690202</v>
      </c>
      <c r="H87" s="4" t="s">
        <v>107</v>
      </c>
      <c r="I87">
        <f>AVERAGE(G243:G245)</f>
        <v>12483712.279999999</v>
      </c>
      <c r="J87">
        <v>12479917.300000001</v>
      </c>
      <c r="K87">
        <f t="shared" si="5"/>
        <v>94774.10000000149</v>
      </c>
      <c r="L87">
        <v>0</v>
      </c>
      <c r="M87">
        <f t="shared" si="6"/>
        <v>1</v>
      </c>
      <c r="N87">
        <f t="shared" si="7"/>
        <v>2.6269482175608119E-2</v>
      </c>
      <c r="O87">
        <f>'PIB Volumen por sectores'!S88</f>
        <v>99.927651071017706</v>
      </c>
    </row>
    <row r="88" spans="1:15" x14ac:dyDescent="0.25">
      <c r="B88" s="6">
        <v>37104</v>
      </c>
      <c r="C88">
        <v>10005366</v>
      </c>
      <c r="E88">
        <f>'Ajuste estacional Servicios'!E81</f>
        <v>9948847</v>
      </c>
      <c r="G88">
        <f t="shared" si="4"/>
        <v>9916691.3557158709</v>
      </c>
      <c r="H88" s="4" t="s">
        <v>108</v>
      </c>
      <c r="I88">
        <f>AVERAGE(G246:G248)</f>
        <v>12586935.286666667</v>
      </c>
      <c r="J88">
        <v>12593677.1</v>
      </c>
      <c r="K88">
        <f t="shared" si="5"/>
        <v>113759.79999999888</v>
      </c>
      <c r="L88">
        <v>0</v>
      </c>
      <c r="M88">
        <f t="shared" si="6"/>
        <v>1</v>
      </c>
      <c r="N88">
        <f t="shared" si="7"/>
        <v>3.0184728375474219E-2</v>
      </c>
      <c r="O88">
        <f>'PIB Volumen por sectores'!S89</f>
        <v>100.679045404216</v>
      </c>
    </row>
    <row r="89" spans="1:15" x14ac:dyDescent="0.25">
      <c r="B89" s="6">
        <v>37135</v>
      </c>
      <c r="C89">
        <v>10010897</v>
      </c>
      <c r="E89">
        <f>'Ajuste estacional Servicios'!E82</f>
        <v>10010216</v>
      </c>
      <c r="G89">
        <f t="shared" si="4"/>
        <v>9977862.005119659</v>
      </c>
      <c r="H89" s="4" t="s">
        <v>109</v>
      </c>
      <c r="I89">
        <f>AVERAGE(G249:G251)</f>
        <v>12718857.9</v>
      </c>
      <c r="J89">
        <v>12719444.199999999</v>
      </c>
      <c r="K89">
        <f t="shared" si="5"/>
        <v>125767.09999999963</v>
      </c>
      <c r="L89">
        <v>0</v>
      </c>
      <c r="M89">
        <f t="shared" si="6"/>
        <v>1</v>
      </c>
      <c r="N89">
        <f t="shared" si="7"/>
        <v>3.3990189670701942E-2</v>
      </c>
      <c r="O89">
        <f>'PIB Volumen por sectores'!S90</f>
        <v>101.56890392251699</v>
      </c>
    </row>
    <row r="90" spans="1:15" x14ac:dyDescent="0.25">
      <c r="B90" s="6">
        <v>37165</v>
      </c>
      <c r="C90">
        <v>9995133</v>
      </c>
      <c r="E90">
        <f>'Ajuste estacional Servicios'!E83</f>
        <v>10019948</v>
      </c>
      <c r="G90">
        <f t="shared" si="4"/>
        <v>9987562.5503460392</v>
      </c>
      <c r="H90" s="4" t="s">
        <v>110</v>
      </c>
      <c r="I90">
        <f>AVERAGE(G252:G254)</f>
        <v>12836771.776666665</v>
      </c>
      <c r="J90">
        <v>12830532.5</v>
      </c>
      <c r="K90">
        <f t="shared" si="5"/>
        <v>111088.30000000075</v>
      </c>
      <c r="L90">
        <v>0</v>
      </c>
      <c r="M90">
        <f t="shared" si="6"/>
        <v>1</v>
      </c>
      <c r="N90">
        <f t="shared" si="7"/>
        <v>3.5961578546786666E-2</v>
      </c>
      <c r="O90">
        <f>'PIB Volumen por sectores'!S91</f>
        <v>102.44731920317599</v>
      </c>
    </row>
    <row r="91" spans="1:15" x14ac:dyDescent="0.25">
      <c r="B91" s="6">
        <v>37196</v>
      </c>
      <c r="C91">
        <v>10084275</v>
      </c>
      <c r="E91">
        <f>'Ajuste estacional Servicios'!E84</f>
        <v>10070278</v>
      </c>
      <c r="G91">
        <f t="shared" si="4"/>
        <v>10037729.87887498</v>
      </c>
      <c r="H91" s="4" t="s">
        <v>111</v>
      </c>
      <c r="I91">
        <f>AVERAGE(G255:G257)</f>
        <v>12920484.116666665</v>
      </c>
      <c r="J91">
        <v>12921075.5</v>
      </c>
      <c r="K91">
        <f t="shared" si="5"/>
        <v>90543</v>
      </c>
      <c r="L91">
        <v>0</v>
      </c>
      <c r="M91">
        <f t="shared" si="6"/>
        <v>1</v>
      </c>
      <c r="N91">
        <f t="shared" si="7"/>
        <v>3.5349448990339004E-2</v>
      </c>
      <c r="O91">
        <f>'PIB Volumen por sectores'!S92</f>
        <v>103.26398012455</v>
      </c>
    </row>
    <row r="92" spans="1:15" x14ac:dyDescent="0.25">
      <c r="B92" s="6">
        <v>37226</v>
      </c>
      <c r="C92">
        <v>10105434</v>
      </c>
      <c r="E92">
        <f>'Ajuste estacional Servicios'!E85</f>
        <v>10129132</v>
      </c>
      <c r="G92">
        <f t="shared" si="4"/>
        <v>10096393.657004176</v>
      </c>
      <c r="H92" s="4" t="s">
        <v>112</v>
      </c>
      <c r="I92">
        <f>AVERAGE(G258:G260)</f>
        <v>13012474.129122807</v>
      </c>
      <c r="J92">
        <v>13014062.5</v>
      </c>
      <c r="K92">
        <f t="shared" si="5"/>
        <v>92987</v>
      </c>
      <c r="L92">
        <v>0</v>
      </c>
      <c r="M92">
        <f t="shared" si="6"/>
        <v>1</v>
      </c>
      <c r="N92">
        <f t="shared" si="7"/>
        <v>3.3380671638786129E-2</v>
      </c>
      <c r="O92">
        <f>'PIB Volumen por sectores'!S93</f>
        <v>103.872273697737</v>
      </c>
    </row>
    <row r="93" spans="1:15" x14ac:dyDescent="0.25">
      <c r="A93">
        <v>2002</v>
      </c>
      <c r="B93" s="6">
        <v>37257</v>
      </c>
      <c r="C93">
        <v>9989297</v>
      </c>
      <c r="E93">
        <f>'Ajuste estacional Servicios'!E86</f>
        <v>10138862</v>
      </c>
      <c r="G93">
        <f t="shared" si="4"/>
        <v>10106092.20869475</v>
      </c>
      <c r="H93" s="4" t="s">
        <v>113</v>
      </c>
      <c r="I93">
        <f>AVERAGE(G261:G263)</f>
        <v>13121824.676666668</v>
      </c>
      <c r="J93">
        <v>13116069.699999999</v>
      </c>
      <c r="K93">
        <f t="shared" si="5"/>
        <v>102007.19999999925</v>
      </c>
      <c r="L93">
        <v>0</v>
      </c>
      <c r="M93">
        <f t="shared" si="6"/>
        <v>1</v>
      </c>
      <c r="N93">
        <f t="shared" si="7"/>
        <v>3.1182612523273621E-2</v>
      </c>
      <c r="O93">
        <f>'PIB Volumen por sectores'!S94</f>
        <v>104.25309047127899</v>
      </c>
    </row>
    <row r="94" spans="1:15" x14ac:dyDescent="0.25">
      <c r="B94" s="6">
        <v>37288</v>
      </c>
      <c r="C94">
        <v>10046548</v>
      </c>
      <c r="E94">
        <f>'Ajuste estacional Servicios'!E87</f>
        <v>10153692</v>
      </c>
      <c r="G94">
        <f t="shared" si="4"/>
        <v>10120874.276687682</v>
      </c>
      <c r="H94" s="4" t="s">
        <v>114</v>
      </c>
      <c r="I94">
        <f>AVERAGE(G264:G266)</f>
        <v>13219087.130000001</v>
      </c>
      <c r="J94">
        <v>13227354.4</v>
      </c>
      <c r="K94">
        <f t="shared" si="5"/>
        <v>111284.70000000112</v>
      </c>
      <c r="L94">
        <v>0</v>
      </c>
      <c r="M94">
        <f t="shared" si="6"/>
        <v>1</v>
      </c>
      <c r="N94">
        <f t="shared" si="7"/>
        <v>3.0927936934807686E-2</v>
      </c>
      <c r="O94">
        <f>'PIB Volumen por sectores'!S95</f>
        <v>104.700238636539</v>
      </c>
    </row>
    <row r="95" spans="1:15" x14ac:dyDescent="0.25">
      <c r="B95" s="6">
        <v>37316</v>
      </c>
      <c r="C95">
        <v>10147424</v>
      </c>
      <c r="E95">
        <f>'Ajuste estacional Servicios'!E88</f>
        <v>10204807</v>
      </c>
      <c r="G95">
        <f t="shared" si="4"/>
        <v>10171824.068020025</v>
      </c>
      <c r="H95" s="4" t="s">
        <v>115</v>
      </c>
      <c r="I95">
        <f>AVERAGE(G267:G269)</f>
        <v>13347655.393333333</v>
      </c>
      <c r="J95">
        <v>13346643.1</v>
      </c>
      <c r="K95">
        <f t="shared" si="5"/>
        <v>119288.69999999925</v>
      </c>
      <c r="L95">
        <v>0</v>
      </c>
      <c r="M95">
        <f t="shared" si="6"/>
        <v>1</v>
      </c>
      <c r="N95">
        <f t="shared" si="7"/>
        <v>3.2935927044153532E-2</v>
      </c>
      <c r="O95">
        <f>'PIB Volumen por sectores'!S96</f>
        <v>105.299559641206</v>
      </c>
    </row>
    <row r="96" spans="1:15" x14ac:dyDescent="0.25">
      <c r="B96" s="6">
        <v>37347</v>
      </c>
      <c r="C96">
        <v>10207521</v>
      </c>
      <c r="E96">
        <f>'Ajuste estacional Servicios'!E89</f>
        <v>10211940</v>
      </c>
      <c r="G96">
        <f t="shared" si="4"/>
        <v>10178934.013468007</v>
      </c>
      <c r="H96" s="4" t="s">
        <v>116</v>
      </c>
      <c r="I96">
        <f>AVERAGE(G270:G272)</f>
        <v>13466167.9484127</v>
      </c>
      <c r="J96">
        <v>13464956.199999999</v>
      </c>
      <c r="K96">
        <f t="shared" si="5"/>
        <v>118313.09999999963</v>
      </c>
      <c r="L96">
        <v>0</v>
      </c>
      <c r="M96">
        <f t="shared" si="6"/>
        <v>1</v>
      </c>
      <c r="N96">
        <f t="shared" si="7"/>
        <v>3.4646652419257955E-2</v>
      </c>
      <c r="O96">
        <f>'PIB Volumen por sectores'!S97</f>
        <v>105.915676800051</v>
      </c>
    </row>
    <row r="97" spans="1:15" x14ac:dyDescent="0.25">
      <c r="B97" s="6">
        <v>37377</v>
      </c>
      <c r="C97">
        <v>10312411</v>
      </c>
      <c r="E97">
        <f>'Ajuste estacional Servicios'!E90</f>
        <v>10248233</v>
      </c>
      <c r="G97">
        <f t="shared" si="4"/>
        <v>10215109.710950639</v>
      </c>
      <c r="H97" s="4" t="s">
        <v>117</v>
      </c>
      <c r="I97">
        <f>AVERAGE(G273:G275)</f>
        <v>13576681.680000002</v>
      </c>
      <c r="J97">
        <v>13585561.300000001</v>
      </c>
      <c r="K97">
        <f t="shared" si="5"/>
        <v>120605.10000000149</v>
      </c>
      <c r="L97">
        <v>0</v>
      </c>
      <c r="M97">
        <f t="shared" si="6"/>
        <v>1</v>
      </c>
      <c r="N97">
        <f t="shared" si="7"/>
        <v>3.5795143723580662E-2</v>
      </c>
      <c r="O97">
        <f>'PIB Volumen por sectores'!S98</f>
        <v>106.613457943341</v>
      </c>
    </row>
    <row r="98" spans="1:15" x14ac:dyDescent="0.25">
      <c r="B98" s="6">
        <v>37408</v>
      </c>
      <c r="C98">
        <v>10408793</v>
      </c>
      <c r="E98">
        <f>'Ajuste estacional Servicios'!E91</f>
        <v>10336271</v>
      </c>
      <c r="G98">
        <f t="shared" si="4"/>
        <v>10302863.163544143</v>
      </c>
      <c r="H98" s="4" t="s">
        <v>118</v>
      </c>
      <c r="I98">
        <f>AVERAGE(G276:G278)</f>
        <v>13721066.873333333</v>
      </c>
      <c r="J98">
        <v>13712253.6</v>
      </c>
      <c r="K98">
        <f t="shared" si="5"/>
        <v>126692.29999999888</v>
      </c>
      <c r="L98">
        <v>0</v>
      </c>
      <c r="M98">
        <f t="shared" si="6"/>
        <v>1</v>
      </c>
      <c r="N98">
        <f t="shared" si="7"/>
        <v>3.6658819695645203E-2</v>
      </c>
      <c r="O98">
        <f>'PIB Volumen por sectores'!S99</f>
        <v>107.343892331337</v>
      </c>
    </row>
    <row r="99" spans="1:15" x14ac:dyDescent="0.25">
      <c r="B99" s="6">
        <v>37438</v>
      </c>
      <c r="C99">
        <v>10471519</v>
      </c>
      <c r="E99">
        <f>'Ajuste estacional Servicios'!E92</f>
        <v>10305376</v>
      </c>
      <c r="G99">
        <f t="shared" si="4"/>
        <v>10272068.019198788</v>
      </c>
      <c r="H99" s="4" t="s">
        <v>119</v>
      </c>
      <c r="I99">
        <f>AVERAGE(G279:G281)</f>
        <v>13833923.549999999</v>
      </c>
      <c r="J99">
        <v>13835264.4</v>
      </c>
      <c r="K99">
        <f t="shared" si="5"/>
        <v>123010.80000000075</v>
      </c>
      <c r="L99">
        <v>0</v>
      </c>
      <c r="M99">
        <f t="shared" si="6"/>
        <v>1</v>
      </c>
      <c r="N99">
        <f t="shared" si="7"/>
        <v>3.6610052156111135E-2</v>
      </c>
      <c r="O99">
        <f>'PIB Volumen por sectores'!S100</f>
        <v>107.981599166232</v>
      </c>
    </row>
    <row r="100" spans="1:15" x14ac:dyDescent="0.25">
      <c r="B100" s="6">
        <v>37469</v>
      </c>
      <c r="C100">
        <v>10498688</v>
      </c>
      <c r="E100">
        <f>'Ajuste estacional Servicios'!E93</f>
        <v>10448253</v>
      </c>
      <c r="G100">
        <f t="shared" si="4"/>
        <v>10414483.226793258</v>
      </c>
      <c r="H100" s="4" t="s">
        <v>120</v>
      </c>
      <c r="I100">
        <f>AVERAGE(G282:G284)</f>
        <v>13947348.886666665</v>
      </c>
      <c r="J100">
        <v>13948578.699999999</v>
      </c>
      <c r="K100">
        <f t="shared" si="5"/>
        <v>113314.29999999888</v>
      </c>
      <c r="L100">
        <v>0</v>
      </c>
      <c r="M100">
        <f t="shared" si="6"/>
        <v>1</v>
      </c>
      <c r="N100">
        <f t="shared" si="7"/>
        <v>3.5917123889344697E-2</v>
      </c>
      <c r="O100">
        <f>'PIB Volumen por sectores'!S101</f>
        <v>108.59918243856301</v>
      </c>
    </row>
    <row r="101" spans="1:15" x14ac:dyDescent="0.25">
      <c r="B101" s="6">
        <v>37500</v>
      </c>
      <c r="C101">
        <v>10362372</v>
      </c>
      <c r="E101">
        <f>'Ajuste estacional Servicios'!E94</f>
        <v>10367192</v>
      </c>
      <c r="G101">
        <f t="shared" si="4"/>
        <v>10333684.223854959</v>
      </c>
      <c r="H101" s="4" t="s">
        <v>121</v>
      </c>
      <c r="I101">
        <f>AVERAGE(G285:G287)</f>
        <v>14050225.843333334</v>
      </c>
      <c r="J101">
        <v>14051200.9</v>
      </c>
      <c r="K101">
        <f t="shared" si="5"/>
        <v>102622.20000000112</v>
      </c>
      <c r="L101">
        <v>0</v>
      </c>
      <c r="M101">
        <f t="shared" si="6"/>
        <v>1</v>
      </c>
      <c r="N101">
        <f t="shared" si="7"/>
        <v>3.4274594160492992E-2</v>
      </c>
      <c r="O101">
        <f>'PIB Volumen por sectores'!S102</f>
        <v>109.28825959903</v>
      </c>
    </row>
    <row r="102" spans="1:15" x14ac:dyDescent="0.25">
      <c r="B102" s="6">
        <v>37530</v>
      </c>
      <c r="C102">
        <v>10380738</v>
      </c>
      <c r="E102">
        <f>'Ajuste estacional Servicios'!E95</f>
        <v>10404699</v>
      </c>
      <c r="G102">
        <f t="shared" si="4"/>
        <v>10371069.997571133</v>
      </c>
      <c r="H102" s="4" t="s">
        <v>122</v>
      </c>
      <c r="I102">
        <f>AVERAGE(G288:G290)</f>
        <v>14148620.200303031</v>
      </c>
      <c r="J102">
        <v>14145866.1</v>
      </c>
      <c r="K102">
        <f t="shared" si="5"/>
        <v>94665.199999999255</v>
      </c>
      <c r="L102">
        <v>0</v>
      </c>
      <c r="M102">
        <f t="shared" si="6"/>
        <v>1</v>
      </c>
      <c r="N102">
        <f t="shared" si="7"/>
        <v>3.1622263753931741E-2</v>
      </c>
      <c r="O102">
        <f>'PIB Volumen por sectores'!S103</f>
        <v>110.01760428179</v>
      </c>
    </row>
    <row r="103" spans="1:15" x14ac:dyDescent="0.25">
      <c r="B103" s="6">
        <v>37561</v>
      </c>
      <c r="C103">
        <v>10468878</v>
      </c>
      <c r="E103">
        <f>'Ajuste estacional Servicios'!E96</f>
        <v>10450700</v>
      </c>
      <c r="G103">
        <f t="shared" si="4"/>
        <v>10416922.317850487</v>
      </c>
      <c r="H103" s="4" t="s">
        <v>123</v>
      </c>
      <c r="I103">
        <f>AVERAGE(G291:G293)</f>
        <v>14247292.626666665</v>
      </c>
      <c r="J103">
        <v>14251021.4</v>
      </c>
      <c r="K103">
        <f t="shared" si="5"/>
        <v>105155.30000000075</v>
      </c>
      <c r="L103">
        <v>0</v>
      </c>
      <c r="M103">
        <f t="shared" si="6"/>
        <v>1</v>
      </c>
      <c r="N103">
        <f t="shared" si="7"/>
        <v>3.0050527982681704E-2</v>
      </c>
      <c r="O103">
        <f>'PIB Volumen por sectores'!S104</f>
        <v>110.824067909874</v>
      </c>
    </row>
    <row r="104" spans="1:15" x14ac:dyDescent="0.25">
      <c r="B104" s="6">
        <v>37591</v>
      </c>
      <c r="C104">
        <v>10463337</v>
      </c>
      <c r="E104">
        <f>'Ajuste estacional Servicios'!E97</f>
        <v>10488003</v>
      </c>
      <c r="G104">
        <f t="shared" si="4"/>
        <v>10454104.750914566</v>
      </c>
      <c r="H104" s="4" t="s">
        <v>124</v>
      </c>
      <c r="I104">
        <f>AVERAGE(G294:G296)</f>
        <v>14369355.590000002</v>
      </c>
      <c r="J104">
        <v>14365941.6</v>
      </c>
      <c r="K104">
        <f t="shared" si="5"/>
        <v>114920.19999999925</v>
      </c>
      <c r="L104">
        <v>0</v>
      </c>
      <c r="M104">
        <f t="shared" si="6"/>
        <v>1</v>
      </c>
      <c r="N104">
        <f t="shared" si="7"/>
        <v>2.992153602001044E-2</v>
      </c>
      <c r="O104">
        <f>'PIB Volumen por sectores'!S105</f>
        <v>111.68690188501699</v>
      </c>
    </row>
    <row r="105" spans="1:15" x14ac:dyDescent="0.25">
      <c r="A105">
        <v>2003</v>
      </c>
      <c r="B105" s="6">
        <v>37622</v>
      </c>
      <c r="C105">
        <v>10364361</v>
      </c>
      <c r="E105">
        <f>'Ajuste estacional Servicios'!E98</f>
        <v>10513549</v>
      </c>
      <c r="G105">
        <f t="shared" si="4"/>
        <v>10479568.18374986</v>
      </c>
    </row>
    <row r="106" spans="1:15" x14ac:dyDescent="0.25">
      <c r="B106" s="6">
        <v>37653</v>
      </c>
      <c r="C106">
        <v>10452170</v>
      </c>
      <c r="E106">
        <f>'Ajuste estacional Servicios'!E99</f>
        <v>10558801</v>
      </c>
      <c r="G106">
        <f t="shared" si="4"/>
        <v>10524673.924870299</v>
      </c>
    </row>
    <row r="107" spans="1:15" x14ac:dyDescent="0.25">
      <c r="B107" s="6">
        <v>37681</v>
      </c>
      <c r="C107">
        <v>10535780</v>
      </c>
      <c r="E107">
        <f>'Ajuste estacional Servicios'!E100</f>
        <v>10595276</v>
      </c>
      <c r="G107">
        <f t="shared" si="4"/>
        <v>10561031.034111174</v>
      </c>
    </row>
    <row r="108" spans="1:15" x14ac:dyDescent="0.25">
      <c r="B108" s="6">
        <v>37712</v>
      </c>
      <c r="C108">
        <v>10645860</v>
      </c>
      <c r="E108">
        <f>'Ajuste estacional Servicios'!E101</f>
        <v>10646607</v>
      </c>
      <c r="G108">
        <f t="shared" si="4"/>
        <v>10612196.12731044</v>
      </c>
    </row>
    <row r="109" spans="1:15" x14ac:dyDescent="0.25">
      <c r="B109" s="6">
        <v>37742</v>
      </c>
      <c r="C109">
        <v>10763596</v>
      </c>
      <c r="E109">
        <f>'Ajuste estacional Servicios'!E102</f>
        <v>10696044</v>
      </c>
      <c r="G109">
        <f t="shared" si="4"/>
        <v>10661473.342102518</v>
      </c>
    </row>
    <row r="110" spans="1:15" x14ac:dyDescent="0.25">
      <c r="B110" s="6">
        <v>37773</v>
      </c>
      <c r="C110">
        <v>10771731</v>
      </c>
      <c r="E110">
        <f>'Ajuste estacional Servicios'!E103</f>
        <v>10702127</v>
      </c>
      <c r="G110">
        <f t="shared" si="4"/>
        <v>10667536.681252956</v>
      </c>
    </row>
    <row r="111" spans="1:15" x14ac:dyDescent="0.25">
      <c r="B111" s="6">
        <v>37803</v>
      </c>
      <c r="C111">
        <v>10885579</v>
      </c>
      <c r="E111">
        <f>'Ajuste estacional Servicios'!E104</f>
        <v>10716678</v>
      </c>
      <c r="G111">
        <f t="shared" si="4"/>
        <v>10682040.651001113</v>
      </c>
    </row>
    <row r="112" spans="1:15" x14ac:dyDescent="0.25">
      <c r="B112" s="6">
        <v>37834</v>
      </c>
      <c r="C112">
        <v>10817944</v>
      </c>
      <c r="E112">
        <f>'Ajuste estacional Servicios'!E105</f>
        <v>10775382</v>
      </c>
      <c r="G112">
        <f t="shared" si="4"/>
        <v>10740554.913944943</v>
      </c>
    </row>
    <row r="113" spans="1:7" x14ac:dyDescent="0.25">
      <c r="B113" s="6">
        <v>37865</v>
      </c>
      <c r="C113">
        <v>10766308</v>
      </c>
      <c r="E113">
        <f>'Ajuste estacional Servicios'!E106</f>
        <v>10775310</v>
      </c>
      <c r="G113">
        <f t="shared" si="4"/>
        <v>10740483.146655969</v>
      </c>
    </row>
    <row r="114" spans="1:7" x14ac:dyDescent="0.25">
      <c r="B114" s="6">
        <v>37895</v>
      </c>
      <c r="C114">
        <v>10801518</v>
      </c>
      <c r="E114">
        <f>'Ajuste estacional Servicios'!E107</f>
        <v>10820712</v>
      </c>
      <c r="G114">
        <f t="shared" si="4"/>
        <v>10785738.40296177</v>
      </c>
    </row>
    <row r="115" spans="1:7" x14ac:dyDescent="0.25">
      <c r="B115" s="6">
        <v>37926</v>
      </c>
      <c r="C115">
        <v>10896570</v>
      </c>
      <c r="E115">
        <f>'Ajuste estacional Servicios'!E108</f>
        <v>10874954</v>
      </c>
      <c r="G115">
        <f t="shared" si="4"/>
        <v>10839805.08752499</v>
      </c>
    </row>
    <row r="116" spans="1:7" x14ac:dyDescent="0.25">
      <c r="B116" s="6">
        <v>37956</v>
      </c>
      <c r="C116">
        <v>10849095</v>
      </c>
      <c r="E116">
        <f>'Ajuste estacional Servicios'!E109</f>
        <v>10874770</v>
      </c>
      <c r="G116">
        <f t="shared" si="4"/>
        <v>10839621.682230944</v>
      </c>
    </row>
    <row r="117" spans="1:7" x14ac:dyDescent="0.25">
      <c r="A117">
        <v>2004</v>
      </c>
      <c r="B117" s="6">
        <v>37987</v>
      </c>
      <c r="C117">
        <v>10797663</v>
      </c>
      <c r="E117">
        <f>'Ajuste estacional Servicios'!E110</f>
        <v>10945526</v>
      </c>
      <c r="G117">
        <f t="shared" si="4"/>
        <v>10910148.991934774</v>
      </c>
    </row>
    <row r="118" spans="1:7" x14ac:dyDescent="0.25">
      <c r="B118" s="6">
        <v>38018</v>
      </c>
      <c r="C118">
        <v>10888431</v>
      </c>
      <c r="E118">
        <f>'Ajuste estacional Servicios'!E111</f>
        <v>10994875</v>
      </c>
      <c r="G118">
        <f t="shared" si="4"/>
        <v>10959338.491151443</v>
      </c>
    </row>
    <row r="119" spans="1:7" x14ac:dyDescent="0.25">
      <c r="B119" s="6">
        <v>38047</v>
      </c>
      <c r="C119">
        <v>10929302</v>
      </c>
      <c r="E119">
        <f>'Ajuste estacional Servicios'!E112</f>
        <v>10992184</v>
      </c>
      <c r="G119">
        <f t="shared" si="4"/>
        <v>10956656.188726021</v>
      </c>
    </row>
    <row r="120" spans="1:7" x14ac:dyDescent="0.25">
      <c r="B120" s="6">
        <v>38078</v>
      </c>
      <c r="C120">
        <v>11029428</v>
      </c>
      <c r="E120">
        <f>'Ajuste estacional Servicios'!E113</f>
        <v>11026010</v>
      </c>
      <c r="G120">
        <f t="shared" si="4"/>
        <v>10990372.859793378</v>
      </c>
    </row>
    <row r="121" spans="1:7" x14ac:dyDescent="0.25">
      <c r="B121" s="6">
        <v>38108</v>
      </c>
      <c r="C121">
        <v>11142229</v>
      </c>
      <c r="E121">
        <f>'Ajuste estacional Servicios'!E114</f>
        <v>11070667</v>
      </c>
      <c r="G121">
        <f t="shared" si="4"/>
        <v>11034885.524011873</v>
      </c>
    </row>
    <row r="122" spans="1:7" x14ac:dyDescent="0.25">
      <c r="B122" s="6">
        <v>38139</v>
      </c>
      <c r="C122">
        <v>11146642</v>
      </c>
      <c r="E122">
        <f>'Ajuste estacional Servicios'!E115</f>
        <v>11082442</v>
      </c>
      <c r="G122">
        <f t="shared" si="4"/>
        <v>11046622.466062902</v>
      </c>
    </row>
    <row r="123" spans="1:7" x14ac:dyDescent="0.25">
      <c r="B123" s="6">
        <v>38169</v>
      </c>
      <c r="C123">
        <v>11321029</v>
      </c>
      <c r="E123">
        <f>'Ajuste estacional Servicios'!E116</f>
        <v>11152572</v>
      </c>
      <c r="G123">
        <f t="shared" si="4"/>
        <v>11116525.799059818</v>
      </c>
    </row>
    <row r="124" spans="1:7" x14ac:dyDescent="0.25">
      <c r="B124" s="6">
        <v>38200</v>
      </c>
      <c r="C124">
        <v>11200742</v>
      </c>
      <c r="E124">
        <f>'Ajuste estacional Servicios'!E117</f>
        <v>11165579</v>
      </c>
      <c r="G124">
        <f t="shared" si="4"/>
        <v>11129490.759166632</v>
      </c>
    </row>
    <row r="125" spans="1:7" x14ac:dyDescent="0.25">
      <c r="B125" s="6">
        <v>38231</v>
      </c>
      <c r="C125">
        <v>11195009</v>
      </c>
      <c r="E125">
        <f>'Ajuste estacional Servicios'!E118</f>
        <v>11206484</v>
      </c>
      <c r="G125">
        <f t="shared" si="4"/>
        <v>11170263.550215239</v>
      </c>
    </row>
    <row r="126" spans="1:7" x14ac:dyDescent="0.25">
      <c r="B126" s="6">
        <v>38261</v>
      </c>
      <c r="C126">
        <v>11286576</v>
      </c>
      <c r="E126">
        <f>'Ajuste estacional Servicios'!E119</f>
        <v>11300590</v>
      </c>
      <c r="G126">
        <f t="shared" si="4"/>
        <v>11264065.390440645</v>
      </c>
    </row>
    <row r="127" spans="1:7" x14ac:dyDescent="0.25">
      <c r="B127" s="6">
        <v>38292</v>
      </c>
      <c r="C127">
        <v>11316534</v>
      </c>
      <c r="E127">
        <f>'Ajuste estacional Servicios'!E120</f>
        <v>11292594</v>
      </c>
      <c r="G127">
        <f t="shared" si="4"/>
        <v>11256095.23429287</v>
      </c>
    </row>
    <row r="128" spans="1:7" x14ac:dyDescent="0.25">
      <c r="B128" s="6">
        <v>38322</v>
      </c>
      <c r="C128">
        <v>11303807</v>
      </c>
      <c r="E128">
        <f>'Ajuste estacional Servicios'!E121</f>
        <v>11327415</v>
      </c>
      <c r="G128">
        <f t="shared" si="4"/>
        <v>11290803.689423136</v>
      </c>
    </row>
    <row r="129" spans="1:7" x14ac:dyDescent="0.25">
      <c r="A129">
        <v>2005</v>
      </c>
      <c r="B129" s="6">
        <v>38353</v>
      </c>
      <c r="C129">
        <v>11250560</v>
      </c>
      <c r="E129">
        <f>'Ajuste estacional Servicios'!E122</f>
        <v>11397018</v>
      </c>
      <c r="G129">
        <f t="shared" si="4"/>
        <v>11360181.725735474</v>
      </c>
    </row>
    <row r="130" spans="1:7" x14ac:dyDescent="0.25">
      <c r="B130" s="6">
        <v>38384</v>
      </c>
      <c r="C130">
        <v>11329094</v>
      </c>
      <c r="E130">
        <f>'Ajuste estacional Servicios'!E123</f>
        <v>11435962</v>
      </c>
      <c r="G130">
        <f t="shared" si="4"/>
        <v>11398999.85492743</v>
      </c>
    </row>
    <row r="131" spans="1:7" x14ac:dyDescent="0.25">
      <c r="B131" s="6">
        <v>38412</v>
      </c>
      <c r="C131">
        <v>11415982</v>
      </c>
      <c r="E131">
        <f>'Ajuste estacional Servicios'!E124</f>
        <v>11481536</v>
      </c>
      <c r="G131">
        <f t="shared" si="4"/>
        <v>11444426.555312449</v>
      </c>
    </row>
    <row r="132" spans="1:7" x14ac:dyDescent="0.25">
      <c r="B132" s="6">
        <v>38443</v>
      </c>
      <c r="C132">
        <v>11559953</v>
      </c>
      <c r="E132">
        <f>'Ajuste estacional Servicios'!E125</f>
        <v>11551133</v>
      </c>
      <c r="G132">
        <f t="shared" si="4"/>
        <v>11513798.611017372</v>
      </c>
    </row>
    <row r="133" spans="1:7" x14ac:dyDescent="0.25">
      <c r="B133" s="6">
        <v>38473</v>
      </c>
      <c r="C133">
        <v>11706507</v>
      </c>
      <c r="E133">
        <f>'Ajuste estacional Servicios'!E126</f>
        <v>11630187</v>
      </c>
      <c r="G133">
        <f t="shared" si="4"/>
        <v>11592597.100775508</v>
      </c>
    </row>
    <row r="134" spans="1:7" x14ac:dyDescent="0.25">
      <c r="B134" s="6">
        <v>38504</v>
      </c>
      <c r="C134">
        <v>11790521</v>
      </c>
      <c r="E134">
        <f>'Ajuste estacional Servicios'!E127</f>
        <v>11732328</v>
      </c>
      <c r="G134">
        <f t="shared" si="4"/>
        <v>11694407.971096881</v>
      </c>
    </row>
    <row r="135" spans="1:7" x14ac:dyDescent="0.25">
      <c r="B135" s="6">
        <v>38534</v>
      </c>
      <c r="C135">
        <v>12013756</v>
      </c>
      <c r="E135">
        <f>'Ajuste estacional Servicios'!E128</f>
        <v>11845167</v>
      </c>
      <c r="G135">
        <f t="shared" si="4"/>
        <v>11806882.264438372</v>
      </c>
    </row>
    <row r="136" spans="1:7" x14ac:dyDescent="0.25">
      <c r="B136" s="6">
        <v>38565</v>
      </c>
      <c r="C136">
        <v>11907882</v>
      </c>
      <c r="E136">
        <f>'Ajuste estacional Servicios'!E129</f>
        <v>11878854</v>
      </c>
      <c r="G136">
        <f t="shared" si="4"/>
        <v>11840460.384767292</v>
      </c>
    </row>
    <row r="137" spans="1:7" x14ac:dyDescent="0.25">
      <c r="B137" s="6">
        <v>38596</v>
      </c>
      <c r="C137">
        <v>11950989</v>
      </c>
      <c r="E137">
        <f>'Ajuste estacional Servicios'!E130</f>
        <v>11962949</v>
      </c>
      <c r="G137">
        <f t="shared" si="4"/>
        <v>11924283.581521539</v>
      </c>
    </row>
    <row r="138" spans="1:7" x14ac:dyDescent="0.25">
      <c r="B138" s="6">
        <v>38626</v>
      </c>
      <c r="C138">
        <v>12029728</v>
      </c>
      <c r="E138">
        <f>'Ajuste estacional Servicios'!E131</f>
        <v>12040021</v>
      </c>
      <c r="G138">
        <f t="shared" ref="G138:G164" si="8">+E138*D$162/E$178</f>
        <v>12001106.477297075</v>
      </c>
    </row>
    <row r="139" spans="1:7" x14ac:dyDescent="0.25">
      <c r="B139" s="6">
        <v>38657</v>
      </c>
      <c r="C139">
        <v>12085350</v>
      </c>
      <c r="E139">
        <f>'Ajuste estacional Servicios'!E132</f>
        <v>12057771</v>
      </c>
      <c r="G139">
        <f t="shared" si="8"/>
        <v>12018799.107565079</v>
      </c>
    </row>
    <row r="140" spans="1:7" x14ac:dyDescent="0.25">
      <c r="B140" s="6">
        <v>38687</v>
      </c>
      <c r="C140">
        <v>12096098</v>
      </c>
      <c r="E140">
        <f>'Ajuste estacional Servicios'!E133</f>
        <v>12115836</v>
      </c>
      <c r="G140">
        <f t="shared" si="8"/>
        <v>12076676.435819263</v>
      </c>
    </row>
    <row r="141" spans="1:7" x14ac:dyDescent="0.25">
      <c r="A141">
        <v>2006</v>
      </c>
      <c r="B141" s="6">
        <v>38718</v>
      </c>
      <c r="C141">
        <v>11993479</v>
      </c>
      <c r="E141">
        <f>'Ajuste estacional Servicios'!E134</f>
        <v>12143912</v>
      </c>
      <c r="G141">
        <f t="shared" si="8"/>
        <v>12104661.691447686</v>
      </c>
    </row>
    <row r="142" spans="1:7" x14ac:dyDescent="0.25">
      <c r="B142" s="6">
        <v>38749</v>
      </c>
      <c r="C142">
        <v>12077614</v>
      </c>
      <c r="E142">
        <f>'Ajuste estacional Servicios'!E135</f>
        <v>12190231</v>
      </c>
      <c r="G142">
        <f t="shared" si="8"/>
        <v>12150830.98392001</v>
      </c>
    </row>
    <row r="143" spans="1:7" x14ac:dyDescent="0.25">
      <c r="B143" s="6">
        <v>38777</v>
      </c>
      <c r="C143">
        <v>12166301</v>
      </c>
      <c r="E143">
        <f>'Ajuste estacional Servicios'!E136</f>
        <v>12232316</v>
      </c>
      <c r="G143">
        <f t="shared" si="8"/>
        <v>12192779.961093476</v>
      </c>
    </row>
    <row r="144" spans="1:7" x14ac:dyDescent="0.25">
      <c r="B144" s="6">
        <v>38808</v>
      </c>
      <c r="C144">
        <v>12337198</v>
      </c>
      <c r="E144">
        <f>'Ajuste estacional Servicios'!E137</f>
        <v>12324181</v>
      </c>
      <c r="G144">
        <f t="shared" si="8"/>
        <v>12284348.044449551</v>
      </c>
    </row>
    <row r="145" spans="1:7" x14ac:dyDescent="0.25">
      <c r="B145" s="6">
        <v>38838</v>
      </c>
      <c r="C145">
        <v>12388630</v>
      </c>
      <c r="E145">
        <f>'Ajuste estacional Servicios'!E138</f>
        <v>12308196</v>
      </c>
      <c r="G145">
        <f t="shared" si="8"/>
        <v>12268414.709529322</v>
      </c>
    </row>
    <row r="146" spans="1:7" x14ac:dyDescent="0.25">
      <c r="B146" s="6">
        <v>38869</v>
      </c>
      <c r="C146">
        <v>12380901</v>
      </c>
      <c r="E146">
        <f>'Ajuste estacional Servicios'!E139</f>
        <v>12326100</v>
      </c>
      <c r="G146">
        <f t="shared" si="8"/>
        <v>12286260.842054302</v>
      </c>
    </row>
    <row r="147" spans="1:7" x14ac:dyDescent="0.25">
      <c r="B147" s="6">
        <v>38899</v>
      </c>
      <c r="C147">
        <v>12532124</v>
      </c>
      <c r="E147">
        <f>'Ajuste estacional Servicios'!E140</f>
        <v>12367866</v>
      </c>
      <c r="G147">
        <f t="shared" si="8"/>
        <v>12327891.850266894</v>
      </c>
    </row>
    <row r="148" spans="1:7" x14ac:dyDescent="0.25">
      <c r="B148" s="6">
        <v>38930</v>
      </c>
      <c r="C148">
        <v>12421981</v>
      </c>
      <c r="E148">
        <f>'Ajuste estacional Servicios'!E141</f>
        <v>12398509</v>
      </c>
      <c r="G148">
        <f t="shared" si="8"/>
        <v>12358435.809100837</v>
      </c>
    </row>
    <row r="149" spans="1:7" x14ac:dyDescent="0.25">
      <c r="B149" s="6">
        <v>38961</v>
      </c>
      <c r="C149">
        <v>12555698</v>
      </c>
      <c r="E149">
        <f>'Ajuste estacional Servicios'!E142</f>
        <v>12566316</v>
      </c>
      <c r="G149">
        <f t="shared" si="8"/>
        <v>12525700.440502709</v>
      </c>
    </row>
    <row r="150" spans="1:7" x14ac:dyDescent="0.25">
      <c r="B150" s="6">
        <v>38991</v>
      </c>
      <c r="C150">
        <v>12504304</v>
      </c>
      <c r="E150">
        <f>'Ajuste estacional Servicios'!E143</f>
        <v>12513428</v>
      </c>
      <c r="G150">
        <f t="shared" si="8"/>
        <v>12472983.379679369</v>
      </c>
    </row>
    <row r="151" spans="1:7" x14ac:dyDescent="0.25">
      <c r="B151" s="6">
        <v>39022</v>
      </c>
      <c r="C151">
        <v>12579670</v>
      </c>
      <c r="E151">
        <f>'Ajuste estacional Servicios'!E144</f>
        <v>12549879</v>
      </c>
      <c r="G151">
        <f t="shared" si="8"/>
        <v>12509316.566490585</v>
      </c>
    </row>
    <row r="152" spans="1:7" x14ac:dyDescent="0.25">
      <c r="B152" s="6">
        <v>39052</v>
      </c>
      <c r="C152">
        <v>12581540</v>
      </c>
      <c r="E152">
        <f>'Ajuste estacional Servicios'!E145</f>
        <v>12594038</v>
      </c>
      <c r="G152">
        <f t="shared" si="8"/>
        <v>12553332.840293674</v>
      </c>
    </row>
    <row r="153" spans="1:7" x14ac:dyDescent="0.25">
      <c r="A153">
        <v>2007</v>
      </c>
      <c r="B153" s="6">
        <v>39083</v>
      </c>
      <c r="C153">
        <v>12476800</v>
      </c>
      <c r="E153">
        <f>'Ajuste estacional Servicios'!E146</f>
        <v>12630337</v>
      </c>
      <c r="G153">
        <f t="shared" si="8"/>
        <v>12589514.518383723</v>
      </c>
    </row>
    <row r="154" spans="1:7" x14ac:dyDescent="0.25">
      <c r="B154" s="6">
        <v>39114</v>
      </c>
      <c r="C154">
        <v>12531792</v>
      </c>
      <c r="E154">
        <f>'Ajuste estacional Servicios'!E147</f>
        <v>12648924</v>
      </c>
      <c r="G154">
        <f t="shared" si="8"/>
        <v>12608041.443386056</v>
      </c>
    </row>
    <row r="155" spans="1:7" x14ac:dyDescent="0.25">
      <c r="B155" s="6">
        <v>39142</v>
      </c>
      <c r="C155">
        <v>12698041</v>
      </c>
      <c r="E155">
        <f>'Ajuste estacional Servicios'!E148</f>
        <v>12761938</v>
      </c>
      <c r="G155">
        <f t="shared" si="8"/>
        <v>12720690.171110472</v>
      </c>
    </row>
    <row r="156" spans="1:7" x14ac:dyDescent="0.25">
      <c r="B156" s="6">
        <v>39173</v>
      </c>
      <c r="C156">
        <v>12734561</v>
      </c>
      <c r="E156">
        <f>'Ajuste estacional Servicios'!E149</f>
        <v>12718381</v>
      </c>
      <c r="G156">
        <f t="shared" si="8"/>
        <v>12677273.951584639</v>
      </c>
    </row>
    <row r="157" spans="1:7" x14ac:dyDescent="0.25">
      <c r="B157" s="6">
        <v>39203</v>
      </c>
      <c r="C157">
        <v>12827124</v>
      </c>
      <c r="E157">
        <f>'Ajuste estacional Servicios'!E150</f>
        <v>12744408</v>
      </c>
      <c r="G157">
        <f t="shared" si="8"/>
        <v>12703216.829780998</v>
      </c>
    </row>
    <row r="158" spans="1:7" x14ac:dyDescent="0.25">
      <c r="B158" s="6">
        <v>39234</v>
      </c>
      <c r="C158">
        <v>12925441</v>
      </c>
      <c r="E158">
        <f>'Ajuste estacional Servicios'!E151</f>
        <v>12871261</v>
      </c>
      <c r="G158">
        <f t="shared" si="8"/>
        <v>12829659.828507045</v>
      </c>
    </row>
    <row r="159" spans="1:7" x14ac:dyDescent="0.25">
      <c r="B159" s="6">
        <v>39264</v>
      </c>
      <c r="C159">
        <v>12928462</v>
      </c>
      <c r="E159">
        <f>'Ajuste estacional Servicios'!E152</f>
        <v>12769989</v>
      </c>
      <c r="G159">
        <f t="shared" si="8"/>
        <v>12728715.149492878</v>
      </c>
    </row>
    <row r="160" spans="1:7" x14ac:dyDescent="0.25">
      <c r="B160" s="6">
        <v>39295</v>
      </c>
      <c r="C160">
        <v>12780300</v>
      </c>
      <c r="E160">
        <f>'Ajuste estacional Servicios'!E153</f>
        <v>12759631</v>
      </c>
      <c r="G160">
        <f t="shared" si="8"/>
        <v>12718390.627559582</v>
      </c>
    </row>
    <row r="161" spans="1:7" x14ac:dyDescent="0.25">
      <c r="B161" s="6">
        <v>39326</v>
      </c>
      <c r="C161">
        <v>12943026</v>
      </c>
      <c r="E161">
        <f>'Ajuste estacional Servicios'!E154</f>
        <v>12952702</v>
      </c>
      <c r="G161">
        <f t="shared" si="8"/>
        <v>12910837.603248263</v>
      </c>
    </row>
    <row r="162" spans="1:7" x14ac:dyDescent="0.25">
      <c r="B162" s="6">
        <v>39356</v>
      </c>
      <c r="C162">
        <v>12868909</v>
      </c>
      <c r="D162" s="7">
        <f>AVERAGE(D165:D176)</f>
        <v>12937835.643333331</v>
      </c>
      <c r="E162">
        <f>'Ajuste estacional Servicios'!E155</f>
        <v>12879042</v>
      </c>
      <c r="G162">
        <f t="shared" si="8"/>
        <v>12837415.679555798</v>
      </c>
    </row>
    <row r="163" spans="1:7" x14ac:dyDescent="0.25">
      <c r="B163" s="6">
        <v>39387</v>
      </c>
      <c r="C163">
        <v>12954783</v>
      </c>
      <c r="E163">
        <f>'Ajuste estacional Servicios'!E156</f>
        <v>12922164</v>
      </c>
      <c r="G163">
        <f t="shared" si="8"/>
        <v>12880398.305044075</v>
      </c>
    </row>
    <row r="164" spans="1:7" x14ac:dyDescent="0.25">
      <c r="B164" s="6">
        <v>39417</v>
      </c>
      <c r="C164">
        <v>12976066</v>
      </c>
      <c r="E164">
        <f>'Ajuste estacional Servicios'!E157</f>
        <v>12982571</v>
      </c>
      <c r="G164">
        <f t="shared" si="8"/>
        <v>12940610.063725734</v>
      </c>
    </row>
    <row r="165" spans="1:7" x14ac:dyDescent="0.25">
      <c r="A165">
        <v>2008</v>
      </c>
      <c r="B165" s="6">
        <v>39448</v>
      </c>
      <c r="C165">
        <v>12832056</v>
      </c>
      <c r="D165" s="7">
        <v>12941151.799999999</v>
      </c>
      <c r="E165">
        <f>'Ajuste estacional Servicios'!E158</f>
        <v>12989140</v>
      </c>
      <c r="G165" s="7">
        <f>D165</f>
        <v>12941151.799999999</v>
      </c>
    </row>
    <row r="166" spans="1:7" x14ac:dyDescent="0.25">
      <c r="B166" s="6">
        <v>39479</v>
      </c>
      <c r="C166">
        <v>12891340</v>
      </c>
      <c r="D166" s="7">
        <v>12970828.9</v>
      </c>
      <c r="E166">
        <f>'Ajuste estacional Servicios'!E159</f>
        <v>13013231</v>
      </c>
      <c r="G166" s="7">
        <f>D166</f>
        <v>12970828.9</v>
      </c>
    </row>
    <row r="167" spans="1:7" x14ac:dyDescent="0.25">
      <c r="B167" s="6">
        <v>39508</v>
      </c>
      <c r="C167">
        <v>12966538</v>
      </c>
      <c r="D167" s="7">
        <v>12995361.799999999</v>
      </c>
      <c r="E167">
        <f>'Ajuste estacional Servicios'!E160</f>
        <v>13028860</v>
      </c>
      <c r="G167" s="7">
        <f>D167</f>
        <v>12995361.799999999</v>
      </c>
    </row>
    <row r="168" spans="1:7" x14ac:dyDescent="0.25">
      <c r="B168" s="6">
        <v>39539</v>
      </c>
      <c r="C168">
        <v>13025175</v>
      </c>
      <c r="D168" s="7">
        <v>12995888.1</v>
      </c>
      <c r="E168">
        <f>'Ajuste estacional Servicios'!E161</f>
        <v>13006122</v>
      </c>
      <c r="G168" s="7">
        <f t="shared" ref="G168:G231" si="9">D168</f>
        <v>12995888.1</v>
      </c>
    </row>
    <row r="169" spans="1:7" x14ac:dyDescent="0.25">
      <c r="B169" s="6">
        <v>39569</v>
      </c>
      <c r="C169">
        <v>13171654</v>
      </c>
      <c r="D169" s="7">
        <v>12992894.589999998</v>
      </c>
      <c r="E169">
        <f>'Ajuste estacional Servicios'!E162</f>
        <v>13086729</v>
      </c>
      <c r="G169" s="7">
        <f t="shared" si="9"/>
        <v>12992894.589999998</v>
      </c>
    </row>
    <row r="170" spans="1:7" x14ac:dyDescent="0.25">
      <c r="B170" s="6">
        <v>39600</v>
      </c>
      <c r="C170">
        <v>13061794</v>
      </c>
      <c r="D170" s="7">
        <v>12982089.91</v>
      </c>
      <c r="E170">
        <f>'Ajuste estacional Servicios'!E163</f>
        <v>13007923</v>
      </c>
      <c r="G170" s="7">
        <f t="shared" si="9"/>
        <v>12982089.91</v>
      </c>
    </row>
    <row r="171" spans="1:7" x14ac:dyDescent="0.25">
      <c r="B171" s="6">
        <v>39630</v>
      </c>
      <c r="C171">
        <v>13132288</v>
      </c>
      <c r="D171" s="7">
        <v>12969481.189999999</v>
      </c>
      <c r="E171">
        <f>'Ajuste estacional Servicios'!E164</f>
        <v>12978513</v>
      </c>
      <c r="G171" s="7">
        <f t="shared" si="9"/>
        <v>12969481.189999999</v>
      </c>
    </row>
    <row r="172" spans="1:7" x14ac:dyDescent="0.25">
      <c r="B172" s="6">
        <v>39661</v>
      </c>
      <c r="C172">
        <v>13127278</v>
      </c>
      <c r="D172" s="7">
        <v>12951244.1</v>
      </c>
      <c r="E172">
        <f>'Ajuste estacional Servicios'!E165</f>
        <v>13106691</v>
      </c>
      <c r="G172" s="7">
        <f t="shared" si="9"/>
        <v>12951244.1</v>
      </c>
    </row>
    <row r="173" spans="1:7" x14ac:dyDescent="0.25">
      <c r="B173" s="6">
        <v>39692</v>
      </c>
      <c r="C173">
        <v>12930836</v>
      </c>
      <c r="D173" s="7">
        <v>12937094.77</v>
      </c>
      <c r="E173">
        <f>'Ajuste estacional Servicios'!E166</f>
        <v>12939944</v>
      </c>
      <c r="G173" s="7">
        <f t="shared" si="9"/>
        <v>12937094.77</v>
      </c>
    </row>
    <row r="174" spans="1:7" x14ac:dyDescent="0.25">
      <c r="B174" s="6">
        <v>39722</v>
      </c>
      <c r="C174">
        <v>12891601</v>
      </c>
      <c r="D174" s="7">
        <v>12895718.1</v>
      </c>
      <c r="E174">
        <f>'Ajuste estacional Servicios'!E167</f>
        <v>12902928</v>
      </c>
      <c r="G174" s="7">
        <f t="shared" si="9"/>
        <v>12895718.1</v>
      </c>
    </row>
    <row r="175" spans="1:7" x14ac:dyDescent="0.25">
      <c r="B175" s="6">
        <v>39753</v>
      </c>
      <c r="C175">
        <v>12919284</v>
      </c>
      <c r="D175" s="7">
        <v>12836768.65</v>
      </c>
      <c r="E175">
        <f>'Ajuste estacional Servicios'!E168</f>
        <v>12885111</v>
      </c>
      <c r="G175" s="7">
        <f t="shared" si="9"/>
        <v>12836768.65</v>
      </c>
    </row>
    <row r="176" spans="1:7" x14ac:dyDescent="0.25">
      <c r="B176" s="6">
        <v>39783</v>
      </c>
      <c r="C176">
        <v>12809402</v>
      </c>
      <c r="D176" s="7">
        <v>12785505.810000002</v>
      </c>
      <c r="E176">
        <f>'Ajuste estacional Servicios'!E169</f>
        <v>12812259</v>
      </c>
      <c r="G176" s="7">
        <f t="shared" si="9"/>
        <v>12785505.810000002</v>
      </c>
    </row>
    <row r="177" spans="1:7" x14ac:dyDescent="0.25">
      <c r="A177">
        <v>2009</v>
      </c>
      <c r="B177" s="6">
        <v>39814</v>
      </c>
      <c r="D177" s="7">
        <v>12745001.199999999</v>
      </c>
      <c r="G177" s="7">
        <f t="shared" si="9"/>
        <v>12745001.199999999</v>
      </c>
    </row>
    <row r="178" spans="1:7" x14ac:dyDescent="0.25">
      <c r="B178" s="6">
        <v>39845</v>
      </c>
      <c r="D178" s="7">
        <v>12700892.300000001</v>
      </c>
      <c r="E178">
        <f>AVERAGE(E165:E176)</f>
        <v>12979787.583333334</v>
      </c>
      <c r="G178" s="7">
        <f t="shared" si="9"/>
        <v>12700892.300000001</v>
      </c>
    </row>
    <row r="179" spans="1:7" x14ac:dyDescent="0.25">
      <c r="B179" s="6">
        <v>39873</v>
      </c>
      <c r="D179" s="7">
        <v>12655598.600000001</v>
      </c>
      <c r="G179" s="7">
        <f t="shared" si="9"/>
        <v>12655598.600000001</v>
      </c>
    </row>
    <row r="180" spans="1:7" x14ac:dyDescent="0.25">
      <c r="B180" s="6">
        <v>39904</v>
      </c>
      <c r="D180" s="7">
        <v>12622798.600000001</v>
      </c>
      <c r="G180" s="7">
        <f t="shared" si="9"/>
        <v>12622798.600000001</v>
      </c>
    </row>
    <row r="181" spans="1:7" x14ac:dyDescent="0.25">
      <c r="B181" s="6">
        <v>39934</v>
      </c>
      <c r="D181" s="7">
        <v>12593558.35</v>
      </c>
      <c r="G181" s="7">
        <f t="shared" si="9"/>
        <v>12593558.35</v>
      </c>
    </row>
    <row r="182" spans="1:7" x14ac:dyDescent="0.25">
      <c r="B182" s="6">
        <v>39965</v>
      </c>
      <c r="D182" s="7">
        <v>12576796.459999999</v>
      </c>
      <c r="G182" s="7">
        <f t="shared" si="9"/>
        <v>12576796.459999999</v>
      </c>
    </row>
    <row r="183" spans="1:7" x14ac:dyDescent="0.25">
      <c r="B183" s="6">
        <v>39995</v>
      </c>
      <c r="D183" s="7">
        <v>12567279.100000001</v>
      </c>
      <c r="G183" s="7">
        <f t="shared" si="9"/>
        <v>12567279.100000001</v>
      </c>
    </row>
    <row r="184" spans="1:7" x14ac:dyDescent="0.25">
      <c r="B184" s="6">
        <v>40026</v>
      </c>
      <c r="D184" s="7">
        <v>12572850.369999999</v>
      </c>
      <c r="G184" s="7">
        <f t="shared" si="9"/>
        <v>12572850.369999999</v>
      </c>
    </row>
    <row r="185" spans="1:7" x14ac:dyDescent="0.25">
      <c r="B185" s="6">
        <v>40057</v>
      </c>
      <c r="D185" s="7">
        <v>12558968.630000001</v>
      </c>
      <c r="G185" s="7">
        <f t="shared" si="9"/>
        <v>12558968.630000001</v>
      </c>
    </row>
    <row r="186" spans="1:7" x14ac:dyDescent="0.25">
      <c r="B186" s="6">
        <v>40087</v>
      </c>
      <c r="D186" s="7">
        <v>12560863.84</v>
      </c>
      <c r="G186" s="7">
        <f t="shared" si="9"/>
        <v>12560863.84</v>
      </c>
    </row>
    <row r="187" spans="1:7" x14ac:dyDescent="0.25">
      <c r="B187" s="6">
        <v>40118</v>
      </c>
      <c r="D187" s="7">
        <v>12575075.310000001</v>
      </c>
      <c r="G187" s="7">
        <f t="shared" si="9"/>
        <v>12575075.310000001</v>
      </c>
    </row>
    <row r="188" spans="1:7" x14ac:dyDescent="0.25">
      <c r="B188" s="6">
        <v>40148</v>
      </c>
      <c r="D188" s="7">
        <v>12578425.109999999</v>
      </c>
      <c r="G188" s="7">
        <f t="shared" si="9"/>
        <v>12578425.109999999</v>
      </c>
    </row>
    <row r="189" spans="1:7" x14ac:dyDescent="0.25">
      <c r="A189">
        <v>2010</v>
      </c>
      <c r="B189" s="6">
        <v>40179</v>
      </c>
      <c r="D189" s="7">
        <v>12582463.1</v>
      </c>
      <c r="G189" s="7">
        <f t="shared" si="9"/>
        <v>12582463.1</v>
      </c>
    </row>
    <row r="190" spans="1:7" x14ac:dyDescent="0.25">
      <c r="B190" s="6">
        <v>40210</v>
      </c>
      <c r="D190" s="7">
        <v>12594026.5</v>
      </c>
      <c r="G190" s="7">
        <f t="shared" si="9"/>
        <v>12594026.5</v>
      </c>
    </row>
    <row r="191" spans="1:7" x14ac:dyDescent="0.25">
      <c r="B191" s="6">
        <v>40238</v>
      </c>
      <c r="D191" s="7">
        <v>12600086.550000001</v>
      </c>
      <c r="G191" s="7">
        <f t="shared" si="9"/>
        <v>12600086.550000001</v>
      </c>
    </row>
    <row r="192" spans="1:7" x14ac:dyDescent="0.25">
      <c r="B192" s="6">
        <v>40269</v>
      </c>
      <c r="D192" s="7">
        <v>12600970.65</v>
      </c>
      <c r="G192" s="7">
        <f t="shared" si="9"/>
        <v>12600970.65</v>
      </c>
    </row>
    <row r="193" spans="1:7" x14ac:dyDescent="0.25">
      <c r="B193" s="6">
        <v>40299</v>
      </c>
      <c r="D193" s="7">
        <v>12605036.1</v>
      </c>
      <c r="G193" s="7">
        <f t="shared" si="9"/>
        <v>12605036.1</v>
      </c>
    </row>
    <row r="194" spans="1:7" x14ac:dyDescent="0.25">
      <c r="B194" s="6">
        <v>40330</v>
      </c>
      <c r="D194" s="7">
        <v>12607028.830000002</v>
      </c>
      <c r="G194" s="7">
        <f t="shared" si="9"/>
        <v>12607028.830000002</v>
      </c>
    </row>
    <row r="195" spans="1:7" x14ac:dyDescent="0.25">
      <c r="B195" s="6">
        <v>40360</v>
      </c>
      <c r="D195" s="7">
        <v>12608030.52</v>
      </c>
      <c r="G195" s="7">
        <f t="shared" si="9"/>
        <v>12608030.52</v>
      </c>
    </row>
    <row r="196" spans="1:7" x14ac:dyDescent="0.25">
      <c r="B196" s="6">
        <v>40391</v>
      </c>
      <c r="D196" s="7">
        <v>12611153.699999999</v>
      </c>
      <c r="G196" s="7">
        <f t="shared" si="9"/>
        <v>12611153.699999999</v>
      </c>
    </row>
    <row r="197" spans="1:7" x14ac:dyDescent="0.25">
      <c r="B197" s="6">
        <v>40422</v>
      </c>
      <c r="D197" s="7">
        <v>12614384.569999998</v>
      </c>
      <c r="G197" s="7">
        <f t="shared" si="9"/>
        <v>12614384.569999998</v>
      </c>
    </row>
    <row r="198" spans="1:7" x14ac:dyDescent="0.25">
      <c r="B198" s="6">
        <v>40452</v>
      </c>
      <c r="D198" s="7">
        <v>12615268.449999999</v>
      </c>
      <c r="G198" s="7">
        <f t="shared" si="9"/>
        <v>12615268.449999999</v>
      </c>
    </row>
    <row r="199" spans="1:7" x14ac:dyDescent="0.25">
      <c r="B199" s="6">
        <v>40483</v>
      </c>
      <c r="D199" s="7">
        <v>12630633.440000001</v>
      </c>
      <c r="G199" s="7">
        <f t="shared" si="9"/>
        <v>12630633.440000001</v>
      </c>
    </row>
    <row r="200" spans="1:7" x14ac:dyDescent="0.25">
      <c r="B200" s="6">
        <v>40513</v>
      </c>
      <c r="D200" s="7">
        <v>12633430.239999998</v>
      </c>
      <c r="G200" s="7">
        <f t="shared" si="9"/>
        <v>12633430.239999998</v>
      </c>
    </row>
    <row r="201" spans="1:7" x14ac:dyDescent="0.25">
      <c r="A201">
        <v>2011</v>
      </c>
      <c r="B201" s="6">
        <v>40544</v>
      </c>
      <c r="D201" s="7">
        <v>12636979.6</v>
      </c>
      <c r="G201" s="7">
        <f t="shared" si="9"/>
        <v>12636979.6</v>
      </c>
    </row>
    <row r="202" spans="1:7" x14ac:dyDescent="0.25">
      <c r="B202" s="6">
        <v>40575</v>
      </c>
      <c r="D202" s="7">
        <v>12633664.950000001</v>
      </c>
      <c r="G202" s="7">
        <f t="shared" si="9"/>
        <v>12633664.950000001</v>
      </c>
    </row>
    <row r="203" spans="1:7" x14ac:dyDescent="0.25">
      <c r="B203" s="6">
        <v>40603</v>
      </c>
      <c r="D203" s="7">
        <v>12644078.430000002</v>
      </c>
      <c r="G203" s="7">
        <f t="shared" si="9"/>
        <v>12644078.430000002</v>
      </c>
    </row>
    <row r="204" spans="1:7" x14ac:dyDescent="0.25">
      <c r="B204" s="6">
        <v>40634</v>
      </c>
      <c r="D204" s="7">
        <v>12659120.16</v>
      </c>
      <c r="G204" s="7">
        <f t="shared" si="9"/>
        <v>12659120.16</v>
      </c>
    </row>
    <row r="205" spans="1:7" x14ac:dyDescent="0.25">
      <c r="B205" s="6">
        <v>40664</v>
      </c>
      <c r="D205" s="7">
        <v>12668786.100000001</v>
      </c>
      <c r="G205" s="7">
        <f t="shared" si="9"/>
        <v>12668786.100000001</v>
      </c>
    </row>
    <row r="206" spans="1:7" x14ac:dyDescent="0.25">
      <c r="B206" s="6">
        <v>40695</v>
      </c>
      <c r="D206" s="7">
        <v>12647503.039999999</v>
      </c>
      <c r="G206" s="7">
        <f t="shared" si="9"/>
        <v>12647503.039999999</v>
      </c>
    </row>
    <row r="207" spans="1:7" x14ac:dyDescent="0.25">
      <c r="B207" s="6">
        <v>40725</v>
      </c>
      <c r="D207" s="7">
        <v>12653247.66</v>
      </c>
      <c r="G207" s="7">
        <f t="shared" si="9"/>
        <v>12653247.66</v>
      </c>
    </row>
    <row r="208" spans="1:7" x14ac:dyDescent="0.25">
      <c r="B208" s="6">
        <v>40756</v>
      </c>
      <c r="D208" s="7">
        <v>12646298.489999998</v>
      </c>
      <c r="G208" s="7">
        <f t="shared" si="9"/>
        <v>12646298.489999998</v>
      </c>
    </row>
    <row r="209" spans="1:7" x14ac:dyDescent="0.25">
      <c r="B209" s="6">
        <v>40787</v>
      </c>
      <c r="D209" s="7">
        <v>12636407.349999998</v>
      </c>
      <c r="G209" s="7">
        <f t="shared" si="9"/>
        <v>12636407.349999998</v>
      </c>
    </row>
    <row r="210" spans="1:7" x14ac:dyDescent="0.25">
      <c r="B210" s="6">
        <v>40817</v>
      </c>
      <c r="D210" s="7">
        <v>12615309.050000001</v>
      </c>
      <c r="G210" s="7">
        <f t="shared" si="9"/>
        <v>12615309.050000001</v>
      </c>
    </row>
    <row r="211" spans="1:7" x14ac:dyDescent="0.25">
      <c r="B211" s="6">
        <v>40848</v>
      </c>
      <c r="D211" s="7">
        <v>12590459.880000001</v>
      </c>
      <c r="G211" s="7">
        <f t="shared" si="9"/>
        <v>12590459.880000001</v>
      </c>
    </row>
    <row r="212" spans="1:7" x14ac:dyDescent="0.25">
      <c r="B212" s="6">
        <v>40878</v>
      </c>
      <c r="D212" s="7">
        <v>12578807.300000001</v>
      </c>
      <c r="G212" s="7">
        <f t="shared" si="9"/>
        <v>12578807.300000001</v>
      </c>
    </row>
    <row r="213" spans="1:7" x14ac:dyDescent="0.25">
      <c r="A213">
        <v>2012</v>
      </c>
      <c r="B213" s="6">
        <v>40909</v>
      </c>
      <c r="D213" s="7">
        <v>12555755.109999999</v>
      </c>
      <c r="G213" s="7">
        <f t="shared" si="9"/>
        <v>12555755.109999999</v>
      </c>
    </row>
    <row r="214" spans="1:7" x14ac:dyDescent="0.25">
      <c r="B214" s="6">
        <v>40940</v>
      </c>
      <c r="D214" s="7">
        <v>12531504.480000002</v>
      </c>
      <c r="G214" s="7">
        <f t="shared" si="9"/>
        <v>12531504.480000002</v>
      </c>
    </row>
    <row r="215" spans="1:7" x14ac:dyDescent="0.25">
      <c r="B215" s="6">
        <v>40969</v>
      </c>
      <c r="D215" s="7">
        <v>12506826.27</v>
      </c>
      <c r="G215" s="7">
        <f t="shared" si="9"/>
        <v>12506826.27</v>
      </c>
    </row>
    <row r="216" spans="1:7" x14ac:dyDescent="0.25">
      <c r="B216" s="6">
        <v>41000</v>
      </c>
      <c r="D216" s="7">
        <v>12481463.719999999</v>
      </c>
      <c r="G216" s="7">
        <f t="shared" si="9"/>
        <v>12481463.719999999</v>
      </c>
    </row>
    <row r="217" spans="1:7" x14ac:dyDescent="0.25">
      <c r="B217" s="6">
        <v>41030</v>
      </c>
      <c r="D217" s="7">
        <v>12447912.420000002</v>
      </c>
      <c r="G217" s="7">
        <f t="shared" si="9"/>
        <v>12447912.420000002</v>
      </c>
    </row>
    <row r="218" spans="1:7" x14ac:dyDescent="0.25">
      <c r="B218" s="6">
        <v>41061</v>
      </c>
      <c r="D218" s="7">
        <v>12451376.859999999</v>
      </c>
      <c r="G218" s="7">
        <f t="shared" si="9"/>
        <v>12451376.859999999</v>
      </c>
    </row>
    <row r="219" spans="1:7" x14ac:dyDescent="0.25">
      <c r="B219" s="6">
        <v>41091</v>
      </c>
      <c r="D219" s="7">
        <v>12434326.380000001</v>
      </c>
      <c r="G219" s="7">
        <f t="shared" si="9"/>
        <v>12434326.380000001</v>
      </c>
    </row>
    <row r="220" spans="1:7" x14ac:dyDescent="0.25">
      <c r="B220" s="6">
        <v>41122</v>
      </c>
      <c r="D220" s="7">
        <v>12420502.489999998</v>
      </c>
      <c r="G220" s="7">
        <f t="shared" si="9"/>
        <v>12420502.489999998</v>
      </c>
    </row>
    <row r="221" spans="1:7" x14ac:dyDescent="0.25">
      <c r="B221" s="6">
        <v>41153</v>
      </c>
      <c r="D221" s="7">
        <v>12398638.65</v>
      </c>
      <c r="G221" s="7">
        <f t="shared" si="9"/>
        <v>12398638.65</v>
      </c>
    </row>
    <row r="222" spans="1:7" x14ac:dyDescent="0.25">
      <c r="B222" s="6">
        <v>41183</v>
      </c>
      <c r="D222" s="7">
        <v>12371357.289999999</v>
      </c>
      <c r="G222" s="7">
        <f t="shared" si="9"/>
        <v>12371357.289999999</v>
      </c>
    </row>
    <row r="223" spans="1:7" x14ac:dyDescent="0.25">
      <c r="B223" s="6">
        <v>41214</v>
      </c>
      <c r="D223" s="7">
        <v>12262048.15</v>
      </c>
      <c r="G223" s="7">
        <f t="shared" si="9"/>
        <v>12262048.15</v>
      </c>
    </row>
    <row r="224" spans="1:7" x14ac:dyDescent="0.25">
      <c r="B224" s="6">
        <v>41244</v>
      </c>
      <c r="D224" s="7">
        <v>12180747.6</v>
      </c>
      <c r="G224" s="7">
        <f t="shared" si="9"/>
        <v>12180747.6</v>
      </c>
    </row>
    <row r="225" spans="1:7" x14ac:dyDescent="0.25">
      <c r="A225">
        <v>2013</v>
      </c>
      <c r="B225" s="6">
        <v>41275</v>
      </c>
      <c r="D225" s="7">
        <v>12171792.68</v>
      </c>
      <c r="G225" s="7">
        <f t="shared" si="9"/>
        <v>12171792.68</v>
      </c>
    </row>
    <row r="226" spans="1:7" x14ac:dyDescent="0.25">
      <c r="B226" s="6">
        <v>41306</v>
      </c>
      <c r="D226" s="7">
        <v>12158497.4</v>
      </c>
      <c r="G226" s="7">
        <f t="shared" si="9"/>
        <v>12158497.4</v>
      </c>
    </row>
    <row r="227" spans="1:7" x14ac:dyDescent="0.25">
      <c r="B227" s="6">
        <v>41334</v>
      </c>
      <c r="D227" s="7">
        <v>12148325.469999999</v>
      </c>
      <c r="G227" s="7">
        <f t="shared" si="9"/>
        <v>12148325.469999999</v>
      </c>
    </row>
    <row r="228" spans="1:7" x14ac:dyDescent="0.25">
      <c r="B228" s="6">
        <v>41365</v>
      </c>
      <c r="D228" s="7">
        <v>12131121.1</v>
      </c>
      <c r="G228" s="7">
        <f t="shared" si="9"/>
        <v>12131121.1</v>
      </c>
    </row>
    <row r="229" spans="1:7" x14ac:dyDescent="0.25">
      <c r="B229" s="6">
        <v>41395</v>
      </c>
      <c r="D229" s="7">
        <v>12136441.610000001</v>
      </c>
      <c r="G229" s="7">
        <f t="shared" si="9"/>
        <v>12136441.610000001</v>
      </c>
    </row>
    <row r="230" spans="1:7" x14ac:dyDescent="0.25">
      <c r="B230" s="6">
        <v>41426</v>
      </c>
      <c r="D230" s="7">
        <v>12143528.449999999</v>
      </c>
      <c r="G230" s="7">
        <f t="shared" si="9"/>
        <v>12143528.449999999</v>
      </c>
    </row>
    <row r="231" spans="1:7" x14ac:dyDescent="0.25">
      <c r="B231" s="6">
        <v>41456</v>
      </c>
      <c r="D231" s="7">
        <v>12142802.310000002</v>
      </c>
      <c r="G231" s="7">
        <f t="shared" si="9"/>
        <v>12142802.310000002</v>
      </c>
    </row>
    <row r="232" spans="1:7" x14ac:dyDescent="0.25">
      <c r="B232" s="6">
        <v>41487</v>
      </c>
      <c r="D232" s="7">
        <v>12164838.739999998</v>
      </c>
      <c r="G232" s="7">
        <f t="shared" ref="G232:G295" si="10">D232</f>
        <v>12164838.739999998</v>
      </c>
    </row>
    <row r="233" spans="1:7" x14ac:dyDescent="0.25">
      <c r="B233" s="6">
        <v>41518</v>
      </c>
      <c r="D233" s="7">
        <v>12178839.58</v>
      </c>
      <c r="G233" s="7">
        <f t="shared" si="10"/>
        <v>12178839.58</v>
      </c>
    </row>
    <row r="234" spans="1:7" x14ac:dyDescent="0.25">
      <c r="B234" s="6">
        <v>41548</v>
      </c>
      <c r="D234" s="7">
        <v>12208250.140000001</v>
      </c>
      <c r="G234" s="7">
        <f t="shared" si="10"/>
        <v>12208250.140000001</v>
      </c>
    </row>
    <row r="235" spans="1:7" x14ac:dyDescent="0.25">
      <c r="B235" s="6">
        <v>41579</v>
      </c>
      <c r="D235" s="7">
        <v>12226642.450000001</v>
      </c>
      <c r="G235" s="7">
        <f t="shared" si="10"/>
        <v>12226642.450000001</v>
      </c>
    </row>
    <row r="236" spans="1:7" x14ac:dyDescent="0.25">
      <c r="B236" s="6">
        <v>41609</v>
      </c>
      <c r="D236" s="7">
        <v>12249592.630000001</v>
      </c>
      <c r="G236" s="7">
        <f t="shared" si="10"/>
        <v>12249592.630000001</v>
      </c>
    </row>
    <row r="237" spans="1:7" x14ac:dyDescent="0.25">
      <c r="A237">
        <v>2014</v>
      </c>
      <c r="B237" s="6">
        <v>41640</v>
      </c>
      <c r="D237" s="7">
        <v>12272487.119999999</v>
      </c>
      <c r="G237" s="7">
        <f t="shared" si="10"/>
        <v>12272487.119999999</v>
      </c>
    </row>
    <row r="238" spans="1:7" x14ac:dyDescent="0.25">
      <c r="B238" s="6">
        <v>41671</v>
      </c>
      <c r="D238" s="7">
        <v>12295190.100000001</v>
      </c>
      <c r="G238" s="7">
        <f t="shared" si="10"/>
        <v>12295190.100000001</v>
      </c>
    </row>
    <row r="239" spans="1:7" x14ac:dyDescent="0.25">
      <c r="B239" s="6">
        <v>41699</v>
      </c>
      <c r="D239" s="7">
        <v>12313413.41</v>
      </c>
      <c r="G239" s="7">
        <f t="shared" si="10"/>
        <v>12313413.41</v>
      </c>
    </row>
    <row r="240" spans="1:7" x14ac:dyDescent="0.25">
      <c r="B240" s="6">
        <v>41730</v>
      </c>
      <c r="D240" s="7">
        <v>12355386.799999999</v>
      </c>
      <c r="G240" s="7">
        <f t="shared" si="10"/>
        <v>12355386.799999999</v>
      </c>
    </row>
    <row r="241" spans="1:7" x14ac:dyDescent="0.25">
      <c r="B241" s="6">
        <v>41760</v>
      </c>
      <c r="D241" s="7">
        <v>12390792.309999999</v>
      </c>
      <c r="G241" s="7">
        <f t="shared" si="10"/>
        <v>12390792.309999999</v>
      </c>
    </row>
    <row r="242" spans="1:7" x14ac:dyDescent="0.25">
      <c r="B242" s="6">
        <v>41791</v>
      </c>
      <c r="D242" s="7">
        <v>12423284.060000001</v>
      </c>
      <c r="G242" s="7">
        <f t="shared" si="10"/>
        <v>12423284.060000001</v>
      </c>
    </row>
    <row r="243" spans="1:7" x14ac:dyDescent="0.25">
      <c r="B243" s="6">
        <v>41821</v>
      </c>
      <c r="D243" s="7">
        <v>12450397.799999999</v>
      </c>
      <c r="G243" s="7">
        <f t="shared" si="10"/>
        <v>12450397.799999999</v>
      </c>
    </row>
    <row r="244" spans="1:7" x14ac:dyDescent="0.25">
      <c r="B244" s="6">
        <v>41852</v>
      </c>
      <c r="D244" s="7">
        <v>12483163.85</v>
      </c>
      <c r="G244" s="7">
        <f t="shared" si="10"/>
        <v>12483163.85</v>
      </c>
    </row>
    <row r="245" spans="1:7" x14ac:dyDescent="0.25">
      <c r="B245" s="6">
        <v>41883</v>
      </c>
      <c r="D245" s="7">
        <v>12517575.189999999</v>
      </c>
      <c r="G245" s="7">
        <f t="shared" si="10"/>
        <v>12517575.189999999</v>
      </c>
    </row>
    <row r="246" spans="1:7" x14ac:dyDescent="0.25">
      <c r="B246" s="6">
        <v>41913</v>
      </c>
      <c r="D246" s="7">
        <v>12546095.609999999</v>
      </c>
      <c r="G246" s="7">
        <f t="shared" si="10"/>
        <v>12546095.609999999</v>
      </c>
    </row>
    <row r="247" spans="1:7" x14ac:dyDescent="0.25">
      <c r="B247" s="6">
        <v>41944</v>
      </c>
      <c r="D247" s="7">
        <v>12586803</v>
      </c>
      <c r="G247" s="7">
        <f t="shared" si="10"/>
        <v>12586803</v>
      </c>
    </row>
    <row r="248" spans="1:7" x14ac:dyDescent="0.25">
      <c r="B248" s="6">
        <v>41974</v>
      </c>
      <c r="D248" s="7">
        <v>12627907.25</v>
      </c>
      <c r="G248" s="7">
        <f t="shared" si="10"/>
        <v>12627907.25</v>
      </c>
    </row>
    <row r="249" spans="1:7" x14ac:dyDescent="0.25">
      <c r="A249">
        <v>2015</v>
      </c>
      <c r="B249" s="6">
        <v>42005</v>
      </c>
      <c r="D249" s="7">
        <v>12672365.15</v>
      </c>
      <c r="G249" s="7">
        <f t="shared" si="10"/>
        <v>12672365.15</v>
      </c>
    </row>
    <row r="250" spans="1:7" x14ac:dyDescent="0.25">
      <c r="B250" s="6">
        <v>42036</v>
      </c>
      <c r="D250" s="7">
        <v>12717985.699999999</v>
      </c>
      <c r="G250" s="7">
        <f t="shared" si="10"/>
        <v>12717985.699999999</v>
      </c>
    </row>
    <row r="251" spans="1:7" x14ac:dyDescent="0.25">
      <c r="B251" s="6">
        <v>42064</v>
      </c>
      <c r="D251" s="7">
        <v>12766222.849999998</v>
      </c>
      <c r="G251" s="7">
        <f t="shared" si="10"/>
        <v>12766222.849999998</v>
      </c>
    </row>
    <row r="252" spans="1:7" x14ac:dyDescent="0.25">
      <c r="B252" s="6">
        <v>42095</v>
      </c>
      <c r="D252" s="7">
        <v>12810319.85</v>
      </c>
      <c r="G252" s="7">
        <f t="shared" si="10"/>
        <v>12810319.85</v>
      </c>
    </row>
    <row r="253" spans="1:7" x14ac:dyDescent="0.25">
      <c r="B253" s="6">
        <v>42125</v>
      </c>
      <c r="D253" s="7">
        <v>12842379.200000001</v>
      </c>
      <c r="G253" s="7">
        <f t="shared" si="10"/>
        <v>12842379.200000001</v>
      </c>
    </row>
    <row r="254" spans="1:7" x14ac:dyDescent="0.25">
      <c r="B254" s="6">
        <v>42156</v>
      </c>
      <c r="D254" s="7">
        <v>12857616.279999999</v>
      </c>
      <c r="G254" s="7">
        <f t="shared" si="10"/>
        <v>12857616.279999999</v>
      </c>
    </row>
    <row r="255" spans="1:7" x14ac:dyDescent="0.25">
      <c r="B255" s="6">
        <v>42186</v>
      </c>
      <c r="D255" s="7">
        <v>12892210.9</v>
      </c>
      <c r="G255" s="7">
        <f t="shared" si="10"/>
        <v>12892210.9</v>
      </c>
    </row>
    <row r="256" spans="1:7" x14ac:dyDescent="0.25">
      <c r="B256" s="6">
        <v>42217</v>
      </c>
      <c r="D256" s="7">
        <v>12919391.780000001</v>
      </c>
      <c r="G256" s="7">
        <f t="shared" si="10"/>
        <v>12919391.780000001</v>
      </c>
    </row>
    <row r="257" spans="1:7" x14ac:dyDescent="0.25">
      <c r="B257" s="6">
        <v>42248</v>
      </c>
      <c r="D257" s="7">
        <v>12949849.669999998</v>
      </c>
      <c r="G257" s="7">
        <f t="shared" si="10"/>
        <v>12949849.669999998</v>
      </c>
    </row>
    <row r="258" spans="1:7" x14ac:dyDescent="0.25">
      <c r="B258" s="6">
        <v>42278</v>
      </c>
      <c r="D258" s="7">
        <v>12971478.83</v>
      </c>
      <c r="G258" s="7">
        <f t="shared" si="10"/>
        <v>12971478.83</v>
      </c>
    </row>
    <row r="259" spans="1:7" x14ac:dyDescent="0.25">
      <c r="B259" s="6">
        <v>42309</v>
      </c>
      <c r="D259" s="7">
        <v>13009683.1</v>
      </c>
      <c r="G259" s="7">
        <f t="shared" si="10"/>
        <v>13009683.1</v>
      </c>
    </row>
    <row r="260" spans="1:7" x14ac:dyDescent="0.25">
      <c r="B260" s="6">
        <v>42339</v>
      </c>
      <c r="D260" s="7">
        <v>13056260.45736842</v>
      </c>
      <c r="G260" s="7">
        <f t="shared" si="10"/>
        <v>13056260.45736842</v>
      </c>
    </row>
    <row r="261" spans="1:7" x14ac:dyDescent="0.25">
      <c r="A261">
        <v>2016</v>
      </c>
      <c r="B261" s="6">
        <v>42370</v>
      </c>
      <c r="D261" s="7">
        <v>13084174.279999999</v>
      </c>
      <c r="G261" s="7">
        <f t="shared" si="10"/>
        <v>13084174.279999999</v>
      </c>
    </row>
    <row r="262" spans="1:7" x14ac:dyDescent="0.25">
      <c r="B262" s="6">
        <v>42401</v>
      </c>
      <c r="D262" s="7">
        <v>13120678.93</v>
      </c>
      <c r="G262" s="7">
        <f t="shared" si="10"/>
        <v>13120678.93</v>
      </c>
    </row>
    <row r="263" spans="1:7" x14ac:dyDescent="0.25">
      <c r="B263" s="6">
        <v>42430</v>
      </c>
      <c r="D263" s="7">
        <v>13160620.82</v>
      </c>
      <c r="G263" s="7">
        <f t="shared" si="10"/>
        <v>13160620.82</v>
      </c>
    </row>
    <row r="264" spans="1:7" x14ac:dyDescent="0.25">
      <c r="B264" s="6">
        <v>42461</v>
      </c>
      <c r="D264" s="7">
        <v>13177512.460000001</v>
      </c>
      <c r="G264" s="7">
        <f t="shared" si="10"/>
        <v>13177512.460000001</v>
      </c>
    </row>
    <row r="265" spans="1:7" x14ac:dyDescent="0.25">
      <c r="B265" s="6">
        <v>42491</v>
      </c>
      <c r="D265" s="7">
        <v>13217172.17</v>
      </c>
      <c r="G265" s="7">
        <f t="shared" si="10"/>
        <v>13217172.17</v>
      </c>
    </row>
    <row r="266" spans="1:7" x14ac:dyDescent="0.25">
      <c r="B266" s="6">
        <v>42522</v>
      </c>
      <c r="D266" s="7">
        <v>13262576.76</v>
      </c>
      <c r="G266" s="7">
        <f t="shared" si="10"/>
        <v>13262576.76</v>
      </c>
    </row>
    <row r="267" spans="1:7" x14ac:dyDescent="0.25">
      <c r="B267" s="6">
        <v>42552</v>
      </c>
      <c r="D267" s="7">
        <v>13307215.539999999</v>
      </c>
      <c r="G267" s="7">
        <f t="shared" si="10"/>
        <v>13307215.539999999</v>
      </c>
    </row>
    <row r="268" spans="1:7" x14ac:dyDescent="0.25">
      <c r="B268" s="6">
        <v>42583</v>
      </c>
      <c r="D268" s="7">
        <v>13349127.050000001</v>
      </c>
      <c r="G268" s="7">
        <f t="shared" si="10"/>
        <v>13349127.050000001</v>
      </c>
    </row>
    <row r="269" spans="1:7" x14ac:dyDescent="0.25">
      <c r="B269" s="6">
        <v>42614</v>
      </c>
      <c r="D269" s="7">
        <v>13386623.59</v>
      </c>
      <c r="G269" s="7">
        <f t="shared" si="10"/>
        <v>13386623.59</v>
      </c>
    </row>
    <row r="270" spans="1:7" x14ac:dyDescent="0.25">
      <c r="B270" s="6">
        <v>42644</v>
      </c>
      <c r="D270" s="7">
        <v>13430164.350000001</v>
      </c>
      <c r="G270" s="7">
        <f t="shared" si="10"/>
        <v>13430164.350000001</v>
      </c>
    </row>
    <row r="271" spans="1:7" x14ac:dyDescent="0.25">
      <c r="B271" s="6">
        <v>42675</v>
      </c>
      <c r="D271" s="7">
        <v>13466878.395238096</v>
      </c>
      <c r="G271" s="7">
        <f t="shared" si="10"/>
        <v>13466878.395238096</v>
      </c>
    </row>
    <row r="272" spans="1:7" x14ac:dyDescent="0.25">
      <c r="B272" s="6">
        <v>42705</v>
      </c>
      <c r="D272" s="7">
        <v>13501461.100000001</v>
      </c>
      <c r="G272" s="7">
        <f t="shared" si="10"/>
        <v>13501461.100000001</v>
      </c>
    </row>
    <row r="273" spans="1:7" x14ac:dyDescent="0.25">
      <c r="A273">
        <v>2017</v>
      </c>
      <c r="B273" s="6">
        <v>42736</v>
      </c>
      <c r="D273" s="7">
        <v>13538004.779999999</v>
      </c>
      <c r="G273" s="7">
        <f t="shared" si="10"/>
        <v>13538004.779999999</v>
      </c>
    </row>
    <row r="274" spans="1:7" x14ac:dyDescent="0.25">
      <c r="B274" s="6">
        <v>42767</v>
      </c>
      <c r="D274" s="7">
        <v>13576003.100000001</v>
      </c>
      <c r="G274" s="7">
        <f t="shared" si="10"/>
        <v>13576003.100000001</v>
      </c>
    </row>
    <row r="275" spans="1:7" x14ac:dyDescent="0.25">
      <c r="B275" s="6">
        <v>42795</v>
      </c>
      <c r="D275" s="7">
        <v>13616037.16</v>
      </c>
      <c r="G275" s="7">
        <f t="shared" si="10"/>
        <v>13616037.16</v>
      </c>
    </row>
    <row r="276" spans="1:7" x14ac:dyDescent="0.25">
      <c r="B276" s="6">
        <v>42826</v>
      </c>
      <c r="D276" s="7">
        <v>13682549.93</v>
      </c>
      <c r="G276" s="7">
        <f t="shared" si="10"/>
        <v>13682549.93</v>
      </c>
    </row>
    <row r="277" spans="1:7" x14ac:dyDescent="0.25">
      <c r="B277" s="6">
        <v>42856</v>
      </c>
      <c r="D277" s="7">
        <v>13716962.34</v>
      </c>
      <c r="G277" s="7">
        <f t="shared" si="10"/>
        <v>13716962.34</v>
      </c>
    </row>
    <row r="278" spans="1:7" x14ac:dyDescent="0.25">
      <c r="B278" s="6">
        <v>42887</v>
      </c>
      <c r="D278" s="7">
        <v>13763688.35</v>
      </c>
      <c r="G278" s="7">
        <f t="shared" si="10"/>
        <v>13763688.35</v>
      </c>
    </row>
    <row r="279" spans="1:7" x14ac:dyDescent="0.25">
      <c r="B279" s="6">
        <v>42917</v>
      </c>
      <c r="D279" s="7">
        <v>13802300.939999999</v>
      </c>
      <c r="G279" s="7">
        <f t="shared" si="10"/>
        <v>13802300.939999999</v>
      </c>
    </row>
    <row r="280" spans="1:7" x14ac:dyDescent="0.25">
      <c r="B280" s="6">
        <v>42948</v>
      </c>
      <c r="D280" s="7">
        <v>13829198.639999999</v>
      </c>
      <c r="G280" s="7">
        <f t="shared" si="10"/>
        <v>13829198.639999999</v>
      </c>
    </row>
    <row r="281" spans="1:7" x14ac:dyDescent="0.25">
      <c r="B281" s="6">
        <v>42979</v>
      </c>
      <c r="D281" s="7">
        <v>13870271.070000002</v>
      </c>
      <c r="G281" s="7">
        <f t="shared" si="10"/>
        <v>13870271.070000002</v>
      </c>
    </row>
    <row r="282" spans="1:7" x14ac:dyDescent="0.25">
      <c r="B282" s="6">
        <v>43009</v>
      </c>
      <c r="D282" s="7">
        <v>13916393.85</v>
      </c>
      <c r="G282" s="7">
        <f t="shared" si="10"/>
        <v>13916393.85</v>
      </c>
    </row>
    <row r="283" spans="1:7" x14ac:dyDescent="0.25">
      <c r="B283" s="6">
        <v>43040</v>
      </c>
      <c r="D283" s="7">
        <v>13950456.339999998</v>
      </c>
      <c r="G283" s="7">
        <f t="shared" si="10"/>
        <v>13950456.339999998</v>
      </c>
    </row>
    <row r="284" spans="1:7" x14ac:dyDescent="0.25">
      <c r="B284" s="6">
        <v>43070</v>
      </c>
      <c r="D284" s="7">
        <v>13975196.470000001</v>
      </c>
      <c r="G284" s="7">
        <f t="shared" si="10"/>
        <v>13975196.470000001</v>
      </c>
    </row>
    <row r="285" spans="1:7" x14ac:dyDescent="0.25">
      <c r="A285">
        <v>2018</v>
      </c>
      <c r="B285" s="6">
        <v>43101</v>
      </c>
      <c r="D285" s="7">
        <v>14012812.43</v>
      </c>
      <c r="G285" s="7">
        <f t="shared" si="10"/>
        <v>14012812.43</v>
      </c>
    </row>
    <row r="286" spans="1:7" x14ac:dyDescent="0.25">
      <c r="B286" s="6">
        <v>43132</v>
      </c>
      <c r="D286" s="7">
        <v>14050968.35</v>
      </c>
      <c r="G286" s="7">
        <f t="shared" si="10"/>
        <v>14050968.35</v>
      </c>
    </row>
    <row r="287" spans="1:7" x14ac:dyDescent="0.25">
      <c r="B287" s="6">
        <v>43160</v>
      </c>
      <c r="D287" s="7">
        <v>14086896.75</v>
      </c>
      <c r="G287" s="7">
        <f t="shared" si="10"/>
        <v>14086896.75</v>
      </c>
    </row>
    <row r="288" spans="1:7" x14ac:dyDescent="0.25">
      <c r="B288" s="6">
        <v>43191</v>
      </c>
      <c r="D288" s="7">
        <v>14110332.410000002</v>
      </c>
      <c r="G288" s="7">
        <f t="shared" si="10"/>
        <v>14110332.410000002</v>
      </c>
    </row>
    <row r="289" spans="2:7" x14ac:dyDescent="0.25">
      <c r="B289" s="6">
        <v>43221</v>
      </c>
      <c r="D289" s="7">
        <v>14151561.890909093</v>
      </c>
      <c r="G289" s="7">
        <f t="shared" si="10"/>
        <v>14151561.890909093</v>
      </c>
    </row>
    <row r="290" spans="2:7" x14ac:dyDescent="0.25">
      <c r="B290" s="6">
        <v>43252</v>
      </c>
      <c r="D290" s="7">
        <v>14183966.299999999</v>
      </c>
      <c r="G290" s="7">
        <f t="shared" si="10"/>
        <v>14183966.299999999</v>
      </c>
    </row>
    <row r="291" spans="2:7" x14ac:dyDescent="0.25">
      <c r="B291" s="6">
        <v>43282</v>
      </c>
      <c r="D291" s="7">
        <v>14212766.08</v>
      </c>
      <c r="G291" s="7">
        <f t="shared" si="10"/>
        <v>14212766.08</v>
      </c>
    </row>
    <row r="292" spans="2:7" x14ac:dyDescent="0.25">
      <c r="B292" s="6">
        <v>43313</v>
      </c>
      <c r="D292" s="7">
        <v>14244344</v>
      </c>
      <c r="G292" s="7">
        <f t="shared" si="10"/>
        <v>14244344</v>
      </c>
    </row>
    <row r="293" spans="2:7" x14ac:dyDescent="0.25">
      <c r="B293" s="6">
        <v>43344</v>
      </c>
      <c r="D293" s="7">
        <v>14284767.799999999</v>
      </c>
      <c r="G293" s="7">
        <f t="shared" si="10"/>
        <v>14284767.799999999</v>
      </c>
    </row>
    <row r="294" spans="2:7" x14ac:dyDescent="0.25">
      <c r="B294" s="6">
        <v>43374</v>
      </c>
      <c r="D294" s="7">
        <v>14330278.4</v>
      </c>
      <c r="G294" s="7">
        <f t="shared" si="10"/>
        <v>14330278.4</v>
      </c>
    </row>
    <row r="295" spans="2:7" x14ac:dyDescent="0.25">
      <c r="B295" s="6">
        <v>43405</v>
      </c>
      <c r="D295" s="7">
        <v>14367781.970000001</v>
      </c>
      <c r="G295" s="7">
        <f t="shared" si="10"/>
        <v>14367781.970000001</v>
      </c>
    </row>
    <row r="296" spans="2:7" x14ac:dyDescent="0.25">
      <c r="B296" s="6">
        <v>43435</v>
      </c>
      <c r="D296" s="7">
        <v>14410006.4</v>
      </c>
      <c r="G296" s="7">
        <f t="shared" ref="G296" si="11">D296</f>
        <v>14410006.4</v>
      </c>
    </row>
  </sheetData>
  <conditionalFormatting sqref="L10:M10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11"/>
  <sheetViews>
    <sheetView topLeftCell="A4" zoomScale="66" zoomScaleNormal="66" workbookViewId="0">
      <pane xSplit="1" topLeftCell="B1" activePane="topRight" state="frozen"/>
      <selection activeCell="A84" sqref="A84"/>
      <selection pane="topRight" activeCell="C9" sqref="C9"/>
    </sheetView>
  </sheetViews>
  <sheetFormatPr baseColWidth="10" defaultColWidth="9.140625" defaultRowHeight="15" x14ac:dyDescent="0.25"/>
  <cols>
    <col min="1" max="1" width="20.5703125" customWidth="1"/>
    <col min="2" max="18" width="19.5703125" customWidth="1"/>
    <col min="19" max="23" width="11.85546875" customWidth="1"/>
  </cols>
  <sheetData>
    <row r="1" spans="1:28" x14ac:dyDescent="0.25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x14ac:dyDescent="0.25">
      <c r="A2" s="123" t="s">
        <v>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1:28" x14ac:dyDescent="0.25">
      <c r="A3" s="121" t="s">
        <v>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</row>
    <row r="4" spans="1:28" x14ac:dyDescent="0.25">
      <c r="A4" s="124" t="s">
        <v>22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</row>
    <row r="5" spans="1:28" x14ac:dyDescent="0.25">
      <c r="A5" s="125" t="s">
        <v>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</row>
    <row r="6" spans="1:28" x14ac:dyDescent="0.25">
      <c r="A6" s="121" t="s">
        <v>21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</row>
    <row r="7" spans="1:28" ht="26.25" x14ac:dyDescent="0.25">
      <c r="A7" s="15" t="s">
        <v>24</v>
      </c>
      <c r="B7" s="16" t="s">
        <v>25</v>
      </c>
      <c r="C7" s="20"/>
      <c r="D7" s="99"/>
      <c r="E7" s="99"/>
      <c r="F7" s="99"/>
      <c r="G7" s="34"/>
      <c r="H7" s="99"/>
      <c r="I7" s="99"/>
      <c r="J7" s="16" t="s">
        <v>26</v>
      </c>
      <c r="K7" s="20"/>
      <c r="L7" s="101"/>
      <c r="M7" s="101"/>
      <c r="N7" s="101"/>
      <c r="O7" s="34"/>
      <c r="P7" s="101"/>
      <c r="Q7" s="101"/>
      <c r="R7" s="16" t="s">
        <v>27</v>
      </c>
    </row>
    <row r="8" spans="1:28" ht="39" x14ac:dyDescent="0.25">
      <c r="A8" s="15" t="s">
        <v>24</v>
      </c>
      <c r="B8" s="17" t="s">
        <v>28</v>
      </c>
      <c r="J8" s="17" t="s">
        <v>28</v>
      </c>
      <c r="R8" s="17" t="s">
        <v>28</v>
      </c>
      <c r="S8" t="s">
        <v>525</v>
      </c>
    </row>
    <row r="9" spans="1:28" ht="51.75" x14ac:dyDescent="0.25">
      <c r="A9" s="15" t="s">
        <v>24</v>
      </c>
      <c r="B9" s="17" t="s">
        <v>144</v>
      </c>
      <c r="C9" s="107" t="s">
        <v>515</v>
      </c>
      <c r="D9" s="24" t="s">
        <v>472</v>
      </c>
      <c r="E9" s="107" t="s">
        <v>513</v>
      </c>
      <c r="F9" s="107" t="s">
        <v>512</v>
      </c>
      <c r="G9" s="24" t="s">
        <v>141</v>
      </c>
      <c r="H9" s="24"/>
      <c r="I9" s="24"/>
      <c r="J9" s="17" t="s">
        <v>145</v>
      </c>
      <c r="K9" s="24" t="s">
        <v>526</v>
      </c>
      <c r="L9" s="24" t="s">
        <v>472</v>
      </c>
      <c r="M9" s="24" t="s">
        <v>513</v>
      </c>
      <c r="N9" s="24" t="s">
        <v>512</v>
      </c>
      <c r="O9" s="24" t="s">
        <v>142</v>
      </c>
      <c r="P9" s="24"/>
      <c r="Q9" s="24"/>
      <c r="R9" s="17" t="s">
        <v>146</v>
      </c>
      <c r="S9" s="24" t="s">
        <v>528</v>
      </c>
      <c r="T9" s="24" t="s">
        <v>472</v>
      </c>
      <c r="U9" s="24" t="s">
        <v>513</v>
      </c>
      <c r="V9" s="24" t="s">
        <v>512</v>
      </c>
      <c r="W9" s="24" t="s">
        <v>143</v>
      </c>
    </row>
    <row r="10" spans="1:28" x14ac:dyDescent="0.25">
      <c r="A10" s="16" t="s">
        <v>29</v>
      </c>
      <c r="B10" s="18">
        <v>73.952399999999997</v>
      </c>
      <c r="C10">
        <v>73.272699826823811</v>
      </c>
      <c r="E10">
        <v>0</v>
      </c>
      <c r="F10" s="112"/>
      <c r="J10" s="18">
        <v>91.309200000000004</v>
      </c>
      <c r="K10">
        <v>91.438406064398208</v>
      </c>
      <c r="M10">
        <v>0</v>
      </c>
      <c r="R10" s="18">
        <v>60.244599999999998</v>
      </c>
      <c r="S10">
        <v>60.608964328337294</v>
      </c>
      <c r="U10">
        <v>0</v>
      </c>
    </row>
    <row r="11" spans="1:28" x14ac:dyDescent="0.25">
      <c r="A11" s="16" t="s">
        <v>30</v>
      </c>
      <c r="B11" s="18">
        <v>73.7303</v>
      </c>
      <c r="C11">
        <v>73.5092755345716</v>
      </c>
      <c r="D11">
        <f t="shared" ref="D11:D74" si="0">C11-C10</f>
        <v>0.23657570774778947</v>
      </c>
      <c r="E11">
        <v>0</v>
      </c>
      <c r="F11">
        <f>IF(D11&lt;0,-1,1)</f>
        <v>1</v>
      </c>
      <c r="J11" s="18">
        <v>91.8249</v>
      </c>
      <c r="K11">
        <v>91.471056031579707</v>
      </c>
      <c r="L11">
        <f t="shared" ref="L11:L74" si="1">K11-K10</f>
        <v>3.2649967181498596E-2</v>
      </c>
      <c r="M11">
        <v>0</v>
      </c>
      <c r="N11">
        <f>IF(L11&lt;0,-1,1)</f>
        <v>1</v>
      </c>
      <c r="R11" s="18">
        <v>60.820399999999999</v>
      </c>
      <c r="S11">
        <v>60.866493296062998</v>
      </c>
      <c r="T11">
        <f t="shared" ref="T11:T74" si="2">S11-S10</f>
        <v>0.25752896772570466</v>
      </c>
      <c r="U11">
        <v>0</v>
      </c>
      <c r="V11">
        <f>IF(T11&lt;0,-1,1)</f>
        <v>1</v>
      </c>
    </row>
    <row r="12" spans="1:28" x14ac:dyDescent="0.25">
      <c r="A12" s="16" t="s">
        <v>31</v>
      </c>
      <c r="B12" s="18">
        <v>73.657899999999998</v>
      </c>
      <c r="C12">
        <v>73.887662849260096</v>
      </c>
      <c r="D12">
        <f t="shared" si="0"/>
        <v>0.37838731468849574</v>
      </c>
      <c r="E12">
        <v>0</v>
      </c>
      <c r="F12">
        <f t="shared" ref="F12:F75" si="3">IF(D12&lt;0,-1,1)</f>
        <v>1</v>
      </c>
      <c r="J12" s="18">
        <v>91.428799999999995</v>
      </c>
      <c r="K12">
        <v>91.102285406605787</v>
      </c>
      <c r="L12">
        <f t="shared" si="1"/>
        <v>-0.36877062497391933</v>
      </c>
      <c r="M12">
        <v>0</v>
      </c>
      <c r="N12">
        <f t="shared" ref="N12:N75" si="4">IF(L12&lt;0,-1,1)</f>
        <v>-1</v>
      </c>
      <c r="R12" s="18">
        <v>61.143500000000003</v>
      </c>
      <c r="S12">
        <v>61.1117916626172</v>
      </c>
      <c r="T12">
        <f t="shared" si="2"/>
        <v>0.24529836655420212</v>
      </c>
      <c r="U12">
        <v>0</v>
      </c>
      <c r="V12">
        <f t="shared" ref="V12:V75" si="5">IF(T12&lt;0,-1,1)</f>
        <v>1</v>
      </c>
    </row>
    <row r="13" spans="1:28" x14ac:dyDescent="0.25">
      <c r="A13" s="16" t="s">
        <v>32</v>
      </c>
      <c r="B13" s="18">
        <v>73.812299999999993</v>
      </c>
      <c r="C13">
        <v>74.483693718679007</v>
      </c>
      <c r="D13">
        <f t="shared" si="0"/>
        <v>0.59603086941891092</v>
      </c>
      <c r="E13">
        <v>0</v>
      </c>
      <c r="F13">
        <f t="shared" si="3"/>
        <v>1</v>
      </c>
      <c r="J13" s="18">
        <v>89.882199999999997</v>
      </c>
      <c r="K13">
        <v>90.539893501166489</v>
      </c>
      <c r="L13">
        <f t="shared" si="1"/>
        <v>-0.56239190543929851</v>
      </c>
      <c r="M13">
        <v>0</v>
      </c>
      <c r="N13">
        <f t="shared" si="4"/>
        <v>-1</v>
      </c>
      <c r="R13" s="18">
        <v>61.712600000000002</v>
      </c>
      <c r="S13">
        <v>61.328740974058896</v>
      </c>
      <c r="T13">
        <f t="shared" si="2"/>
        <v>0.21694931144169516</v>
      </c>
      <c r="U13">
        <v>0</v>
      </c>
      <c r="V13">
        <f t="shared" si="5"/>
        <v>1</v>
      </c>
    </row>
    <row r="14" spans="1:28" x14ac:dyDescent="0.25">
      <c r="A14" s="16" t="s">
        <v>33</v>
      </c>
      <c r="B14" s="18">
        <v>76.068700000000007</v>
      </c>
      <c r="C14">
        <v>74.998627975016305</v>
      </c>
      <c r="D14">
        <f t="shared" si="0"/>
        <v>0.51493425633729828</v>
      </c>
      <c r="E14">
        <v>0</v>
      </c>
      <c r="F14">
        <f t="shared" si="3"/>
        <v>1</v>
      </c>
      <c r="G14">
        <f>(C14-C10)/C10</f>
        <v>2.3554859480702024E-2</v>
      </c>
      <c r="J14" s="18">
        <v>90.525800000000004</v>
      </c>
      <c r="K14">
        <v>90.319324138518894</v>
      </c>
      <c r="L14">
        <f t="shared" si="1"/>
        <v>-0.22056936264759486</v>
      </c>
      <c r="M14">
        <v>0</v>
      </c>
      <c r="N14">
        <f t="shared" si="4"/>
        <v>-1</v>
      </c>
      <c r="O14">
        <f>(K14-K10)/K10</f>
        <v>-1.2238642098498167E-2</v>
      </c>
      <c r="R14" s="18">
        <v>61.231099999999998</v>
      </c>
      <c r="S14">
        <v>61.576505408328899</v>
      </c>
      <c r="T14">
        <f t="shared" si="2"/>
        <v>0.24776443427000316</v>
      </c>
      <c r="U14">
        <v>0</v>
      </c>
      <c r="V14">
        <f t="shared" si="5"/>
        <v>1</v>
      </c>
      <c r="W14">
        <f>(S14-S10)/S10</f>
        <v>1.5963662978138667E-2</v>
      </c>
    </row>
    <row r="15" spans="1:28" x14ac:dyDescent="0.25">
      <c r="A15" s="16" t="s">
        <v>34</v>
      </c>
      <c r="B15" s="18">
        <v>75.383499999999998</v>
      </c>
      <c r="C15">
        <v>75.44999147317661</v>
      </c>
      <c r="D15">
        <f t="shared" si="0"/>
        <v>0.45136349816030474</v>
      </c>
      <c r="E15">
        <v>0</v>
      </c>
      <c r="F15">
        <f t="shared" si="3"/>
        <v>1</v>
      </c>
      <c r="G15">
        <f t="shared" ref="G15:G78" si="6">(C15-C11)/C11</f>
        <v>2.6400966741840438E-2</v>
      </c>
      <c r="J15" s="18">
        <v>90.417599999999993</v>
      </c>
      <c r="K15">
        <v>90.461604588540396</v>
      </c>
      <c r="L15">
        <f t="shared" si="1"/>
        <v>0.14228045002150225</v>
      </c>
      <c r="M15">
        <v>0</v>
      </c>
      <c r="N15">
        <f t="shared" si="4"/>
        <v>1</v>
      </c>
      <c r="O15">
        <f t="shared" ref="O15:O78" si="7">(K15-K11)/K11</f>
        <v>-1.1035747118638323E-2</v>
      </c>
      <c r="R15" s="18">
        <v>61.767400000000002</v>
      </c>
      <c r="S15">
        <v>61.889028843973698</v>
      </c>
      <c r="T15">
        <f t="shared" si="2"/>
        <v>0.31252343564479901</v>
      </c>
      <c r="U15">
        <v>0</v>
      </c>
      <c r="V15">
        <f t="shared" si="5"/>
        <v>1</v>
      </c>
      <c r="W15">
        <f t="shared" ref="W15:W78" si="8">(S15-S11)/S11</f>
        <v>1.6799646119531577E-2</v>
      </c>
    </row>
    <row r="16" spans="1:28" x14ac:dyDescent="0.25">
      <c r="A16" s="16" t="s">
        <v>35</v>
      </c>
      <c r="B16" s="18">
        <v>75.944000000000003</v>
      </c>
      <c r="C16">
        <v>76.144463957339013</v>
      </c>
      <c r="D16">
        <f t="shared" si="0"/>
        <v>0.6944724841624037</v>
      </c>
      <c r="E16">
        <v>0</v>
      </c>
      <c r="F16">
        <f t="shared" si="3"/>
        <v>1</v>
      </c>
      <c r="G16">
        <f t="shared" si="6"/>
        <v>3.0543679703106445E-2</v>
      </c>
      <c r="J16" s="18">
        <v>91.0458</v>
      </c>
      <c r="K16">
        <v>90.489545128315811</v>
      </c>
      <c r="L16">
        <f t="shared" si="1"/>
        <v>2.7940539775414663E-2</v>
      </c>
      <c r="M16">
        <v>0</v>
      </c>
      <c r="N16">
        <f t="shared" si="4"/>
        <v>1</v>
      </c>
      <c r="O16">
        <f t="shared" si="7"/>
        <v>-6.7258496925209623E-3</v>
      </c>
      <c r="R16" s="18">
        <v>62.472499999999997</v>
      </c>
      <c r="S16">
        <v>62.206832977618895</v>
      </c>
      <c r="T16">
        <f t="shared" si="2"/>
        <v>0.31780413364519688</v>
      </c>
      <c r="U16">
        <v>0</v>
      </c>
      <c r="V16">
        <f t="shared" si="5"/>
        <v>1</v>
      </c>
      <c r="W16">
        <f t="shared" si="8"/>
        <v>1.7918658334338179E-2</v>
      </c>
    </row>
    <row r="17" spans="1:23" x14ac:dyDescent="0.25">
      <c r="A17" s="16" t="s">
        <v>36</v>
      </c>
      <c r="B17" s="18">
        <v>76.388099999999994</v>
      </c>
      <c r="C17">
        <v>77.0747416681196</v>
      </c>
      <c r="D17">
        <f t="shared" si="0"/>
        <v>0.93027771078058663</v>
      </c>
      <c r="E17">
        <v>0</v>
      </c>
      <c r="F17">
        <f t="shared" si="3"/>
        <v>1</v>
      </c>
      <c r="G17">
        <f t="shared" si="6"/>
        <v>3.4786781107108422E-2</v>
      </c>
      <c r="J17" s="18">
        <v>89.7774</v>
      </c>
      <c r="K17">
        <v>90.471157570737105</v>
      </c>
      <c r="L17">
        <f t="shared" si="1"/>
        <v>-1.8387557578705582E-2</v>
      </c>
      <c r="M17">
        <v>0</v>
      </c>
      <c r="N17">
        <f t="shared" si="4"/>
        <v>-1</v>
      </c>
      <c r="O17">
        <f t="shared" si="7"/>
        <v>-7.5917838834765091E-4</v>
      </c>
      <c r="R17" s="18">
        <v>62.715400000000002</v>
      </c>
      <c r="S17">
        <v>62.541078284370201</v>
      </c>
      <c r="T17">
        <f t="shared" si="2"/>
        <v>0.33424530675130626</v>
      </c>
      <c r="U17">
        <v>0</v>
      </c>
      <c r="V17">
        <f t="shared" si="5"/>
        <v>1</v>
      </c>
      <c r="W17">
        <f t="shared" si="8"/>
        <v>1.9767849315936635E-2</v>
      </c>
    </row>
    <row r="18" spans="1:23" x14ac:dyDescent="0.25">
      <c r="A18" s="16" t="s">
        <v>37</v>
      </c>
      <c r="B18" s="18">
        <v>78.7256</v>
      </c>
      <c r="C18">
        <v>78.195660291908197</v>
      </c>
      <c r="D18">
        <f t="shared" si="0"/>
        <v>1.1209186237885973</v>
      </c>
      <c r="E18">
        <v>0</v>
      </c>
      <c r="F18">
        <f t="shared" si="3"/>
        <v>1</v>
      </c>
      <c r="G18">
        <f t="shared" si="6"/>
        <v>4.2627877378728772E-2</v>
      </c>
      <c r="J18" s="18">
        <v>90.681600000000003</v>
      </c>
      <c r="K18">
        <v>90.506300893515601</v>
      </c>
      <c r="L18">
        <f t="shared" si="1"/>
        <v>3.514332277849519E-2</v>
      </c>
      <c r="M18">
        <v>0</v>
      </c>
      <c r="N18">
        <f t="shared" si="4"/>
        <v>1</v>
      </c>
      <c r="O18">
        <f t="shared" si="7"/>
        <v>2.0701744259063347E-3</v>
      </c>
      <c r="R18" s="18">
        <v>62.743299999999998</v>
      </c>
      <c r="S18">
        <v>62.994053704726198</v>
      </c>
      <c r="T18">
        <f t="shared" si="2"/>
        <v>0.45297542035599747</v>
      </c>
      <c r="U18">
        <v>0</v>
      </c>
      <c r="V18">
        <f t="shared" si="5"/>
        <v>1</v>
      </c>
      <c r="W18">
        <f t="shared" si="8"/>
        <v>2.3020927982144966E-2</v>
      </c>
    </row>
    <row r="19" spans="1:23" x14ac:dyDescent="0.25">
      <c r="A19" s="16" t="s">
        <v>38</v>
      </c>
      <c r="B19" s="18">
        <v>79.796400000000006</v>
      </c>
      <c r="C19">
        <v>79.410332918056</v>
      </c>
      <c r="D19">
        <f t="shared" si="0"/>
        <v>1.2146726261478022</v>
      </c>
      <c r="E19">
        <v>0</v>
      </c>
      <c r="F19">
        <f t="shared" si="3"/>
        <v>1</v>
      </c>
      <c r="G19">
        <f t="shared" si="6"/>
        <v>5.2489620840942566E-2</v>
      </c>
      <c r="J19" s="18">
        <v>91.084100000000007</v>
      </c>
      <c r="K19">
        <v>90.949140276978497</v>
      </c>
      <c r="L19">
        <f t="shared" si="1"/>
        <v>0.44283938346289631</v>
      </c>
      <c r="M19">
        <v>0</v>
      </c>
      <c r="N19">
        <f t="shared" si="4"/>
        <v>1</v>
      </c>
      <c r="O19">
        <f t="shared" si="7"/>
        <v>5.3894211876478392E-3</v>
      </c>
      <c r="R19" s="18">
        <v>63.379800000000003</v>
      </c>
      <c r="S19">
        <v>63.534484308590493</v>
      </c>
      <c r="T19">
        <f t="shared" si="2"/>
        <v>0.54043060386429431</v>
      </c>
      <c r="U19">
        <v>0</v>
      </c>
      <c r="V19">
        <f t="shared" si="5"/>
        <v>1</v>
      </c>
      <c r="W19">
        <f t="shared" si="8"/>
        <v>2.6587191548361439E-2</v>
      </c>
    </row>
    <row r="20" spans="1:23" x14ac:dyDescent="0.25">
      <c r="A20" s="16" t="s">
        <v>39</v>
      </c>
      <c r="B20" s="18">
        <v>80.346800000000002</v>
      </c>
      <c r="C20">
        <v>80.503766609226005</v>
      </c>
      <c r="D20">
        <f t="shared" si="0"/>
        <v>1.0934336911700058</v>
      </c>
      <c r="E20">
        <v>0</v>
      </c>
      <c r="F20">
        <f t="shared" si="3"/>
        <v>1</v>
      </c>
      <c r="G20">
        <f t="shared" si="6"/>
        <v>5.7250421440084617E-2</v>
      </c>
      <c r="J20" s="18">
        <v>92.003399999999999</v>
      </c>
      <c r="K20">
        <v>91.854026430774212</v>
      </c>
      <c r="L20">
        <f t="shared" si="1"/>
        <v>0.90488615379571513</v>
      </c>
      <c r="M20">
        <v>0</v>
      </c>
      <c r="N20">
        <f t="shared" si="4"/>
        <v>1</v>
      </c>
      <c r="O20">
        <f t="shared" si="7"/>
        <v>1.5078883428174403E-2</v>
      </c>
      <c r="R20" s="18">
        <v>64.164100000000005</v>
      </c>
      <c r="S20">
        <v>64.080238141686891</v>
      </c>
      <c r="T20">
        <f t="shared" si="2"/>
        <v>0.54575383309639847</v>
      </c>
      <c r="U20">
        <v>0</v>
      </c>
      <c r="V20">
        <f t="shared" si="5"/>
        <v>1</v>
      </c>
      <c r="W20">
        <f t="shared" si="8"/>
        <v>3.0115745721085337E-2</v>
      </c>
    </row>
    <row r="21" spans="1:23" x14ac:dyDescent="0.25">
      <c r="A21" s="16" t="s">
        <v>40</v>
      </c>
      <c r="B21" s="18">
        <v>80.626900000000006</v>
      </c>
      <c r="C21">
        <v>81.454488385066497</v>
      </c>
      <c r="D21">
        <f t="shared" si="0"/>
        <v>0.950721775840492</v>
      </c>
      <c r="E21">
        <v>0</v>
      </c>
      <c r="F21">
        <f t="shared" si="3"/>
        <v>1</v>
      </c>
      <c r="G21">
        <f t="shared" si="6"/>
        <v>5.6824669433287123E-2</v>
      </c>
      <c r="J21" s="18">
        <v>92.863200000000006</v>
      </c>
      <c r="K21">
        <v>93.257243550583297</v>
      </c>
      <c r="L21">
        <f t="shared" si="1"/>
        <v>1.403217119809085</v>
      </c>
      <c r="M21">
        <v>0</v>
      </c>
      <c r="N21">
        <f t="shared" si="4"/>
        <v>1</v>
      </c>
      <c r="O21">
        <f t="shared" si="7"/>
        <v>3.0795294927754423E-2</v>
      </c>
      <c r="R21" s="18">
        <v>65.027000000000001</v>
      </c>
      <c r="S21">
        <v>64.669163334589797</v>
      </c>
      <c r="T21">
        <f t="shared" si="2"/>
        <v>0.58892519290290579</v>
      </c>
      <c r="U21">
        <v>0</v>
      </c>
      <c r="V21">
        <f t="shared" si="5"/>
        <v>1</v>
      </c>
      <c r="W21">
        <f t="shared" si="8"/>
        <v>3.4026996473315224E-2</v>
      </c>
    </row>
    <row r="22" spans="1:23" x14ac:dyDescent="0.25">
      <c r="A22" s="16" t="s">
        <v>41</v>
      </c>
      <c r="B22" s="18">
        <v>83.125900000000001</v>
      </c>
      <c r="C22">
        <v>82.4843537265631</v>
      </c>
      <c r="D22">
        <f t="shared" si="0"/>
        <v>1.0298653414966026</v>
      </c>
      <c r="E22">
        <v>0</v>
      </c>
      <c r="F22">
        <f t="shared" si="3"/>
        <v>1</v>
      </c>
      <c r="G22">
        <f t="shared" si="6"/>
        <v>5.4845670701481407E-2</v>
      </c>
      <c r="J22" s="18">
        <v>94.558999999999997</v>
      </c>
      <c r="K22">
        <v>94.462731356205893</v>
      </c>
      <c r="L22">
        <f t="shared" si="1"/>
        <v>1.2054878056225959</v>
      </c>
      <c r="M22">
        <v>0</v>
      </c>
      <c r="N22">
        <f t="shared" si="4"/>
        <v>1</v>
      </c>
      <c r="O22">
        <f t="shared" si="7"/>
        <v>4.3714420141258412E-2</v>
      </c>
      <c r="R22" s="18">
        <v>64.928399999999996</v>
      </c>
      <c r="S22">
        <v>65.196626305988701</v>
      </c>
      <c r="T22">
        <f t="shared" si="2"/>
        <v>0.5274629713989043</v>
      </c>
      <c r="U22">
        <v>0</v>
      </c>
      <c r="V22">
        <f t="shared" si="5"/>
        <v>1</v>
      </c>
      <c r="W22">
        <f t="shared" si="8"/>
        <v>3.4964770033480995E-2</v>
      </c>
    </row>
    <row r="23" spans="1:23" x14ac:dyDescent="0.25">
      <c r="A23" s="16" t="s">
        <v>42</v>
      </c>
      <c r="B23" s="18">
        <v>83.815600000000003</v>
      </c>
      <c r="C23">
        <v>83.500042648491302</v>
      </c>
      <c r="D23">
        <f t="shared" si="0"/>
        <v>1.0156889219282021</v>
      </c>
      <c r="E23">
        <v>0</v>
      </c>
      <c r="F23">
        <f t="shared" si="3"/>
        <v>1</v>
      </c>
      <c r="G23">
        <f t="shared" si="6"/>
        <v>5.1500977015868935E-2</v>
      </c>
      <c r="J23" s="18">
        <v>94.838200000000001</v>
      </c>
      <c r="K23">
        <v>95.544196822537302</v>
      </c>
      <c r="L23">
        <f t="shared" si="1"/>
        <v>1.0814654663314087</v>
      </c>
      <c r="M23">
        <v>0</v>
      </c>
      <c r="N23">
        <f t="shared" si="4"/>
        <v>1</v>
      </c>
      <c r="O23">
        <f t="shared" si="7"/>
        <v>5.0523364284312304E-2</v>
      </c>
      <c r="R23" s="18">
        <v>65.540800000000004</v>
      </c>
      <c r="S23">
        <v>65.723896749064195</v>
      </c>
      <c r="T23">
        <f t="shared" si="2"/>
        <v>0.5272704430754942</v>
      </c>
      <c r="U23">
        <v>0</v>
      </c>
      <c r="V23">
        <f t="shared" si="5"/>
        <v>1</v>
      </c>
      <c r="W23">
        <f t="shared" si="8"/>
        <v>3.4460222103001668E-2</v>
      </c>
    </row>
    <row r="24" spans="1:23" x14ac:dyDescent="0.25">
      <c r="A24" s="16" t="s">
        <v>43</v>
      </c>
      <c r="B24" s="18">
        <v>84.174899999999994</v>
      </c>
      <c r="C24">
        <v>84.24926732736111</v>
      </c>
      <c r="D24">
        <f t="shared" si="0"/>
        <v>0.74922467886980826</v>
      </c>
      <c r="E24">
        <v>0</v>
      </c>
      <c r="F24">
        <f t="shared" si="3"/>
        <v>1</v>
      </c>
      <c r="G24">
        <f t="shared" si="6"/>
        <v>4.6525782281916957E-2</v>
      </c>
      <c r="J24" s="18">
        <v>97.071100000000001</v>
      </c>
      <c r="K24">
        <v>96.928076383136187</v>
      </c>
      <c r="L24">
        <f t="shared" si="1"/>
        <v>1.383879560598885</v>
      </c>
      <c r="M24">
        <v>0</v>
      </c>
      <c r="N24">
        <f t="shared" si="4"/>
        <v>1</v>
      </c>
      <c r="O24">
        <f t="shared" si="7"/>
        <v>5.5240365061035537E-2</v>
      </c>
      <c r="R24" s="18">
        <v>66.484200000000001</v>
      </c>
      <c r="S24">
        <v>66.416837330424798</v>
      </c>
      <c r="T24">
        <f t="shared" si="2"/>
        <v>0.69294058136060244</v>
      </c>
      <c r="U24">
        <v>0</v>
      </c>
      <c r="V24">
        <f t="shared" si="5"/>
        <v>1</v>
      </c>
      <c r="W24">
        <f t="shared" si="8"/>
        <v>3.6463647085260294E-2</v>
      </c>
    </row>
    <row r="25" spans="1:23" x14ac:dyDescent="0.25">
      <c r="A25" s="16" t="s">
        <v>44</v>
      </c>
      <c r="B25" s="18">
        <v>84.033500000000004</v>
      </c>
      <c r="C25">
        <v>84.944238430681807</v>
      </c>
      <c r="D25">
        <f t="shared" si="0"/>
        <v>0.69497110332069667</v>
      </c>
      <c r="E25">
        <v>0</v>
      </c>
      <c r="F25">
        <f t="shared" si="3"/>
        <v>1</v>
      </c>
      <c r="G25">
        <f t="shared" si="6"/>
        <v>4.2842943523479365E-2</v>
      </c>
      <c r="J25" s="18">
        <v>98.002399999999994</v>
      </c>
      <c r="K25">
        <v>98.31061812971889</v>
      </c>
      <c r="L25">
        <f t="shared" si="1"/>
        <v>1.382541746582703</v>
      </c>
      <c r="M25">
        <v>0</v>
      </c>
      <c r="N25">
        <f t="shared" si="4"/>
        <v>1</v>
      </c>
      <c r="O25">
        <f t="shared" si="7"/>
        <v>5.4187475275254214E-2</v>
      </c>
      <c r="R25" s="18">
        <v>67.573499999999996</v>
      </c>
      <c r="S25">
        <v>67.145877691989298</v>
      </c>
      <c r="T25">
        <f t="shared" si="2"/>
        <v>0.72904036156450047</v>
      </c>
      <c r="U25">
        <v>0</v>
      </c>
      <c r="V25">
        <f t="shared" si="5"/>
        <v>1</v>
      </c>
      <c r="W25">
        <f t="shared" si="8"/>
        <v>3.8298227929520368E-2</v>
      </c>
    </row>
    <row r="26" spans="1:23" x14ac:dyDescent="0.25">
      <c r="A26" s="16" t="s">
        <v>45</v>
      </c>
      <c r="B26" s="18">
        <v>86.626400000000004</v>
      </c>
      <c r="C26">
        <v>85.896576882628992</v>
      </c>
      <c r="D26">
        <f t="shared" si="0"/>
        <v>0.95233845194718469</v>
      </c>
      <c r="E26">
        <v>0</v>
      </c>
      <c r="F26">
        <f t="shared" si="3"/>
        <v>1</v>
      </c>
      <c r="G26">
        <f t="shared" si="6"/>
        <v>4.1368126219155019E-2</v>
      </c>
      <c r="J26" s="18">
        <v>99.489900000000006</v>
      </c>
      <c r="K26">
        <v>99.737223667618593</v>
      </c>
      <c r="L26">
        <f t="shared" si="1"/>
        <v>1.4266055378997038</v>
      </c>
      <c r="M26">
        <v>0</v>
      </c>
      <c r="N26">
        <f t="shared" si="4"/>
        <v>1</v>
      </c>
      <c r="O26">
        <f t="shared" si="7"/>
        <v>5.5836754195930663E-2</v>
      </c>
      <c r="R26" s="18">
        <v>67.452699999999993</v>
      </c>
      <c r="S26">
        <v>67.8097550355062</v>
      </c>
      <c r="T26">
        <f t="shared" si="2"/>
        <v>0.66387734351690142</v>
      </c>
      <c r="U26">
        <v>0</v>
      </c>
      <c r="V26">
        <f t="shared" si="5"/>
        <v>1</v>
      </c>
      <c r="W26">
        <f t="shared" si="8"/>
        <v>4.0080735424149805E-2</v>
      </c>
    </row>
    <row r="27" spans="1:23" x14ac:dyDescent="0.25">
      <c r="A27" s="16" t="s">
        <v>46</v>
      </c>
      <c r="B27" s="18">
        <v>87.377700000000004</v>
      </c>
      <c r="C27">
        <v>87.167712275155921</v>
      </c>
      <c r="D27">
        <f t="shared" si="0"/>
        <v>1.2711353925269293</v>
      </c>
      <c r="E27">
        <v>0</v>
      </c>
      <c r="F27">
        <f t="shared" si="3"/>
        <v>1</v>
      </c>
      <c r="G27">
        <f t="shared" si="6"/>
        <v>4.3924164710961222E-2</v>
      </c>
      <c r="J27" s="18">
        <v>101.87860000000001</v>
      </c>
      <c r="K27">
        <v>101.210051483355</v>
      </c>
      <c r="L27">
        <f t="shared" si="1"/>
        <v>1.4728278157364088</v>
      </c>
      <c r="M27">
        <v>0</v>
      </c>
      <c r="N27">
        <f t="shared" si="4"/>
        <v>1</v>
      </c>
      <c r="O27">
        <f t="shared" si="7"/>
        <v>5.9300876968398135E-2</v>
      </c>
      <c r="R27" s="18">
        <v>68.386799999999994</v>
      </c>
      <c r="S27">
        <v>68.505385673070094</v>
      </c>
      <c r="T27">
        <f t="shared" si="2"/>
        <v>0.69563063756389454</v>
      </c>
      <c r="U27">
        <v>0</v>
      </c>
      <c r="V27">
        <f t="shared" si="5"/>
        <v>1</v>
      </c>
      <c r="W27">
        <f t="shared" si="8"/>
        <v>4.2320815739603918E-2</v>
      </c>
    </row>
    <row r="28" spans="1:23" x14ac:dyDescent="0.25">
      <c r="A28" s="16" t="s">
        <v>47</v>
      </c>
      <c r="B28" s="18">
        <v>88.415599999999998</v>
      </c>
      <c r="C28">
        <v>88.562542716168196</v>
      </c>
      <c r="D28">
        <f t="shared" si="0"/>
        <v>1.3948304410122745</v>
      </c>
      <c r="E28">
        <v>0</v>
      </c>
      <c r="F28">
        <f t="shared" si="3"/>
        <v>1</v>
      </c>
      <c r="G28">
        <f t="shared" si="6"/>
        <v>5.1196592274770913E-2</v>
      </c>
      <c r="J28" s="18">
        <v>102.4648</v>
      </c>
      <c r="K28">
        <v>102.696790725646</v>
      </c>
      <c r="L28">
        <f t="shared" si="1"/>
        <v>1.4867392422909944</v>
      </c>
      <c r="M28">
        <v>0</v>
      </c>
      <c r="N28">
        <f t="shared" si="4"/>
        <v>1</v>
      </c>
      <c r="O28">
        <f t="shared" si="7"/>
        <v>5.9515411403681447E-2</v>
      </c>
      <c r="R28" s="18">
        <v>69.367800000000003</v>
      </c>
      <c r="S28">
        <v>69.261402610811601</v>
      </c>
      <c r="T28">
        <f t="shared" si="2"/>
        <v>0.75601693774150647</v>
      </c>
      <c r="U28">
        <v>0</v>
      </c>
      <c r="V28">
        <f t="shared" si="5"/>
        <v>1</v>
      </c>
      <c r="W28">
        <f t="shared" si="8"/>
        <v>4.2828978233863294E-2</v>
      </c>
    </row>
    <row r="29" spans="1:23" x14ac:dyDescent="0.25">
      <c r="A29" s="16" t="s">
        <v>48</v>
      </c>
      <c r="B29" s="18">
        <v>89.152799999999999</v>
      </c>
      <c r="C29">
        <v>89.839952839788396</v>
      </c>
      <c r="D29">
        <f t="shared" si="0"/>
        <v>1.2774101236202</v>
      </c>
      <c r="E29">
        <v>0</v>
      </c>
      <c r="F29">
        <f t="shared" si="3"/>
        <v>1</v>
      </c>
      <c r="G29">
        <f t="shared" si="6"/>
        <v>5.7634449370002942E-2</v>
      </c>
      <c r="J29" s="18">
        <v>103.76309999999999</v>
      </c>
      <c r="K29">
        <v>103.963267303778</v>
      </c>
      <c r="L29">
        <f t="shared" si="1"/>
        <v>1.266476578132</v>
      </c>
      <c r="M29">
        <v>0</v>
      </c>
      <c r="N29">
        <f t="shared" si="4"/>
        <v>1</v>
      </c>
      <c r="O29">
        <f t="shared" si="7"/>
        <v>5.7497849994194418E-2</v>
      </c>
      <c r="R29" s="18">
        <v>70.240600000000001</v>
      </c>
      <c r="S29">
        <v>70.117892487455691</v>
      </c>
      <c r="T29">
        <f t="shared" si="2"/>
        <v>0.85648987664409049</v>
      </c>
      <c r="U29">
        <v>0</v>
      </c>
      <c r="V29">
        <f t="shared" si="5"/>
        <v>1</v>
      </c>
      <c r="W29">
        <f t="shared" si="8"/>
        <v>4.4262058932338047E-2</v>
      </c>
    </row>
    <row r="30" spans="1:23" x14ac:dyDescent="0.25">
      <c r="A30" s="16" t="s">
        <v>49</v>
      </c>
      <c r="B30" s="18">
        <v>91.464500000000001</v>
      </c>
      <c r="C30">
        <v>90.868255279907302</v>
      </c>
      <c r="D30">
        <f t="shared" si="0"/>
        <v>1.0283024401189067</v>
      </c>
      <c r="E30">
        <v>0</v>
      </c>
      <c r="F30">
        <f t="shared" si="3"/>
        <v>1</v>
      </c>
      <c r="G30">
        <f t="shared" si="6"/>
        <v>5.7879819868395029E-2</v>
      </c>
      <c r="J30" s="18">
        <v>105.0249</v>
      </c>
      <c r="K30">
        <v>105.196599101182</v>
      </c>
      <c r="L30">
        <f t="shared" si="1"/>
        <v>1.2333317974040057</v>
      </c>
      <c r="M30">
        <v>0</v>
      </c>
      <c r="N30">
        <f t="shared" si="4"/>
        <v>1</v>
      </c>
      <c r="O30">
        <f t="shared" si="7"/>
        <v>5.4737591771725734E-2</v>
      </c>
      <c r="R30" s="18">
        <v>71.008899999999997</v>
      </c>
      <c r="S30">
        <v>71.153238419445898</v>
      </c>
      <c r="T30">
        <f t="shared" si="2"/>
        <v>1.0353459319902072</v>
      </c>
      <c r="U30">
        <v>0</v>
      </c>
      <c r="V30">
        <f t="shared" si="5"/>
        <v>1</v>
      </c>
      <c r="W30">
        <f t="shared" si="8"/>
        <v>4.9306819972863798E-2</v>
      </c>
    </row>
    <row r="31" spans="1:23" x14ac:dyDescent="0.25">
      <c r="A31" s="16" t="s">
        <v>50</v>
      </c>
      <c r="B31" s="18">
        <v>91.931799999999996</v>
      </c>
      <c r="C31">
        <v>91.623281925247696</v>
      </c>
      <c r="D31">
        <f t="shared" si="0"/>
        <v>0.75502664534039354</v>
      </c>
      <c r="E31">
        <v>0</v>
      </c>
      <c r="F31">
        <f t="shared" si="3"/>
        <v>1</v>
      </c>
      <c r="G31">
        <f t="shared" si="6"/>
        <v>5.1114908649055796E-2</v>
      </c>
      <c r="J31" s="18">
        <v>106.8398</v>
      </c>
      <c r="K31">
        <v>106.27460969868</v>
      </c>
      <c r="L31">
        <f t="shared" si="1"/>
        <v>1.0780105974979932</v>
      </c>
      <c r="M31">
        <v>0</v>
      </c>
      <c r="N31">
        <f t="shared" si="4"/>
        <v>1</v>
      </c>
      <c r="O31">
        <f t="shared" si="7"/>
        <v>5.0040071525483912E-2</v>
      </c>
      <c r="R31" s="18">
        <v>72.084500000000006</v>
      </c>
      <c r="S31">
        <v>72.209695594831302</v>
      </c>
      <c r="T31">
        <f t="shared" si="2"/>
        <v>1.056457175385404</v>
      </c>
      <c r="U31">
        <v>0</v>
      </c>
      <c r="V31">
        <f t="shared" si="5"/>
        <v>1</v>
      </c>
      <c r="W31">
        <f t="shared" si="8"/>
        <v>5.4073265705551612E-2</v>
      </c>
    </row>
    <row r="32" spans="1:23" x14ac:dyDescent="0.25">
      <c r="A32" s="16" t="s">
        <v>51</v>
      </c>
      <c r="B32" s="18">
        <v>92.084100000000007</v>
      </c>
      <c r="C32">
        <v>92.345843282351296</v>
      </c>
      <c r="D32">
        <f t="shared" si="0"/>
        <v>0.7225613571036007</v>
      </c>
      <c r="E32">
        <v>0</v>
      </c>
      <c r="F32">
        <f t="shared" si="3"/>
        <v>1</v>
      </c>
      <c r="G32">
        <f t="shared" si="6"/>
        <v>4.271896955700677E-2</v>
      </c>
      <c r="J32" s="18">
        <v>107.4072</v>
      </c>
      <c r="K32">
        <v>107.450179893607</v>
      </c>
      <c r="L32">
        <f t="shared" si="1"/>
        <v>1.1755701949270048</v>
      </c>
      <c r="M32">
        <v>0</v>
      </c>
      <c r="N32">
        <f t="shared" si="4"/>
        <v>1</v>
      </c>
      <c r="O32">
        <f t="shared" si="7"/>
        <v>4.6285664180681758E-2</v>
      </c>
      <c r="R32" s="18">
        <v>73.269099999999995</v>
      </c>
      <c r="S32">
        <v>73.2062766081729</v>
      </c>
      <c r="T32">
        <f t="shared" si="2"/>
        <v>0.9965810133415971</v>
      </c>
      <c r="U32">
        <v>0</v>
      </c>
      <c r="V32">
        <f t="shared" si="5"/>
        <v>1</v>
      </c>
      <c r="W32">
        <f t="shared" si="8"/>
        <v>5.6956311143856478E-2</v>
      </c>
    </row>
    <row r="33" spans="1:23" x14ac:dyDescent="0.25">
      <c r="A33" s="16" t="s">
        <v>52</v>
      </c>
      <c r="B33" s="18">
        <v>92.778700000000001</v>
      </c>
      <c r="C33">
        <v>93.4889309375599</v>
      </c>
      <c r="D33">
        <f t="shared" si="0"/>
        <v>1.1430876552086033</v>
      </c>
      <c r="E33">
        <v>0</v>
      </c>
      <c r="F33">
        <f t="shared" si="3"/>
        <v>1</v>
      </c>
      <c r="G33">
        <f t="shared" si="6"/>
        <v>4.0616429354974483E-2</v>
      </c>
      <c r="J33" s="18">
        <v>108.56100000000001</v>
      </c>
      <c r="K33">
        <v>109.121590922303</v>
      </c>
      <c r="L33">
        <f t="shared" si="1"/>
        <v>1.6714110286959993</v>
      </c>
      <c r="M33">
        <v>0</v>
      </c>
      <c r="N33">
        <f t="shared" si="4"/>
        <v>1</v>
      </c>
      <c r="O33">
        <f t="shared" si="7"/>
        <v>4.9616790163515292E-2</v>
      </c>
      <c r="R33" s="18">
        <v>74.461200000000005</v>
      </c>
      <c r="S33">
        <v>74.108204972870993</v>
      </c>
      <c r="T33">
        <f t="shared" si="2"/>
        <v>0.90192836469809379</v>
      </c>
      <c r="U33">
        <v>0</v>
      </c>
      <c r="V33">
        <f t="shared" si="5"/>
        <v>1</v>
      </c>
      <c r="W33">
        <f t="shared" si="8"/>
        <v>5.6908619809546916E-2</v>
      </c>
    </row>
    <row r="34" spans="1:23" x14ac:dyDescent="0.25">
      <c r="A34" s="16" t="s">
        <v>53</v>
      </c>
      <c r="B34" s="18">
        <v>95.566999999999993</v>
      </c>
      <c r="C34">
        <v>94.718664356058895</v>
      </c>
      <c r="D34">
        <f t="shared" si="0"/>
        <v>1.229733418498995</v>
      </c>
      <c r="E34">
        <v>0</v>
      </c>
      <c r="F34">
        <f t="shared" si="3"/>
        <v>1</v>
      </c>
      <c r="G34">
        <f t="shared" si="6"/>
        <v>4.2373533686664626E-2</v>
      </c>
      <c r="J34" s="18">
        <v>111.518</v>
      </c>
      <c r="K34">
        <v>111.461834396085</v>
      </c>
      <c r="L34">
        <f t="shared" si="1"/>
        <v>2.3402434737819959</v>
      </c>
      <c r="M34">
        <v>0</v>
      </c>
      <c r="N34">
        <f t="shared" si="4"/>
        <v>1</v>
      </c>
      <c r="O34">
        <f t="shared" si="7"/>
        <v>5.955739395032017E-2</v>
      </c>
      <c r="R34" s="18">
        <v>74.506500000000003</v>
      </c>
      <c r="S34">
        <v>74.785119414613007</v>
      </c>
      <c r="T34">
        <f t="shared" si="2"/>
        <v>0.67691444174201365</v>
      </c>
      <c r="U34">
        <v>0</v>
      </c>
      <c r="V34">
        <f t="shared" si="5"/>
        <v>1</v>
      </c>
      <c r="W34">
        <f t="shared" si="8"/>
        <v>5.1043087789726375E-2</v>
      </c>
    </row>
    <row r="35" spans="1:23" x14ac:dyDescent="0.25">
      <c r="A35" s="16" t="s">
        <v>54</v>
      </c>
      <c r="B35" s="18">
        <v>95.439899999999994</v>
      </c>
      <c r="C35">
        <v>95.581480936836002</v>
      </c>
      <c r="D35">
        <f t="shared" si="0"/>
        <v>0.86281658077710688</v>
      </c>
      <c r="E35">
        <v>0</v>
      </c>
      <c r="F35">
        <f t="shared" si="3"/>
        <v>1</v>
      </c>
      <c r="G35">
        <f t="shared" si="6"/>
        <v>4.3200799277389616E-2</v>
      </c>
      <c r="J35" s="18">
        <v>114.1452</v>
      </c>
      <c r="K35">
        <v>113.607770911674</v>
      </c>
      <c r="L35">
        <f t="shared" si="1"/>
        <v>2.1459365155889998</v>
      </c>
      <c r="M35">
        <v>0</v>
      </c>
      <c r="N35">
        <f t="shared" si="4"/>
        <v>1</v>
      </c>
      <c r="O35">
        <f t="shared" si="7"/>
        <v>6.9002005594616486E-2</v>
      </c>
      <c r="R35" s="18">
        <v>75.2423</v>
      </c>
      <c r="S35">
        <v>75.394063200667603</v>
      </c>
      <c r="T35">
        <f t="shared" si="2"/>
        <v>0.60894378605459565</v>
      </c>
      <c r="U35">
        <v>0</v>
      </c>
      <c r="V35">
        <f t="shared" si="5"/>
        <v>1</v>
      </c>
      <c r="W35">
        <f t="shared" si="8"/>
        <v>4.4098892532434854E-2</v>
      </c>
    </row>
    <row r="36" spans="1:23" x14ac:dyDescent="0.25">
      <c r="A36" s="16" t="s">
        <v>55</v>
      </c>
      <c r="B36" s="18">
        <v>96.067599999999999</v>
      </c>
      <c r="C36">
        <v>96.017568039438899</v>
      </c>
      <c r="D36">
        <f t="shared" si="0"/>
        <v>0.4360871026028974</v>
      </c>
      <c r="E36">
        <v>0</v>
      </c>
      <c r="F36">
        <f t="shared" si="3"/>
        <v>1</v>
      </c>
      <c r="G36">
        <f t="shared" si="6"/>
        <v>3.9760585063489534E-2</v>
      </c>
      <c r="J36" s="18">
        <v>114.83669999999999</v>
      </c>
      <c r="K36">
        <v>114.870492964101</v>
      </c>
      <c r="L36">
        <f t="shared" si="1"/>
        <v>1.2627220524270086</v>
      </c>
      <c r="M36">
        <v>0</v>
      </c>
      <c r="N36">
        <f t="shared" si="4"/>
        <v>1</v>
      </c>
      <c r="O36">
        <f t="shared" si="7"/>
        <v>6.9058172613962215E-2</v>
      </c>
      <c r="R36" s="18">
        <v>76.219899999999996</v>
      </c>
      <c r="S36">
        <v>76.078229949733796</v>
      </c>
      <c r="T36">
        <f t="shared" si="2"/>
        <v>0.68416674906619335</v>
      </c>
      <c r="U36">
        <v>0</v>
      </c>
      <c r="V36">
        <f t="shared" si="5"/>
        <v>1</v>
      </c>
      <c r="W36">
        <f t="shared" si="8"/>
        <v>3.9230971367833038E-2</v>
      </c>
    </row>
    <row r="37" spans="1:23" x14ac:dyDescent="0.25">
      <c r="A37" s="16" t="s">
        <v>56</v>
      </c>
      <c r="B37" s="18">
        <v>95.563000000000002</v>
      </c>
      <c r="C37">
        <v>95.953851450763295</v>
      </c>
      <c r="D37">
        <f t="shared" si="0"/>
        <v>-6.3716588675603703E-2</v>
      </c>
      <c r="E37">
        <v>0</v>
      </c>
      <c r="F37">
        <f t="shared" si="3"/>
        <v>-1</v>
      </c>
      <c r="G37">
        <f t="shared" si="6"/>
        <v>2.6365907583751125E-2</v>
      </c>
      <c r="J37" s="18">
        <v>114.8403</v>
      </c>
      <c r="K37">
        <v>115.757924995447</v>
      </c>
      <c r="L37">
        <f t="shared" si="1"/>
        <v>0.88743203134599469</v>
      </c>
      <c r="M37">
        <v>0</v>
      </c>
      <c r="N37">
        <f t="shared" si="4"/>
        <v>1</v>
      </c>
      <c r="O37">
        <f t="shared" si="7"/>
        <v>6.081595784164489E-2</v>
      </c>
      <c r="R37" s="18">
        <v>76.969099999999997</v>
      </c>
      <c r="S37">
        <v>76.735555294344806</v>
      </c>
      <c r="T37">
        <f t="shared" si="2"/>
        <v>0.65732534461101011</v>
      </c>
      <c r="U37">
        <v>0</v>
      </c>
      <c r="V37">
        <f t="shared" si="5"/>
        <v>1</v>
      </c>
      <c r="W37">
        <f t="shared" si="8"/>
        <v>3.5452893811631449E-2</v>
      </c>
    </row>
    <row r="38" spans="1:23" x14ac:dyDescent="0.25">
      <c r="A38" s="16" t="s">
        <v>57</v>
      </c>
      <c r="B38" s="18">
        <v>96.250200000000007</v>
      </c>
      <c r="C38">
        <v>96.067625141676501</v>
      </c>
      <c r="D38">
        <f t="shared" si="0"/>
        <v>0.11377369091320588</v>
      </c>
      <c r="E38">
        <v>0</v>
      </c>
      <c r="F38">
        <f t="shared" si="3"/>
        <v>1</v>
      </c>
      <c r="G38">
        <f t="shared" si="6"/>
        <v>1.42417631708435E-2</v>
      </c>
      <c r="J38" s="18">
        <v>117.18380000000001</v>
      </c>
      <c r="K38">
        <v>116.512041298574</v>
      </c>
      <c r="L38">
        <f t="shared" si="1"/>
        <v>0.75411630312700595</v>
      </c>
      <c r="M38">
        <v>0</v>
      </c>
      <c r="N38">
        <f t="shared" si="4"/>
        <v>1</v>
      </c>
      <c r="O38">
        <f t="shared" si="7"/>
        <v>4.5308844321930462E-2</v>
      </c>
      <c r="R38" s="18">
        <v>77.078599999999994</v>
      </c>
      <c r="S38">
        <v>77.351879623142096</v>
      </c>
      <c r="T38">
        <f t="shared" si="2"/>
        <v>0.61632432879729038</v>
      </c>
      <c r="U38">
        <v>0</v>
      </c>
      <c r="V38">
        <f t="shared" si="5"/>
        <v>1</v>
      </c>
      <c r="W38">
        <f t="shared" si="8"/>
        <v>3.4321803971440135E-2</v>
      </c>
    </row>
    <row r="39" spans="1:23" x14ac:dyDescent="0.25">
      <c r="A39" s="16" t="s">
        <v>58</v>
      </c>
      <c r="B39" s="18">
        <v>97.0398</v>
      </c>
      <c r="C39">
        <v>96.686032618529794</v>
      </c>
      <c r="D39">
        <f t="shared" si="0"/>
        <v>0.61840747685329234</v>
      </c>
      <c r="E39">
        <v>0</v>
      </c>
      <c r="F39">
        <f t="shared" si="3"/>
        <v>1</v>
      </c>
      <c r="G39">
        <f t="shared" si="6"/>
        <v>1.1556126467884746E-2</v>
      </c>
      <c r="J39" s="18">
        <v>117.4753</v>
      </c>
      <c r="K39">
        <v>117.09474400932601</v>
      </c>
      <c r="L39">
        <f t="shared" si="1"/>
        <v>0.58270271075200242</v>
      </c>
      <c r="M39">
        <v>0</v>
      </c>
      <c r="N39">
        <f t="shared" si="4"/>
        <v>1</v>
      </c>
      <c r="O39">
        <f t="shared" si="7"/>
        <v>3.0693086130199748E-2</v>
      </c>
      <c r="R39" s="18">
        <v>77.954499999999996</v>
      </c>
      <c r="S39">
        <v>77.966634454911997</v>
      </c>
      <c r="T39">
        <f t="shared" si="2"/>
        <v>0.61475483176990053</v>
      </c>
      <c r="U39">
        <v>0</v>
      </c>
      <c r="V39">
        <f t="shared" si="5"/>
        <v>1</v>
      </c>
      <c r="W39">
        <f t="shared" si="8"/>
        <v>3.4121668802983611E-2</v>
      </c>
    </row>
    <row r="40" spans="1:23" x14ac:dyDescent="0.25">
      <c r="A40" s="16" t="s">
        <v>59</v>
      </c>
      <c r="B40" s="18">
        <v>97.1113</v>
      </c>
      <c r="C40">
        <v>97.3001208071733</v>
      </c>
      <c r="D40">
        <f t="shared" si="0"/>
        <v>0.61408818864350678</v>
      </c>
      <c r="E40">
        <v>0</v>
      </c>
      <c r="F40">
        <f t="shared" si="3"/>
        <v>1</v>
      </c>
      <c r="G40">
        <f t="shared" si="6"/>
        <v>1.3357480239528634E-2</v>
      </c>
      <c r="J40" s="18">
        <v>117.4697</v>
      </c>
      <c r="K40">
        <v>117.500994571479</v>
      </c>
      <c r="L40">
        <f t="shared" si="1"/>
        <v>0.40625056215299082</v>
      </c>
      <c r="M40">
        <v>0</v>
      </c>
      <c r="N40">
        <f t="shared" si="4"/>
        <v>1</v>
      </c>
      <c r="O40">
        <f t="shared" si="7"/>
        <v>2.2899715492646754E-2</v>
      </c>
      <c r="R40" s="18">
        <v>78.612300000000005</v>
      </c>
      <c r="S40">
        <v>78.574822712035498</v>
      </c>
      <c r="T40">
        <f t="shared" si="2"/>
        <v>0.60818825712350133</v>
      </c>
      <c r="U40">
        <v>0</v>
      </c>
      <c r="V40">
        <f t="shared" si="5"/>
        <v>1</v>
      </c>
      <c r="W40">
        <f t="shared" si="8"/>
        <v>3.2816125768846675E-2</v>
      </c>
    </row>
    <row r="41" spans="1:23" x14ac:dyDescent="0.25">
      <c r="A41" s="16" t="s">
        <v>60</v>
      </c>
      <c r="B41" s="18">
        <v>97.613600000000005</v>
      </c>
      <c r="C41">
        <v>97.942225516477905</v>
      </c>
      <c r="D41">
        <f t="shared" si="0"/>
        <v>0.64210470930460417</v>
      </c>
      <c r="E41">
        <v>0</v>
      </c>
      <c r="F41">
        <f t="shared" si="3"/>
        <v>1</v>
      </c>
      <c r="G41">
        <f t="shared" si="6"/>
        <v>2.0722191299792709E-2</v>
      </c>
      <c r="J41" s="18">
        <v>117.6917</v>
      </c>
      <c r="K41">
        <v>118.006972809256</v>
      </c>
      <c r="L41">
        <f t="shared" si="1"/>
        <v>0.50597823777700057</v>
      </c>
      <c r="M41">
        <v>0</v>
      </c>
      <c r="N41">
        <f t="shared" si="4"/>
        <v>1</v>
      </c>
      <c r="O41">
        <f t="shared" si="7"/>
        <v>1.9428888466145704E-2</v>
      </c>
      <c r="R41" s="18">
        <v>79.424700000000001</v>
      </c>
      <c r="S41">
        <v>79.220128797594896</v>
      </c>
      <c r="T41">
        <f t="shared" si="2"/>
        <v>0.6453060855593975</v>
      </c>
      <c r="U41">
        <v>0</v>
      </c>
      <c r="V41">
        <f t="shared" si="5"/>
        <v>1</v>
      </c>
      <c r="W41">
        <f t="shared" si="8"/>
        <v>3.2378386964421899E-2</v>
      </c>
    </row>
    <row r="42" spans="1:23" x14ac:dyDescent="0.25">
      <c r="A42" s="16" t="s">
        <v>61</v>
      </c>
      <c r="B42" s="18">
        <v>99.826099999999997</v>
      </c>
      <c r="C42">
        <v>98.605167633856709</v>
      </c>
      <c r="D42">
        <f t="shared" si="0"/>
        <v>0.6629421173788046</v>
      </c>
      <c r="E42">
        <v>0</v>
      </c>
      <c r="F42">
        <f t="shared" si="3"/>
        <v>1</v>
      </c>
      <c r="G42">
        <f t="shared" si="6"/>
        <v>2.6414127427819172E-2</v>
      </c>
      <c r="J42" s="18">
        <v>118.4726</v>
      </c>
      <c r="K42">
        <v>118.50395653121301</v>
      </c>
      <c r="L42">
        <f t="shared" si="1"/>
        <v>0.49698372195700813</v>
      </c>
      <c r="M42">
        <v>0</v>
      </c>
      <c r="N42">
        <f t="shared" si="4"/>
        <v>1</v>
      </c>
      <c r="O42">
        <f t="shared" si="7"/>
        <v>1.7096217785203125E-2</v>
      </c>
      <c r="R42" s="18">
        <v>79.688199999999995</v>
      </c>
      <c r="S42">
        <v>79.9216535783019</v>
      </c>
      <c r="T42">
        <f t="shared" si="2"/>
        <v>0.70152478070700397</v>
      </c>
      <c r="U42">
        <v>0</v>
      </c>
      <c r="V42">
        <f t="shared" si="5"/>
        <v>1</v>
      </c>
      <c r="W42">
        <f t="shared" si="8"/>
        <v>3.3221868268485874E-2</v>
      </c>
    </row>
    <row r="43" spans="1:23" x14ac:dyDescent="0.25">
      <c r="A43" s="16" t="s">
        <v>62</v>
      </c>
      <c r="B43" s="18">
        <v>98.541300000000007</v>
      </c>
      <c r="C43">
        <v>98.952026111924894</v>
      </c>
      <c r="D43">
        <f t="shared" si="0"/>
        <v>0.34685847806818515</v>
      </c>
      <c r="E43">
        <v>0</v>
      </c>
      <c r="F43">
        <f t="shared" si="3"/>
        <v>1</v>
      </c>
      <c r="G43">
        <f t="shared" si="6"/>
        <v>2.3436616768995701E-2</v>
      </c>
      <c r="J43" s="18">
        <v>119.2938</v>
      </c>
      <c r="K43">
        <v>118.976757336627</v>
      </c>
      <c r="L43">
        <f t="shared" si="1"/>
        <v>0.47280080541399627</v>
      </c>
      <c r="M43">
        <v>0</v>
      </c>
      <c r="N43">
        <f t="shared" si="4"/>
        <v>1</v>
      </c>
      <c r="O43">
        <f t="shared" si="7"/>
        <v>1.6072568783711615E-2</v>
      </c>
      <c r="R43" s="18">
        <v>80.616699999999994</v>
      </c>
      <c r="S43">
        <v>80.563106269637203</v>
      </c>
      <c r="T43">
        <f t="shared" si="2"/>
        <v>0.64145269133530292</v>
      </c>
      <c r="U43">
        <v>0</v>
      </c>
      <c r="V43">
        <f t="shared" si="5"/>
        <v>1</v>
      </c>
      <c r="W43">
        <f t="shared" si="8"/>
        <v>3.3302345713367196E-2</v>
      </c>
    </row>
    <row r="44" spans="1:23" x14ac:dyDescent="0.25">
      <c r="A44" s="16" t="s">
        <v>63</v>
      </c>
      <c r="B44" s="18">
        <v>99.676599999999993</v>
      </c>
      <c r="C44">
        <v>99.5243353139346</v>
      </c>
      <c r="D44">
        <f t="shared" si="0"/>
        <v>0.57230920200970559</v>
      </c>
      <c r="E44">
        <v>0</v>
      </c>
      <c r="F44">
        <f t="shared" si="3"/>
        <v>1</v>
      </c>
      <c r="G44">
        <f t="shared" si="6"/>
        <v>2.2859319066717159E-2</v>
      </c>
      <c r="J44" s="18">
        <v>119.4011</v>
      </c>
      <c r="K44">
        <v>119.51798904944</v>
      </c>
      <c r="L44">
        <f t="shared" si="1"/>
        <v>0.54123171281300131</v>
      </c>
      <c r="M44">
        <v>0</v>
      </c>
      <c r="N44">
        <f t="shared" si="4"/>
        <v>1</v>
      </c>
      <c r="O44">
        <f t="shared" si="7"/>
        <v>1.7165765152175071E-2</v>
      </c>
      <c r="R44" s="18">
        <v>81.186800000000005</v>
      </c>
      <c r="S44">
        <v>81.153231385664796</v>
      </c>
      <c r="T44">
        <f t="shared" si="2"/>
        <v>0.59012511602759332</v>
      </c>
      <c r="U44">
        <v>0</v>
      </c>
      <c r="V44">
        <f t="shared" si="5"/>
        <v>1</v>
      </c>
      <c r="W44">
        <f t="shared" si="8"/>
        <v>3.2814692857517022E-2</v>
      </c>
    </row>
    <row r="45" spans="1:23" x14ac:dyDescent="0.25">
      <c r="A45" s="16" t="s">
        <v>64</v>
      </c>
      <c r="B45" s="18">
        <v>100.22969999999999</v>
      </c>
      <c r="C45">
        <v>100.315215295209</v>
      </c>
      <c r="D45">
        <f t="shared" si="0"/>
        <v>0.79087998127440073</v>
      </c>
      <c r="E45">
        <v>0</v>
      </c>
      <c r="F45">
        <f t="shared" si="3"/>
        <v>1</v>
      </c>
      <c r="G45">
        <f t="shared" si="6"/>
        <v>2.4228464956944046E-2</v>
      </c>
      <c r="J45" s="18">
        <v>119.75490000000001</v>
      </c>
      <c r="K45">
        <v>119.63162314816</v>
      </c>
      <c r="L45">
        <f t="shared" si="1"/>
        <v>0.11363409871999863</v>
      </c>
      <c r="M45">
        <v>0</v>
      </c>
      <c r="N45">
        <f t="shared" si="4"/>
        <v>1</v>
      </c>
      <c r="O45">
        <f t="shared" si="7"/>
        <v>1.3767409672732264E-2</v>
      </c>
      <c r="R45" s="18">
        <v>81.923000000000002</v>
      </c>
      <c r="S45">
        <v>81.820617847141094</v>
      </c>
      <c r="T45">
        <f t="shared" si="2"/>
        <v>0.66738646147629765</v>
      </c>
      <c r="U45">
        <v>0</v>
      </c>
      <c r="V45">
        <f t="shared" si="5"/>
        <v>1</v>
      </c>
      <c r="W45">
        <f t="shared" si="8"/>
        <v>3.2826114890451279E-2</v>
      </c>
    </row>
    <row r="46" spans="1:23" x14ac:dyDescent="0.25">
      <c r="A46" s="16" t="s">
        <v>65</v>
      </c>
      <c r="B46" s="18">
        <v>100.8717</v>
      </c>
      <c r="C46">
        <v>100.610801546026</v>
      </c>
      <c r="D46">
        <f t="shared" si="0"/>
        <v>0.29558625081699574</v>
      </c>
      <c r="E46">
        <v>0</v>
      </c>
      <c r="F46">
        <f t="shared" si="3"/>
        <v>1</v>
      </c>
      <c r="G46">
        <f t="shared" si="6"/>
        <v>2.0340048704309895E-2</v>
      </c>
      <c r="J46" s="18">
        <v>118.7259</v>
      </c>
      <c r="K46">
        <v>119.33499238046301</v>
      </c>
      <c r="L46">
        <f t="shared" si="1"/>
        <v>-0.29663076769699614</v>
      </c>
      <c r="M46">
        <v>0</v>
      </c>
      <c r="N46">
        <f t="shared" si="4"/>
        <v>-1</v>
      </c>
      <c r="O46">
        <f t="shared" si="7"/>
        <v>7.0127266090994336E-3</v>
      </c>
      <c r="R46" s="18">
        <v>82.517899999999997</v>
      </c>
      <c r="S46">
        <v>82.642360511863899</v>
      </c>
      <c r="T46">
        <f t="shared" si="2"/>
        <v>0.82174266472280522</v>
      </c>
      <c r="U46">
        <v>0</v>
      </c>
      <c r="V46">
        <f t="shared" si="5"/>
        <v>1</v>
      </c>
      <c r="W46">
        <f t="shared" si="8"/>
        <v>3.404217520219889E-2</v>
      </c>
    </row>
    <row r="47" spans="1:23" x14ac:dyDescent="0.25">
      <c r="A47" s="16" t="s">
        <v>66</v>
      </c>
      <c r="B47" s="18">
        <v>100.3199</v>
      </c>
      <c r="C47">
        <v>100.86207350263599</v>
      </c>
      <c r="D47">
        <f t="shared" si="0"/>
        <v>0.25127195660999746</v>
      </c>
      <c r="E47">
        <v>0</v>
      </c>
      <c r="F47">
        <f t="shared" si="3"/>
        <v>1</v>
      </c>
      <c r="G47">
        <f t="shared" si="6"/>
        <v>1.9302761810563028E-2</v>
      </c>
      <c r="J47" s="18">
        <v>119.7162</v>
      </c>
      <c r="K47">
        <v>119.353223320711</v>
      </c>
      <c r="L47">
        <f t="shared" si="1"/>
        <v>1.8230940247988769E-2</v>
      </c>
      <c r="M47">
        <v>0</v>
      </c>
      <c r="N47">
        <f t="shared" si="4"/>
        <v>1</v>
      </c>
      <c r="O47">
        <f t="shared" si="7"/>
        <v>3.1641977182050624E-3</v>
      </c>
      <c r="R47" s="18">
        <v>83.587800000000001</v>
      </c>
      <c r="S47">
        <v>83.619884724320798</v>
      </c>
      <c r="T47">
        <f t="shared" si="2"/>
        <v>0.97752421245689902</v>
      </c>
      <c r="U47">
        <v>0</v>
      </c>
      <c r="V47">
        <f t="shared" si="5"/>
        <v>1</v>
      </c>
      <c r="W47">
        <f t="shared" si="8"/>
        <v>3.794265882019051E-2</v>
      </c>
    </row>
    <row r="48" spans="1:23" x14ac:dyDescent="0.25">
      <c r="A48" s="16" t="s">
        <v>67</v>
      </c>
      <c r="B48" s="18">
        <v>101.702</v>
      </c>
      <c r="C48">
        <v>101.10941166526599</v>
      </c>
      <c r="D48">
        <f t="shared" si="0"/>
        <v>0.24733816263000108</v>
      </c>
      <c r="E48">
        <v>0</v>
      </c>
      <c r="F48">
        <f t="shared" si="3"/>
        <v>1</v>
      </c>
      <c r="G48">
        <f t="shared" si="6"/>
        <v>1.5926520346320416E-2</v>
      </c>
      <c r="J48" s="18">
        <v>119.9393</v>
      </c>
      <c r="K48">
        <v>119.928468578121</v>
      </c>
      <c r="L48">
        <f t="shared" si="1"/>
        <v>0.57524525741000332</v>
      </c>
      <c r="M48">
        <v>0</v>
      </c>
      <c r="N48">
        <f t="shared" si="4"/>
        <v>1</v>
      </c>
      <c r="O48">
        <f t="shared" si="7"/>
        <v>3.4344581258909483E-3</v>
      </c>
      <c r="R48" s="18">
        <v>84.738399999999999</v>
      </c>
      <c r="S48">
        <v>84.64476063236701</v>
      </c>
      <c r="T48">
        <f t="shared" si="2"/>
        <v>1.0248759080462122</v>
      </c>
      <c r="U48">
        <v>0</v>
      </c>
      <c r="V48">
        <f t="shared" si="5"/>
        <v>1</v>
      </c>
      <c r="W48">
        <f t="shared" si="8"/>
        <v>4.3023909055566835E-2</v>
      </c>
    </row>
    <row r="49" spans="1:23" x14ac:dyDescent="0.25">
      <c r="A49" s="16" t="s">
        <v>68</v>
      </c>
      <c r="B49" s="18">
        <v>101.01609999999999</v>
      </c>
      <c r="C49">
        <v>101.190868054853</v>
      </c>
      <c r="D49">
        <f t="shared" si="0"/>
        <v>8.1456389587003741E-2</v>
      </c>
      <c r="E49">
        <v>0</v>
      </c>
      <c r="F49">
        <f t="shared" si="3"/>
        <v>1</v>
      </c>
      <c r="G49">
        <f t="shared" si="6"/>
        <v>8.7290124141897619E-3</v>
      </c>
      <c r="J49" s="18">
        <v>120.69540000000001</v>
      </c>
      <c r="K49">
        <v>120.898665518443</v>
      </c>
      <c r="L49">
        <f t="shared" si="1"/>
        <v>0.97019694032199766</v>
      </c>
      <c r="M49">
        <v>0</v>
      </c>
      <c r="N49">
        <f t="shared" si="4"/>
        <v>1</v>
      </c>
      <c r="O49">
        <f t="shared" si="7"/>
        <v>1.0591199357997521E-2</v>
      </c>
      <c r="R49" s="18">
        <v>85.667599999999993</v>
      </c>
      <c r="S49">
        <v>85.617036881017498</v>
      </c>
      <c r="T49">
        <f t="shared" si="2"/>
        <v>0.97227624865048767</v>
      </c>
      <c r="U49">
        <v>0</v>
      </c>
      <c r="V49">
        <f t="shared" si="5"/>
        <v>1</v>
      </c>
      <c r="W49">
        <f t="shared" si="8"/>
        <v>4.6399295602594322E-2</v>
      </c>
    </row>
    <row r="50" spans="1:23" x14ac:dyDescent="0.25">
      <c r="A50" s="16" t="s">
        <v>69</v>
      </c>
      <c r="B50" s="18">
        <v>101.5338</v>
      </c>
      <c r="C50">
        <v>101.721824832911</v>
      </c>
      <c r="D50">
        <f t="shared" si="0"/>
        <v>0.53095677805799824</v>
      </c>
      <c r="E50">
        <v>0</v>
      </c>
      <c r="F50">
        <f t="shared" si="3"/>
        <v>1</v>
      </c>
      <c r="G50">
        <f t="shared" si="6"/>
        <v>1.1042783377257415E-2</v>
      </c>
      <c r="J50" s="18">
        <v>122.0039</v>
      </c>
      <c r="K50">
        <v>122.02099334286</v>
      </c>
      <c r="L50">
        <f t="shared" si="1"/>
        <v>1.122327824416999</v>
      </c>
      <c r="M50">
        <v>0</v>
      </c>
      <c r="N50">
        <f t="shared" si="4"/>
        <v>1</v>
      </c>
      <c r="O50">
        <f t="shared" si="7"/>
        <v>2.2508075031617707E-2</v>
      </c>
      <c r="R50" s="18">
        <v>86.455699999999993</v>
      </c>
      <c r="S50">
        <v>86.532078060842494</v>
      </c>
      <c r="T50">
        <f t="shared" si="2"/>
        <v>0.91504117982499622</v>
      </c>
      <c r="U50">
        <v>0</v>
      </c>
      <c r="V50">
        <f t="shared" si="5"/>
        <v>1</v>
      </c>
      <c r="W50">
        <f t="shared" si="8"/>
        <v>4.7066873754413131E-2</v>
      </c>
    </row>
    <row r="51" spans="1:23" x14ac:dyDescent="0.25">
      <c r="A51" s="16" t="s">
        <v>70</v>
      </c>
      <c r="B51" s="18">
        <v>102.71769999999999</v>
      </c>
      <c r="C51">
        <v>102.76488917218499</v>
      </c>
      <c r="D51">
        <f t="shared" si="0"/>
        <v>1.0430643392739967</v>
      </c>
      <c r="E51">
        <v>0</v>
      </c>
      <c r="F51">
        <f t="shared" si="3"/>
        <v>1</v>
      </c>
      <c r="G51">
        <f t="shared" si="6"/>
        <v>1.8865522028944509E-2</v>
      </c>
      <c r="J51" s="18">
        <v>123.0882</v>
      </c>
      <c r="K51">
        <v>122.937550353292</v>
      </c>
      <c r="L51">
        <f t="shared" si="1"/>
        <v>0.91655701043200111</v>
      </c>
      <c r="M51">
        <v>0</v>
      </c>
      <c r="N51">
        <f t="shared" si="4"/>
        <v>1</v>
      </c>
      <c r="O51">
        <f t="shared" si="7"/>
        <v>3.0031254564023356E-2</v>
      </c>
      <c r="R51" s="18">
        <v>87.506500000000003</v>
      </c>
      <c r="S51">
        <v>87.461397498109406</v>
      </c>
      <c r="T51">
        <f t="shared" si="2"/>
        <v>0.92931943726691202</v>
      </c>
      <c r="U51">
        <v>0</v>
      </c>
      <c r="V51">
        <f t="shared" si="5"/>
        <v>1</v>
      </c>
      <c r="W51">
        <f t="shared" si="8"/>
        <v>4.5940182606725194E-2</v>
      </c>
    </row>
    <row r="52" spans="1:23" x14ac:dyDescent="0.25">
      <c r="A52" s="16" t="s">
        <v>71</v>
      </c>
      <c r="B52" s="18">
        <v>103.79770000000001</v>
      </c>
      <c r="C52">
        <v>103.56535184086999</v>
      </c>
      <c r="D52">
        <f t="shared" si="0"/>
        <v>0.80046266868500027</v>
      </c>
      <c r="E52">
        <v>0</v>
      </c>
      <c r="F52">
        <f t="shared" si="3"/>
        <v>1</v>
      </c>
      <c r="G52">
        <f t="shared" si="6"/>
        <v>2.4289926478206235E-2</v>
      </c>
      <c r="J52" s="18">
        <v>123.68689999999999</v>
      </c>
      <c r="K52">
        <v>123.67522802145299</v>
      </c>
      <c r="L52">
        <f t="shared" si="1"/>
        <v>0.73767766816099822</v>
      </c>
      <c r="M52">
        <v>0</v>
      </c>
      <c r="N52">
        <f t="shared" si="4"/>
        <v>1</v>
      </c>
      <c r="O52">
        <f t="shared" si="7"/>
        <v>3.1241618339280047E-2</v>
      </c>
      <c r="R52" s="18">
        <v>88.392499999999998</v>
      </c>
      <c r="S52">
        <v>88.475843891425995</v>
      </c>
      <c r="T52">
        <f t="shared" si="2"/>
        <v>1.0144463933165895</v>
      </c>
      <c r="U52">
        <v>0</v>
      </c>
      <c r="V52">
        <f t="shared" si="5"/>
        <v>1</v>
      </c>
      <c r="W52">
        <f t="shared" si="8"/>
        <v>4.5260725299919286E-2</v>
      </c>
    </row>
    <row r="53" spans="1:23" x14ac:dyDescent="0.25">
      <c r="A53" s="16" t="s">
        <v>72</v>
      </c>
      <c r="B53" s="18">
        <v>104.4627</v>
      </c>
      <c r="C53">
        <v>104.33282017857999</v>
      </c>
      <c r="D53">
        <f t="shared" si="0"/>
        <v>0.76746833770999956</v>
      </c>
      <c r="E53">
        <v>0</v>
      </c>
      <c r="F53">
        <f t="shared" si="3"/>
        <v>1</v>
      </c>
      <c r="G53">
        <f t="shared" si="6"/>
        <v>3.1049759569448721E-2</v>
      </c>
      <c r="J53" s="18">
        <v>124.3382</v>
      </c>
      <c r="K53">
        <v>124.29571670232301</v>
      </c>
      <c r="L53">
        <f t="shared" si="1"/>
        <v>0.62048868087001097</v>
      </c>
      <c r="M53">
        <v>0</v>
      </c>
      <c r="N53">
        <f t="shared" si="4"/>
        <v>1</v>
      </c>
      <c r="O53">
        <f t="shared" si="7"/>
        <v>2.8098334827043991E-2</v>
      </c>
      <c r="R53" s="18">
        <v>89.72</v>
      </c>
      <c r="S53">
        <v>89.63495534016019</v>
      </c>
      <c r="T53">
        <f t="shared" si="2"/>
        <v>1.159111448734194</v>
      </c>
      <c r="U53">
        <v>0</v>
      </c>
      <c r="V53">
        <f t="shared" si="5"/>
        <v>1</v>
      </c>
      <c r="W53">
        <f t="shared" si="8"/>
        <v>4.6928959533210857E-2</v>
      </c>
    </row>
    <row r="54" spans="1:23" x14ac:dyDescent="0.25">
      <c r="A54" s="16" t="s">
        <v>73</v>
      </c>
      <c r="B54" s="18">
        <v>104.9725</v>
      </c>
      <c r="C54">
        <v>105.21016557937</v>
      </c>
      <c r="D54">
        <f t="shared" si="0"/>
        <v>0.87734540079000567</v>
      </c>
      <c r="E54">
        <v>0</v>
      </c>
      <c r="F54">
        <f t="shared" si="3"/>
        <v>1</v>
      </c>
      <c r="G54">
        <f t="shared" si="6"/>
        <v>3.4292943055130753E-2</v>
      </c>
      <c r="J54" s="18">
        <v>124.3826</v>
      </c>
      <c r="K54">
        <v>124.705987866543</v>
      </c>
      <c r="L54">
        <f t="shared" si="1"/>
        <v>0.4102711642199921</v>
      </c>
      <c r="M54">
        <v>0</v>
      </c>
      <c r="N54">
        <f t="shared" si="4"/>
        <v>1</v>
      </c>
      <c r="O54">
        <f t="shared" si="7"/>
        <v>2.2004365397506526E-2</v>
      </c>
      <c r="R54" s="18">
        <v>90.790300000000002</v>
      </c>
      <c r="S54">
        <v>90.806140091149402</v>
      </c>
      <c r="T54">
        <f t="shared" si="2"/>
        <v>1.1711847509892124</v>
      </c>
      <c r="U54">
        <v>0</v>
      </c>
      <c r="V54">
        <f t="shared" si="5"/>
        <v>1</v>
      </c>
      <c r="W54">
        <f t="shared" si="8"/>
        <v>4.9392804681077075E-2</v>
      </c>
    </row>
    <row r="55" spans="1:23" x14ac:dyDescent="0.25">
      <c r="A55" s="16" t="s">
        <v>74</v>
      </c>
      <c r="B55" s="18">
        <v>105.5204</v>
      </c>
      <c r="C55">
        <v>105.83267537211501</v>
      </c>
      <c r="D55">
        <f t="shared" si="0"/>
        <v>0.62250979274500651</v>
      </c>
      <c r="E55">
        <v>0</v>
      </c>
      <c r="F55">
        <f t="shared" si="3"/>
        <v>1</v>
      </c>
      <c r="G55">
        <f t="shared" si="6"/>
        <v>2.9852474173254484E-2</v>
      </c>
      <c r="J55" s="18">
        <v>125.6656</v>
      </c>
      <c r="K55">
        <v>125.376938200932</v>
      </c>
      <c r="L55">
        <f t="shared" si="1"/>
        <v>0.67095033438900487</v>
      </c>
      <c r="M55">
        <v>0</v>
      </c>
      <c r="N55">
        <f t="shared" si="4"/>
        <v>1</v>
      </c>
      <c r="O55">
        <f t="shared" si="7"/>
        <v>1.9842495971571023E-2</v>
      </c>
      <c r="R55" s="18">
        <v>91.949600000000004</v>
      </c>
      <c r="S55">
        <v>91.931393980952706</v>
      </c>
      <c r="T55">
        <f t="shared" si="2"/>
        <v>1.1252538898033038</v>
      </c>
      <c r="U55">
        <v>0</v>
      </c>
      <c r="V55">
        <f t="shared" si="5"/>
        <v>1</v>
      </c>
      <c r="W55">
        <f t="shared" si="8"/>
        <v>5.1108221577867249E-2</v>
      </c>
    </row>
    <row r="56" spans="1:23" x14ac:dyDescent="0.25">
      <c r="A56" s="16" t="s">
        <v>75</v>
      </c>
      <c r="B56" s="18">
        <v>106.8952</v>
      </c>
      <c r="C56">
        <v>106.47901611204399</v>
      </c>
      <c r="D56">
        <f t="shared" si="0"/>
        <v>0.64634073992898777</v>
      </c>
      <c r="E56">
        <v>0</v>
      </c>
      <c r="F56">
        <f t="shared" si="3"/>
        <v>1</v>
      </c>
      <c r="G56">
        <f t="shared" si="6"/>
        <v>2.8133581544249438E-2</v>
      </c>
      <c r="J56" s="18">
        <v>126.164</v>
      </c>
      <c r="K56">
        <v>126.236297149135</v>
      </c>
      <c r="L56">
        <f t="shared" si="1"/>
        <v>0.85935894820299552</v>
      </c>
      <c r="M56">
        <v>0</v>
      </c>
      <c r="N56">
        <f t="shared" si="4"/>
        <v>1</v>
      </c>
      <c r="O56">
        <f t="shared" si="7"/>
        <v>2.0708020261242247E-2</v>
      </c>
      <c r="R56" s="18">
        <v>93.030699999999996</v>
      </c>
      <c r="S56">
        <v>93.107185817474303</v>
      </c>
      <c r="T56">
        <f t="shared" si="2"/>
        <v>1.1757918365215971</v>
      </c>
      <c r="U56">
        <v>0</v>
      </c>
      <c r="V56">
        <f t="shared" si="5"/>
        <v>1</v>
      </c>
      <c r="W56">
        <f t="shared" si="8"/>
        <v>5.2345835002508757E-2</v>
      </c>
    </row>
    <row r="57" spans="1:23" x14ac:dyDescent="0.25">
      <c r="A57" s="16" t="s">
        <v>76</v>
      </c>
      <c r="B57" s="18">
        <v>107.5243</v>
      </c>
      <c r="C57">
        <v>107.13844353886699</v>
      </c>
      <c r="D57">
        <f t="shared" si="0"/>
        <v>0.65942742682300093</v>
      </c>
      <c r="E57">
        <v>0</v>
      </c>
      <c r="F57">
        <f t="shared" si="3"/>
        <v>1</v>
      </c>
      <c r="G57">
        <f t="shared" si="6"/>
        <v>2.6891090986372171E-2</v>
      </c>
      <c r="J57" s="18">
        <v>126.5254</v>
      </c>
      <c r="K57">
        <v>126.295725692586</v>
      </c>
      <c r="L57">
        <f t="shared" si="1"/>
        <v>5.9428543451005567E-2</v>
      </c>
      <c r="M57">
        <v>0</v>
      </c>
      <c r="N57">
        <f t="shared" si="4"/>
        <v>1</v>
      </c>
      <c r="O57">
        <f t="shared" si="7"/>
        <v>1.6090731389021545E-2</v>
      </c>
      <c r="R57" s="18">
        <v>94.137200000000007</v>
      </c>
      <c r="S57">
        <v>94.379420621531807</v>
      </c>
      <c r="T57">
        <f t="shared" si="2"/>
        <v>1.2722348040575042</v>
      </c>
      <c r="U57">
        <v>0</v>
      </c>
      <c r="V57">
        <f t="shared" si="5"/>
        <v>1</v>
      </c>
      <c r="W57">
        <f t="shared" si="8"/>
        <v>5.2930971665759281E-2</v>
      </c>
    </row>
    <row r="58" spans="1:23" x14ac:dyDescent="0.25">
      <c r="A58" s="16" t="s">
        <v>77</v>
      </c>
      <c r="B58" s="18">
        <v>106.90949999999999</v>
      </c>
      <c r="C58">
        <v>107.54612680370801</v>
      </c>
      <c r="D58">
        <f t="shared" si="0"/>
        <v>0.40768326484101181</v>
      </c>
      <c r="E58">
        <v>0</v>
      </c>
      <c r="F58">
        <f t="shared" si="3"/>
        <v>1</v>
      </c>
      <c r="G58">
        <f t="shared" si="6"/>
        <v>2.2202809124711148E-2</v>
      </c>
      <c r="J58" s="18">
        <v>125.3124</v>
      </c>
      <c r="K58">
        <v>125.801140793405</v>
      </c>
      <c r="L58">
        <f t="shared" si="1"/>
        <v>-0.49458489918100668</v>
      </c>
      <c r="M58">
        <v>0</v>
      </c>
      <c r="N58">
        <f t="shared" si="4"/>
        <v>-1</v>
      </c>
      <c r="O58">
        <f t="shared" si="7"/>
        <v>8.7818792473221292E-3</v>
      </c>
      <c r="R58" s="18">
        <v>96.035799999999995</v>
      </c>
      <c r="S58">
        <v>95.702158133038211</v>
      </c>
      <c r="T58">
        <f t="shared" si="2"/>
        <v>1.3227375115064035</v>
      </c>
      <c r="U58">
        <v>0</v>
      </c>
      <c r="V58">
        <f t="shared" si="5"/>
        <v>1</v>
      </c>
      <c r="W58">
        <f t="shared" si="8"/>
        <v>5.3917257544195608E-2</v>
      </c>
    </row>
    <row r="59" spans="1:23" x14ac:dyDescent="0.25">
      <c r="A59" s="16" t="s">
        <v>78</v>
      </c>
      <c r="B59" s="18">
        <v>107.59569999999999</v>
      </c>
      <c r="C59">
        <v>107.807011340153</v>
      </c>
      <c r="D59">
        <f t="shared" si="0"/>
        <v>0.26088453644499054</v>
      </c>
      <c r="E59">
        <v>0</v>
      </c>
      <c r="F59">
        <f t="shared" si="3"/>
        <v>1</v>
      </c>
      <c r="G59">
        <f t="shared" si="6"/>
        <v>1.8655258984014995E-2</v>
      </c>
      <c r="J59" s="18">
        <v>126.258</v>
      </c>
      <c r="K59">
        <v>125.91453345949</v>
      </c>
      <c r="L59">
        <f t="shared" si="1"/>
        <v>0.11339266608500509</v>
      </c>
      <c r="M59">
        <v>0</v>
      </c>
      <c r="N59">
        <f t="shared" si="4"/>
        <v>1</v>
      </c>
      <c r="O59">
        <f t="shared" si="7"/>
        <v>4.2878320867625339E-3</v>
      </c>
      <c r="R59" s="18">
        <v>97.004900000000006</v>
      </c>
      <c r="S59">
        <v>96.943019420764401</v>
      </c>
      <c r="T59">
        <f t="shared" si="2"/>
        <v>1.2408612877261902</v>
      </c>
      <c r="U59">
        <v>0</v>
      </c>
      <c r="V59">
        <f t="shared" si="5"/>
        <v>1</v>
      </c>
      <c r="W59">
        <f t="shared" si="8"/>
        <v>5.4514842240399999E-2</v>
      </c>
    </row>
    <row r="60" spans="1:23" x14ac:dyDescent="0.25">
      <c r="A60" s="16" t="s">
        <v>79</v>
      </c>
      <c r="B60" s="18">
        <v>108.7491</v>
      </c>
      <c r="C60">
        <v>108.27664275474299</v>
      </c>
      <c r="D60">
        <f t="shared" si="0"/>
        <v>0.46963141458999758</v>
      </c>
      <c r="E60">
        <v>0</v>
      </c>
      <c r="F60">
        <f t="shared" si="3"/>
        <v>1</v>
      </c>
      <c r="G60">
        <f t="shared" si="6"/>
        <v>1.688244978529313E-2</v>
      </c>
      <c r="J60" s="18">
        <v>126.6332</v>
      </c>
      <c r="K60">
        <v>126.594663789404</v>
      </c>
      <c r="L60">
        <f t="shared" si="1"/>
        <v>0.68013032991399314</v>
      </c>
      <c r="M60">
        <v>0</v>
      </c>
      <c r="N60">
        <f t="shared" si="4"/>
        <v>1</v>
      </c>
      <c r="O60">
        <f t="shared" si="7"/>
        <v>2.8388557678115699E-3</v>
      </c>
      <c r="R60" s="18">
        <v>97.889300000000006</v>
      </c>
      <c r="S60">
        <v>98.036609582404694</v>
      </c>
      <c r="T60">
        <f t="shared" si="2"/>
        <v>1.093590161640293</v>
      </c>
      <c r="U60">
        <v>0</v>
      </c>
      <c r="V60">
        <f t="shared" si="5"/>
        <v>1</v>
      </c>
      <c r="W60">
        <f t="shared" si="8"/>
        <v>5.2943537296830635E-2</v>
      </c>
    </row>
    <row r="61" spans="1:23" x14ac:dyDescent="0.25">
      <c r="A61" s="16" t="s">
        <v>80</v>
      </c>
      <c r="B61" s="18">
        <v>109.1901</v>
      </c>
      <c r="C61">
        <v>108.752347922464</v>
      </c>
      <c r="D61">
        <f t="shared" si="0"/>
        <v>0.47570516772100291</v>
      </c>
      <c r="E61">
        <v>0</v>
      </c>
      <c r="F61">
        <f t="shared" si="3"/>
        <v>1</v>
      </c>
      <c r="G61">
        <f t="shared" si="6"/>
        <v>1.5063728109989958E-2</v>
      </c>
      <c r="J61" s="18">
        <v>127.0303</v>
      </c>
      <c r="K61">
        <v>127.24389865694501</v>
      </c>
      <c r="L61">
        <f t="shared" si="1"/>
        <v>0.64923486754101134</v>
      </c>
      <c r="M61">
        <v>0</v>
      </c>
      <c r="N61">
        <f t="shared" si="4"/>
        <v>1</v>
      </c>
      <c r="O61">
        <f t="shared" si="7"/>
        <v>7.5075617892796506E-3</v>
      </c>
      <c r="R61" s="18">
        <v>99.040099999999995</v>
      </c>
      <c r="S61">
        <v>98.953128114651904</v>
      </c>
      <c r="T61">
        <f t="shared" si="2"/>
        <v>0.91651853224720981</v>
      </c>
      <c r="U61">
        <v>0</v>
      </c>
      <c r="V61">
        <f t="shared" si="5"/>
        <v>1</v>
      </c>
      <c r="W61">
        <f t="shared" si="8"/>
        <v>4.8460855798860954E-2</v>
      </c>
    </row>
    <row r="62" spans="1:23" x14ac:dyDescent="0.25">
      <c r="A62" s="16" t="s">
        <v>81</v>
      </c>
      <c r="B62" s="18">
        <v>108.199</v>
      </c>
      <c r="C62">
        <v>109.031850085432</v>
      </c>
      <c r="D62">
        <f t="shared" si="0"/>
        <v>0.27950216296800079</v>
      </c>
      <c r="E62">
        <v>1</v>
      </c>
      <c r="F62">
        <f t="shared" si="3"/>
        <v>1</v>
      </c>
      <c r="G62">
        <f t="shared" si="6"/>
        <v>1.3814753965391217E-2</v>
      </c>
      <c r="J62" s="18">
        <v>127.86839999999999</v>
      </c>
      <c r="K62">
        <v>128.11426816125399</v>
      </c>
      <c r="L62">
        <f t="shared" si="1"/>
        <v>0.8703695043089823</v>
      </c>
      <c r="M62">
        <v>1</v>
      </c>
      <c r="N62">
        <f t="shared" si="4"/>
        <v>1</v>
      </c>
      <c r="O62">
        <f t="shared" si="7"/>
        <v>1.8387173226415251E-2</v>
      </c>
      <c r="R62" s="18">
        <v>99.632000000000005</v>
      </c>
      <c r="S62">
        <v>99.638651718940892</v>
      </c>
      <c r="T62">
        <f t="shared" si="2"/>
        <v>0.68552360428898851</v>
      </c>
      <c r="U62">
        <v>0</v>
      </c>
      <c r="V62">
        <f t="shared" si="5"/>
        <v>1</v>
      </c>
      <c r="W62">
        <f t="shared" si="8"/>
        <v>4.1132756697403343E-2</v>
      </c>
    </row>
    <row r="63" spans="1:23" x14ac:dyDescent="0.25">
      <c r="A63" s="16" t="s">
        <v>82</v>
      </c>
      <c r="B63" s="18">
        <v>108.60039999999999</v>
      </c>
      <c r="C63">
        <v>108.793768565199</v>
      </c>
      <c r="D63">
        <f t="shared" si="0"/>
        <v>-0.23808152023299556</v>
      </c>
      <c r="E63">
        <v>0</v>
      </c>
      <c r="F63">
        <f t="shared" si="3"/>
        <v>-1</v>
      </c>
      <c r="G63">
        <f t="shared" si="6"/>
        <v>9.1529967557730223E-3</v>
      </c>
      <c r="J63" s="18">
        <v>128.6936</v>
      </c>
      <c r="K63">
        <v>127.88556003361001</v>
      </c>
      <c r="L63">
        <f t="shared" si="1"/>
        <v>-0.22870812764398352</v>
      </c>
      <c r="M63">
        <v>0</v>
      </c>
      <c r="N63">
        <f t="shared" si="4"/>
        <v>-1</v>
      </c>
      <c r="O63">
        <f t="shared" si="7"/>
        <v>1.565368603580725E-2</v>
      </c>
      <c r="R63" s="18">
        <v>99.984899999999996</v>
      </c>
      <c r="S63">
        <v>99.896404001243013</v>
      </c>
      <c r="T63">
        <f t="shared" si="2"/>
        <v>0.25775228230212122</v>
      </c>
      <c r="U63">
        <v>1</v>
      </c>
      <c r="V63">
        <f t="shared" si="5"/>
        <v>1</v>
      </c>
      <c r="W63">
        <f t="shared" si="8"/>
        <v>3.0465159824040119E-2</v>
      </c>
    </row>
    <row r="64" spans="1:23" x14ac:dyDescent="0.25">
      <c r="A64" s="16" t="s">
        <v>83</v>
      </c>
      <c r="B64" s="18">
        <v>108.08540000000001</v>
      </c>
      <c r="C64">
        <v>106.968699133097</v>
      </c>
      <c r="D64">
        <f t="shared" si="0"/>
        <v>-1.8250694321019978</v>
      </c>
      <c r="E64">
        <v>0</v>
      </c>
      <c r="F64">
        <f t="shared" si="3"/>
        <v>-1</v>
      </c>
      <c r="G64">
        <f t="shared" si="6"/>
        <v>-1.2079646989135115E-2</v>
      </c>
      <c r="J64" s="18">
        <v>125.5685</v>
      </c>
      <c r="K64">
        <v>126.08835600523101</v>
      </c>
      <c r="L64">
        <f t="shared" si="1"/>
        <v>-1.7972040283789994</v>
      </c>
      <c r="M64">
        <v>0</v>
      </c>
      <c r="N64">
        <f t="shared" si="4"/>
        <v>-1</v>
      </c>
      <c r="O64">
        <f t="shared" si="7"/>
        <v>-3.9994401739970285E-3</v>
      </c>
      <c r="R64" s="18">
        <v>99.606300000000005</v>
      </c>
      <c r="S64">
        <v>99.796347889252303</v>
      </c>
      <c r="T64">
        <f t="shared" si="2"/>
        <v>-0.10005611199071041</v>
      </c>
      <c r="U64">
        <v>0</v>
      </c>
      <c r="V64">
        <f t="shared" si="5"/>
        <v>-1</v>
      </c>
      <c r="W64">
        <f t="shared" si="8"/>
        <v>1.7949807876296055E-2</v>
      </c>
    </row>
    <row r="65" spans="1:23" x14ac:dyDescent="0.25">
      <c r="A65" s="16" t="s">
        <v>84</v>
      </c>
      <c r="B65" s="18">
        <v>104.0616</v>
      </c>
      <c r="C65">
        <v>103.00535788808</v>
      </c>
      <c r="D65">
        <f t="shared" si="0"/>
        <v>-3.9633412450170056</v>
      </c>
      <c r="E65">
        <v>0</v>
      </c>
      <c r="F65">
        <f t="shared" si="3"/>
        <v>-1</v>
      </c>
      <c r="G65">
        <f t="shared" si="6"/>
        <v>-5.2844744450771475E-2</v>
      </c>
      <c r="J65" s="18">
        <v>124.16759999999999</v>
      </c>
      <c r="K65">
        <v>124.33106281673101</v>
      </c>
      <c r="L65">
        <f t="shared" si="1"/>
        <v>-1.7572931885000003</v>
      </c>
      <c r="M65">
        <v>0</v>
      </c>
      <c r="N65">
        <f t="shared" si="4"/>
        <v>-1</v>
      </c>
      <c r="O65">
        <f t="shared" si="7"/>
        <v>-2.2891752539484278E-2</v>
      </c>
      <c r="R65" s="18">
        <v>99.548699999999997</v>
      </c>
      <c r="S65">
        <v>99.480641337282592</v>
      </c>
      <c r="T65">
        <f t="shared" si="2"/>
        <v>-0.31570655196971131</v>
      </c>
      <c r="U65">
        <v>0</v>
      </c>
      <c r="V65">
        <f t="shared" si="5"/>
        <v>-1</v>
      </c>
      <c r="W65">
        <f t="shared" si="8"/>
        <v>5.3309403419716612E-3</v>
      </c>
    </row>
    <row r="66" spans="1:23" x14ac:dyDescent="0.25">
      <c r="A66" s="16" t="s">
        <v>85</v>
      </c>
      <c r="B66" s="18">
        <v>96.348200000000006</v>
      </c>
      <c r="C66">
        <v>98.710905342726491</v>
      </c>
      <c r="D66">
        <f t="shared" si="0"/>
        <v>-4.2944525453535078</v>
      </c>
      <c r="E66">
        <v>0</v>
      </c>
      <c r="F66">
        <f t="shared" si="3"/>
        <v>-1</v>
      </c>
      <c r="G66">
        <f t="shared" si="6"/>
        <v>-9.4659906574258088E-2</v>
      </c>
      <c r="J66" s="18">
        <v>122.7414</v>
      </c>
      <c r="K66">
        <v>122.488043360399</v>
      </c>
      <c r="L66">
        <f t="shared" si="1"/>
        <v>-1.8430194563320015</v>
      </c>
      <c r="M66">
        <v>0</v>
      </c>
      <c r="N66">
        <f t="shared" si="4"/>
        <v>-1</v>
      </c>
      <c r="O66">
        <f t="shared" si="7"/>
        <v>-4.3915676853208942E-2</v>
      </c>
      <c r="R66" s="18">
        <v>99.082499999999996</v>
      </c>
      <c r="S66">
        <v>99.011215228454589</v>
      </c>
      <c r="T66">
        <f t="shared" si="2"/>
        <v>-0.46942610882800295</v>
      </c>
      <c r="U66">
        <v>0</v>
      </c>
      <c r="V66">
        <f t="shared" si="5"/>
        <v>-1</v>
      </c>
      <c r="W66">
        <f t="shared" si="8"/>
        <v>-6.2971194377074297E-3</v>
      </c>
    </row>
    <row r="67" spans="1:23" x14ac:dyDescent="0.25">
      <c r="A67" s="16" t="s">
        <v>86</v>
      </c>
      <c r="B67" s="18">
        <v>96.110699999999994</v>
      </c>
      <c r="C67">
        <v>96.345755440452891</v>
      </c>
      <c r="D67">
        <f t="shared" si="0"/>
        <v>-2.3651499022736004</v>
      </c>
      <c r="E67">
        <v>0</v>
      </c>
      <c r="F67">
        <f t="shared" si="3"/>
        <v>-1</v>
      </c>
      <c r="G67">
        <f t="shared" si="6"/>
        <v>-0.11441843856421008</v>
      </c>
      <c r="J67" s="18">
        <v>119.1718</v>
      </c>
      <c r="K67">
        <v>119.061792553328</v>
      </c>
      <c r="L67">
        <f t="shared" si="1"/>
        <v>-3.4262508070709998</v>
      </c>
      <c r="M67">
        <v>0</v>
      </c>
      <c r="N67">
        <f t="shared" si="4"/>
        <v>-1</v>
      </c>
      <c r="O67">
        <f t="shared" si="7"/>
        <v>-6.8997371383938882E-2</v>
      </c>
      <c r="R67" s="18">
        <v>98.448599999999999</v>
      </c>
      <c r="S67">
        <v>98.615310544432603</v>
      </c>
      <c r="T67">
        <f t="shared" si="2"/>
        <v>-0.39590468402198553</v>
      </c>
      <c r="U67">
        <v>0</v>
      </c>
      <c r="V67">
        <f t="shared" si="5"/>
        <v>-1</v>
      </c>
      <c r="W67">
        <f t="shared" si="8"/>
        <v>-1.2824219946840824E-2</v>
      </c>
    </row>
    <row r="68" spans="1:23" x14ac:dyDescent="0.25">
      <c r="A68" s="16" t="s">
        <v>87</v>
      </c>
      <c r="B68" s="18">
        <v>96.457899999999995</v>
      </c>
      <c r="C68">
        <v>95.993472853738709</v>
      </c>
      <c r="D68">
        <f t="shared" si="0"/>
        <v>-0.35228258671418189</v>
      </c>
      <c r="E68">
        <v>-1</v>
      </c>
      <c r="F68">
        <f t="shared" si="3"/>
        <v>-1</v>
      </c>
      <c r="G68">
        <f t="shared" si="6"/>
        <v>-0.10260222259693227</v>
      </c>
      <c r="J68" s="18">
        <v>114.4987</v>
      </c>
      <c r="K68">
        <v>114.633287761471</v>
      </c>
      <c r="L68">
        <f t="shared" si="1"/>
        <v>-4.4285047918570086</v>
      </c>
      <c r="M68">
        <v>0</v>
      </c>
      <c r="N68">
        <f t="shared" si="4"/>
        <v>-1</v>
      </c>
      <c r="O68">
        <f t="shared" si="7"/>
        <v>-9.0849532872684741E-2</v>
      </c>
      <c r="R68" s="18">
        <v>98.632999999999996</v>
      </c>
      <c r="S68">
        <v>98.568944526166703</v>
      </c>
      <c r="T68">
        <f t="shared" si="2"/>
        <v>-4.6366018265899811E-2</v>
      </c>
      <c r="U68">
        <v>-1</v>
      </c>
      <c r="V68">
        <f t="shared" si="5"/>
        <v>-1</v>
      </c>
      <c r="W68">
        <f t="shared" si="8"/>
        <v>-1.2299080968851631E-2</v>
      </c>
    </row>
    <row r="69" spans="1:23" x14ac:dyDescent="0.25">
      <c r="A69" s="16" t="s">
        <v>88</v>
      </c>
      <c r="B69" s="18">
        <v>97.116200000000006</v>
      </c>
      <c r="C69">
        <v>97.015132956300107</v>
      </c>
      <c r="D69">
        <f t="shared" si="0"/>
        <v>1.0216601025613983</v>
      </c>
      <c r="E69">
        <v>0</v>
      </c>
      <c r="F69">
        <f t="shared" si="3"/>
        <v>1</v>
      </c>
      <c r="G69">
        <f t="shared" si="6"/>
        <v>-5.8154498509568248E-2</v>
      </c>
      <c r="J69" s="18">
        <v>111.584</v>
      </c>
      <c r="K69">
        <v>109.956677445453</v>
      </c>
      <c r="L69">
        <f t="shared" si="1"/>
        <v>-4.6766103160179995</v>
      </c>
      <c r="M69">
        <v>0</v>
      </c>
      <c r="N69">
        <f t="shared" si="4"/>
        <v>-1</v>
      </c>
      <c r="O69">
        <f t="shared" si="7"/>
        <v>-0.11561378987378587</v>
      </c>
      <c r="R69" s="18">
        <v>98.809700000000007</v>
      </c>
      <c r="S69">
        <v>98.893440933216297</v>
      </c>
      <c r="T69">
        <f t="shared" si="2"/>
        <v>0.32449640704959393</v>
      </c>
      <c r="U69">
        <v>0</v>
      </c>
      <c r="V69">
        <f t="shared" si="5"/>
        <v>1</v>
      </c>
      <c r="W69">
        <f t="shared" si="8"/>
        <v>-5.9026600167909043E-3</v>
      </c>
    </row>
    <row r="70" spans="1:23" x14ac:dyDescent="0.25">
      <c r="A70" s="16" t="s">
        <v>89</v>
      </c>
      <c r="B70" s="18">
        <v>98.429100000000005</v>
      </c>
      <c r="C70">
        <v>98.737112176533998</v>
      </c>
      <c r="D70">
        <f t="shared" si="0"/>
        <v>1.7219792202338908</v>
      </c>
      <c r="E70">
        <v>0</v>
      </c>
      <c r="F70">
        <f t="shared" si="3"/>
        <v>1</v>
      </c>
      <c r="G70">
        <f t="shared" si="6"/>
        <v>2.6549076534670665E-4</v>
      </c>
      <c r="J70" s="18">
        <v>103.8192</v>
      </c>
      <c r="K70">
        <v>105.17430108035499</v>
      </c>
      <c r="L70">
        <f t="shared" si="1"/>
        <v>-4.7823763650980027</v>
      </c>
      <c r="M70">
        <v>0</v>
      </c>
      <c r="N70">
        <f t="shared" si="4"/>
        <v>-1</v>
      </c>
      <c r="O70">
        <f t="shared" si="7"/>
        <v>-0.14135046821755037</v>
      </c>
      <c r="R70" s="18">
        <v>99.47</v>
      </c>
      <c r="S70">
        <v>99.387612215894706</v>
      </c>
      <c r="T70">
        <f t="shared" si="2"/>
        <v>0.49417128267840837</v>
      </c>
      <c r="U70">
        <v>0</v>
      </c>
      <c r="V70">
        <f t="shared" si="5"/>
        <v>1</v>
      </c>
      <c r="W70">
        <f t="shared" si="8"/>
        <v>3.8015591119817419E-3</v>
      </c>
    </row>
    <row r="71" spans="1:23" x14ac:dyDescent="0.25">
      <c r="A71" s="16" t="s">
        <v>90</v>
      </c>
      <c r="B71" s="18">
        <v>100.032</v>
      </c>
      <c r="C71">
        <v>99.896976700064613</v>
      </c>
      <c r="D71">
        <f t="shared" si="0"/>
        <v>1.1598645235306151</v>
      </c>
      <c r="E71">
        <v>0</v>
      </c>
      <c r="F71">
        <f t="shared" si="3"/>
        <v>1</v>
      </c>
      <c r="G71">
        <f t="shared" si="6"/>
        <v>3.6859135551711747E-2</v>
      </c>
      <c r="J71" s="18">
        <v>101.34569999999999</v>
      </c>
      <c r="K71">
        <v>101.488267071626</v>
      </c>
      <c r="L71">
        <f t="shared" si="1"/>
        <v>-3.6860340087289956</v>
      </c>
      <c r="M71">
        <v>0</v>
      </c>
      <c r="N71">
        <f t="shared" si="4"/>
        <v>-1</v>
      </c>
      <c r="O71">
        <f t="shared" si="7"/>
        <v>-0.14760004116207801</v>
      </c>
      <c r="R71" s="18">
        <v>99.852500000000006</v>
      </c>
      <c r="S71">
        <v>99.907913912709404</v>
      </c>
      <c r="T71">
        <f t="shared" si="2"/>
        <v>0.52030169681469829</v>
      </c>
      <c r="U71">
        <v>0</v>
      </c>
      <c r="V71">
        <f t="shared" si="5"/>
        <v>1</v>
      </c>
      <c r="W71">
        <f t="shared" si="8"/>
        <v>1.3107532300416972E-2</v>
      </c>
    </row>
    <row r="72" spans="1:23" x14ac:dyDescent="0.25">
      <c r="A72" s="16" t="s">
        <v>91</v>
      </c>
      <c r="B72" s="18">
        <v>100.1113</v>
      </c>
      <c r="C72">
        <v>100.363896175954</v>
      </c>
      <c r="D72">
        <f t="shared" si="0"/>
        <v>0.46691947588938376</v>
      </c>
      <c r="E72">
        <v>0</v>
      </c>
      <c r="F72">
        <f t="shared" si="3"/>
        <v>1</v>
      </c>
      <c r="G72">
        <f t="shared" si="6"/>
        <v>4.5528338461869398E-2</v>
      </c>
      <c r="J72" s="18">
        <v>99.075699999999998</v>
      </c>
      <c r="K72">
        <v>98.83636302040621</v>
      </c>
      <c r="L72">
        <f t="shared" si="1"/>
        <v>-2.6519040512197876</v>
      </c>
      <c r="M72">
        <v>0</v>
      </c>
      <c r="N72">
        <f t="shared" si="4"/>
        <v>-1</v>
      </c>
      <c r="O72">
        <f t="shared" si="7"/>
        <v>-0.13780399262328613</v>
      </c>
      <c r="R72" s="18">
        <v>100.3176</v>
      </c>
      <c r="S72">
        <v>100.23949473421401</v>
      </c>
      <c r="T72">
        <f t="shared" si="2"/>
        <v>0.33158082150460189</v>
      </c>
      <c r="U72">
        <v>0</v>
      </c>
      <c r="V72">
        <f t="shared" si="5"/>
        <v>1</v>
      </c>
      <c r="W72">
        <f t="shared" si="8"/>
        <v>1.6948037904614351E-2</v>
      </c>
    </row>
    <row r="73" spans="1:23" x14ac:dyDescent="0.25">
      <c r="A73" s="16" t="s">
        <v>92</v>
      </c>
      <c r="B73" s="18">
        <v>101.42749999999999</v>
      </c>
      <c r="C73">
        <v>100.930511020764</v>
      </c>
      <c r="D73">
        <f t="shared" si="0"/>
        <v>0.56661484481000457</v>
      </c>
      <c r="E73">
        <v>0</v>
      </c>
      <c r="F73">
        <f t="shared" si="3"/>
        <v>1</v>
      </c>
      <c r="G73">
        <f t="shared" si="6"/>
        <v>4.03584260017203E-2</v>
      </c>
      <c r="J73" s="18">
        <v>95.759399999999999</v>
      </c>
      <c r="K73">
        <v>95.828155211774401</v>
      </c>
      <c r="L73">
        <f t="shared" si="1"/>
        <v>-3.0082078086318091</v>
      </c>
      <c r="M73">
        <v>0</v>
      </c>
      <c r="N73">
        <f t="shared" si="4"/>
        <v>-1</v>
      </c>
      <c r="O73">
        <f t="shared" si="7"/>
        <v>-0.1284917165734426</v>
      </c>
      <c r="R73" s="18">
        <v>100.3599</v>
      </c>
      <c r="S73">
        <v>100.401091734007</v>
      </c>
      <c r="T73">
        <f t="shared" si="2"/>
        <v>0.16159699979299091</v>
      </c>
      <c r="U73">
        <v>0</v>
      </c>
      <c r="V73">
        <f t="shared" si="5"/>
        <v>1</v>
      </c>
      <c r="W73">
        <f t="shared" si="8"/>
        <v>1.5245205208390218E-2</v>
      </c>
    </row>
    <row r="74" spans="1:23" x14ac:dyDescent="0.25">
      <c r="A74" s="16" t="s">
        <v>93</v>
      </c>
      <c r="B74" s="18">
        <v>101.1249</v>
      </c>
      <c r="C74">
        <v>101.022312369525</v>
      </c>
      <c r="D74">
        <f t="shared" si="0"/>
        <v>9.1801348760995438E-2</v>
      </c>
      <c r="E74">
        <v>1</v>
      </c>
      <c r="F74">
        <f t="shared" si="3"/>
        <v>1</v>
      </c>
      <c r="G74">
        <f t="shared" si="6"/>
        <v>2.3144288329045366E-2</v>
      </c>
      <c r="J74" s="18">
        <v>92.085499999999996</v>
      </c>
      <c r="K74">
        <v>92.178083105315395</v>
      </c>
      <c r="L74">
        <f t="shared" si="1"/>
        <v>-3.6500721064590067</v>
      </c>
      <c r="M74">
        <v>0</v>
      </c>
      <c r="N74">
        <f t="shared" si="4"/>
        <v>-1</v>
      </c>
      <c r="O74">
        <f t="shared" si="7"/>
        <v>-0.12356837974240745</v>
      </c>
      <c r="R74" s="18">
        <v>100.4949</v>
      </c>
      <c r="S74">
        <v>100.543447815625</v>
      </c>
      <c r="T74">
        <f t="shared" si="2"/>
        <v>0.14235608161800428</v>
      </c>
      <c r="U74">
        <v>0</v>
      </c>
      <c r="V74">
        <f t="shared" si="5"/>
        <v>1</v>
      </c>
      <c r="W74">
        <f t="shared" si="8"/>
        <v>1.1629574088363567E-2</v>
      </c>
    </row>
    <row r="75" spans="1:23" x14ac:dyDescent="0.25">
      <c r="A75" s="16" t="s">
        <v>94</v>
      </c>
      <c r="B75" s="18">
        <v>99.605000000000004</v>
      </c>
      <c r="C75">
        <v>100.247251129126</v>
      </c>
      <c r="D75">
        <f t="shared" ref="D75:D105" si="9">C75-C74</f>
        <v>-0.7750612403989976</v>
      </c>
      <c r="E75">
        <v>0</v>
      </c>
      <c r="F75">
        <f t="shared" si="3"/>
        <v>-1</v>
      </c>
      <c r="G75">
        <f t="shared" si="6"/>
        <v>3.5063566549472925E-3</v>
      </c>
      <c r="J75" s="18">
        <v>88.815399999999997</v>
      </c>
      <c r="K75">
        <v>88.636198143320698</v>
      </c>
      <c r="L75">
        <f t="shared" ref="L75:L105" si="10">K75-K74</f>
        <v>-3.5418849619946968</v>
      </c>
      <c r="M75">
        <v>0</v>
      </c>
      <c r="N75">
        <f t="shared" si="4"/>
        <v>-1</v>
      </c>
      <c r="O75">
        <f t="shared" si="7"/>
        <v>-0.1266360072857966</v>
      </c>
      <c r="R75" s="18">
        <v>100.7773</v>
      </c>
      <c r="S75">
        <v>100.737703372566</v>
      </c>
      <c r="T75">
        <f t="shared" ref="T75:T105" si="11">S75-S74</f>
        <v>0.19425555694100183</v>
      </c>
      <c r="U75">
        <v>0</v>
      </c>
      <c r="V75">
        <f t="shared" si="5"/>
        <v>1</v>
      </c>
      <c r="W75">
        <f t="shared" si="8"/>
        <v>8.3055428480029586E-3</v>
      </c>
    </row>
    <row r="76" spans="1:23" x14ac:dyDescent="0.25">
      <c r="A76" s="16" t="s">
        <v>95</v>
      </c>
      <c r="B76" s="18">
        <v>99.415000000000006</v>
      </c>
      <c r="C76">
        <v>99.426364899788098</v>
      </c>
      <c r="D76">
        <f t="shared" si="9"/>
        <v>-0.82088622933790134</v>
      </c>
      <c r="E76">
        <v>0</v>
      </c>
      <c r="F76">
        <f t="shared" ref="F76:F105" si="12">IF(D76&lt;0,-1,1)</f>
        <v>-1</v>
      </c>
      <c r="G76">
        <f t="shared" si="6"/>
        <v>-9.3413200551945123E-3</v>
      </c>
      <c r="J76" s="18">
        <v>85.501999999999995</v>
      </c>
      <c r="K76">
        <v>85.583107642671905</v>
      </c>
      <c r="L76">
        <f t="shared" si="10"/>
        <v>-3.0530905006487927</v>
      </c>
      <c r="M76">
        <v>0</v>
      </c>
      <c r="N76">
        <f t="shared" ref="N76:N105" si="13">IF(L76&lt;0,-1,1)</f>
        <v>-1</v>
      </c>
      <c r="O76">
        <f t="shared" si="7"/>
        <v>-0.13409290844704572</v>
      </c>
      <c r="R76" s="18">
        <v>100.84229999999999</v>
      </c>
      <c r="S76">
        <v>100.814782841119</v>
      </c>
      <c r="T76">
        <f t="shared" si="11"/>
        <v>7.7079468552994967E-2</v>
      </c>
      <c r="U76">
        <v>1</v>
      </c>
      <c r="V76">
        <f t="shared" ref="V76:V105" si="14">IF(T76&lt;0,-1,1)</f>
        <v>1</v>
      </c>
      <c r="W76">
        <f t="shared" si="8"/>
        <v>5.7391361402047564E-3</v>
      </c>
    </row>
    <row r="77" spans="1:23" x14ac:dyDescent="0.25">
      <c r="A77" s="16" t="s">
        <v>96</v>
      </c>
      <c r="B77" s="18">
        <v>98.991600000000005</v>
      </c>
      <c r="C77">
        <v>98.474045064940611</v>
      </c>
      <c r="D77">
        <f t="shared" si="9"/>
        <v>-0.95231983484748639</v>
      </c>
      <c r="E77">
        <v>0</v>
      </c>
      <c r="F77">
        <f t="shared" si="12"/>
        <v>-1</v>
      </c>
      <c r="G77">
        <f t="shared" si="6"/>
        <v>-2.4338190017863196E-2</v>
      </c>
      <c r="J77" s="18">
        <v>82.371200000000002</v>
      </c>
      <c r="K77">
        <v>83.48231944694129</v>
      </c>
      <c r="L77">
        <f t="shared" si="10"/>
        <v>-2.1007881957306154</v>
      </c>
      <c r="M77">
        <v>0</v>
      </c>
      <c r="N77">
        <f t="shared" si="13"/>
        <v>-1</v>
      </c>
      <c r="O77">
        <f t="shared" si="7"/>
        <v>-0.12883307351111545</v>
      </c>
      <c r="R77" s="18">
        <v>100.53449999999999</v>
      </c>
      <c r="S77">
        <v>100.54423767923601</v>
      </c>
      <c r="T77">
        <f t="shared" si="11"/>
        <v>-0.2705451618829926</v>
      </c>
      <c r="U77">
        <v>0</v>
      </c>
      <c r="V77">
        <f t="shared" si="14"/>
        <v>-1</v>
      </c>
      <c r="W77">
        <f t="shared" si="8"/>
        <v>1.42574092329838E-3</v>
      </c>
    </row>
    <row r="78" spans="1:23" x14ac:dyDescent="0.25">
      <c r="A78" s="16" t="s">
        <v>97</v>
      </c>
      <c r="B78" s="18">
        <v>96.852099999999993</v>
      </c>
      <c r="C78">
        <v>97.189722423653791</v>
      </c>
      <c r="D78">
        <f t="shared" si="9"/>
        <v>-1.2843226412868205</v>
      </c>
      <c r="E78">
        <v>0</v>
      </c>
      <c r="F78">
        <f t="shared" si="12"/>
        <v>-1</v>
      </c>
      <c r="G78">
        <f t="shared" si="6"/>
        <v>-3.7938054039509082E-2</v>
      </c>
      <c r="J78" s="18">
        <v>83.266300000000001</v>
      </c>
      <c r="K78">
        <v>82.098431818669695</v>
      </c>
      <c r="L78">
        <f t="shared" si="10"/>
        <v>-1.3838876282715944</v>
      </c>
      <c r="M78">
        <v>0</v>
      </c>
      <c r="N78">
        <f t="shared" si="13"/>
        <v>-1</v>
      </c>
      <c r="O78">
        <f t="shared" si="7"/>
        <v>-0.10934976023670927</v>
      </c>
      <c r="R78" s="18">
        <v>99.957899999999995</v>
      </c>
      <c r="S78">
        <v>99.981664706074099</v>
      </c>
      <c r="T78">
        <f t="shared" si="11"/>
        <v>-0.56257297316190602</v>
      </c>
      <c r="U78">
        <v>0</v>
      </c>
      <c r="V78">
        <f t="shared" si="14"/>
        <v>-1</v>
      </c>
      <c r="W78">
        <f t="shared" si="8"/>
        <v>-5.587466132861197E-3</v>
      </c>
    </row>
    <row r="79" spans="1:23" x14ac:dyDescent="0.25">
      <c r="A79" s="16" t="s">
        <v>98</v>
      </c>
      <c r="B79" s="18">
        <v>95.713700000000003</v>
      </c>
      <c r="C79">
        <v>95.719224352792821</v>
      </c>
      <c r="D79">
        <f t="shared" si="9"/>
        <v>-1.4704980708609696</v>
      </c>
      <c r="E79">
        <v>0</v>
      </c>
      <c r="F79">
        <f t="shared" si="12"/>
        <v>-1</v>
      </c>
      <c r="G79">
        <f t="shared" ref="G79:G105" si="15">(C79-C75)/C75</f>
        <v>-4.5168587919690077E-2</v>
      </c>
      <c r="J79" s="18">
        <v>80.580100000000002</v>
      </c>
      <c r="K79">
        <v>80.4161735371448</v>
      </c>
      <c r="L79">
        <f t="shared" si="10"/>
        <v>-1.682258281524895</v>
      </c>
      <c r="M79">
        <v>0</v>
      </c>
      <c r="N79">
        <f t="shared" si="13"/>
        <v>-1</v>
      </c>
      <c r="O79">
        <f t="shared" ref="O79:O105" si="16">(K79-K75)/K75</f>
        <v>-9.2738912299515502E-2</v>
      </c>
      <c r="R79" s="18">
        <v>99.400499999999994</v>
      </c>
      <c r="S79">
        <v>99.388304743986211</v>
      </c>
      <c r="T79">
        <f t="shared" si="11"/>
        <v>-0.59335996208788799</v>
      </c>
      <c r="U79">
        <v>0</v>
      </c>
      <c r="V79">
        <f t="shared" si="14"/>
        <v>-1</v>
      </c>
      <c r="W79">
        <f t="shared" ref="W79:W105" si="17">(S79-S75)/S75</f>
        <v>-1.3395169667400564E-2</v>
      </c>
    </row>
    <row r="80" spans="1:23" x14ac:dyDescent="0.25">
      <c r="A80" s="16" t="s">
        <v>99</v>
      </c>
      <c r="B80" s="18">
        <v>94.017799999999994</v>
      </c>
      <c r="C80">
        <v>94.176513507625799</v>
      </c>
      <c r="D80">
        <f t="shared" si="9"/>
        <v>-1.5427108451670222</v>
      </c>
      <c r="E80">
        <v>0</v>
      </c>
      <c r="F80">
        <f t="shared" si="12"/>
        <v>-1</v>
      </c>
      <c r="G80">
        <f t="shared" si="15"/>
        <v>-5.280140129284247E-2</v>
      </c>
      <c r="J80" s="18">
        <v>78.242500000000007</v>
      </c>
      <c r="K80">
        <v>78.306766241441196</v>
      </c>
      <c r="L80">
        <f t="shared" si="10"/>
        <v>-2.1094072957036047</v>
      </c>
      <c r="M80">
        <v>0</v>
      </c>
      <c r="N80">
        <f t="shared" si="13"/>
        <v>-1</v>
      </c>
      <c r="O80">
        <f t="shared" si="16"/>
        <v>-8.502076638313974E-2</v>
      </c>
      <c r="R80" s="18">
        <v>99.0441</v>
      </c>
      <c r="S80">
        <v>98.914869204426779</v>
      </c>
      <c r="T80">
        <f t="shared" si="11"/>
        <v>-0.47343553955943207</v>
      </c>
      <c r="U80">
        <v>0</v>
      </c>
      <c r="V80">
        <f t="shared" si="14"/>
        <v>-1</v>
      </c>
      <c r="W80">
        <f t="shared" si="17"/>
        <v>-1.8845585767777968E-2</v>
      </c>
    </row>
    <row r="81" spans="1:23" x14ac:dyDescent="0.25">
      <c r="A81" s="16" t="s">
        <v>100</v>
      </c>
      <c r="B81" s="18">
        <v>93.139099999999999</v>
      </c>
      <c r="C81">
        <v>92.738336375485503</v>
      </c>
      <c r="D81">
        <f t="shared" si="9"/>
        <v>-1.4381771321402965</v>
      </c>
      <c r="E81">
        <v>0</v>
      </c>
      <c r="F81">
        <f t="shared" si="12"/>
        <v>-1</v>
      </c>
      <c r="G81">
        <f t="shared" si="15"/>
        <v>-5.8245892972839546E-2</v>
      </c>
      <c r="J81" s="18">
        <v>76.031899999999993</v>
      </c>
      <c r="K81">
        <v>75.972985903135594</v>
      </c>
      <c r="L81">
        <f t="shared" si="10"/>
        <v>-2.3337803383056013</v>
      </c>
      <c r="M81">
        <v>0</v>
      </c>
      <c r="N81">
        <f t="shared" si="13"/>
        <v>-1</v>
      </c>
      <c r="O81">
        <f t="shared" si="16"/>
        <v>-8.9951184796421349E-2</v>
      </c>
      <c r="R81" s="18">
        <v>98.211699999999993</v>
      </c>
      <c r="S81">
        <v>98.566765657069197</v>
      </c>
      <c r="T81">
        <f t="shared" si="11"/>
        <v>-0.34810354735758153</v>
      </c>
      <c r="U81">
        <v>0</v>
      </c>
      <c r="V81">
        <f t="shared" si="14"/>
        <v>-1</v>
      </c>
      <c r="W81">
        <f t="shared" si="17"/>
        <v>-1.9667681289458793E-2</v>
      </c>
    </row>
    <row r="82" spans="1:23" x14ac:dyDescent="0.25">
      <c r="A82" s="16" t="s">
        <v>101</v>
      </c>
      <c r="B82" s="18">
        <v>91.529499999999999</v>
      </c>
      <c r="C82">
        <v>91.618541231579897</v>
      </c>
      <c r="D82">
        <f t="shared" si="9"/>
        <v>-1.1197951439056055</v>
      </c>
      <c r="E82">
        <v>0</v>
      </c>
      <c r="F82">
        <f t="shared" si="12"/>
        <v>-1</v>
      </c>
      <c r="G82">
        <f t="shared" si="15"/>
        <v>-5.7322740029947791E-2</v>
      </c>
      <c r="J82" s="18">
        <v>73.382000000000005</v>
      </c>
      <c r="K82">
        <v>73.4909162821791</v>
      </c>
      <c r="L82">
        <f t="shared" si="10"/>
        <v>-2.4820696209564943</v>
      </c>
      <c r="M82">
        <v>0</v>
      </c>
      <c r="N82">
        <f t="shared" si="13"/>
        <v>-1</v>
      </c>
      <c r="O82">
        <f t="shared" si="16"/>
        <v>-0.10484384836365647</v>
      </c>
      <c r="R82" s="18">
        <v>98.503299999999996</v>
      </c>
      <c r="S82">
        <v>98.475214095941695</v>
      </c>
      <c r="T82">
        <f t="shared" si="11"/>
        <v>-9.1551561127502623E-2</v>
      </c>
      <c r="U82">
        <v>-1</v>
      </c>
      <c r="V82">
        <f t="shared" si="14"/>
        <v>-1</v>
      </c>
      <c r="W82">
        <f t="shared" si="17"/>
        <v>-1.5067268729332171E-2</v>
      </c>
    </row>
    <row r="83" spans="1:23" x14ac:dyDescent="0.25">
      <c r="A83" s="16" t="s">
        <v>102</v>
      </c>
      <c r="B83" s="18">
        <v>90.674099999999996</v>
      </c>
      <c r="C83">
        <v>91.029674722904701</v>
      </c>
      <c r="D83">
        <f t="shared" si="9"/>
        <v>-0.58886650867519563</v>
      </c>
      <c r="E83">
        <v>0</v>
      </c>
      <c r="F83">
        <f t="shared" si="12"/>
        <v>-1</v>
      </c>
      <c r="G83">
        <f t="shared" si="15"/>
        <v>-4.8992766725771027E-2</v>
      </c>
      <c r="J83" s="18">
        <v>71.415199999999999</v>
      </c>
      <c r="K83">
        <v>71.471431492967994</v>
      </c>
      <c r="L83">
        <f t="shared" si="10"/>
        <v>-2.0194847892111056</v>
      </c>
      <c r="M83">
        <v>0</v>
      </c>
      <c r="N83">
        <f t="shared" si="13"/>
        <v>-1</v>
      </c>
      <c r="O83">
        <f t="shared" si="16"/>
        <v>-0.11123063496729506</v>
      </c>
      <c r="R83" s="18">
        <v>98.621899999999997</v>
      </c>
      <c r="S83">
        <v>98.515786207004879</v>
      </c>
      <c r="T83">
        <f t="shared" si="11"/>
        <v>4.0572111063184479E-2</v>
      </c>
      <c r="U83">
        <v>0</v>
      </c>
      <c r="V83">
        <f t="shared" si="14"/>
        <v>1</v>
      </c>
      <c r="W83">
        <f t="shared" si="17"/>
        <v>-8.7788853953072992E-3</v>
      </c>
    </row>
    <row r="84" spans="1:23" x14ac:dyDescent="0.25">
      <c r="A84" s="16" t="s">
        <v>103</v>
      </c>
      <c r="B84" s="18">
        <v>91.173400000000001</v>
      </c>
      <c r="C84">
        <v>90.992032177333499</v>
      </c>
      <c r="D84">
        <f t="shared" si="9"/>
        <v>-3.764254557120239E-2</v>
      </c>
      <c r="E84">
        <v>-1</v>
      </c>
      <c r="F84">
        <f t="shared" si="12"/>
        <v>-1</v>
      </c>
      <c r="G84">
        <f t="shared" si="15"/>
        <v>-3.3813964986444754E-2</v>
      </c>
      <c r="J84" s="18">
        <v>70.496499999999997</v>
      </c>
      <c r="K84">
        <v>70.245156668573102</v>
      </c>
      <c r="L84">
        <f t="shared" si="10"/>
        <v>-1.226274824394892</v>
      </c>
      <c r="M84">
        <v>0</v>
      </c>
      <c r="N84">
        <f t="shared" si="13"/>
        <v>-1</v>
      </c>
      <c r="O84">
        <f t="shared" si="16"/>
        <v>-0.10294908038996202</v>
      </c>
      <c r="R84" s="18">
        <v>98.496200000000002</v>
      </c>
      <c r="S84">
        <v>98.555181807054396</v>
      </c>
      <c r="T84">
        <f t="shared" si="11"/>
        <v>3.9395600049516588E-2</v>
      </c>
      <c r="U84">
        <v>0</v>
      </c>
      <c r="V84">
        <f t="shared" si="14"/>
        <v>1</v>
      </c>
      <c r="W84">
        <f t="shared" si="17"/>
        <v>-3.636332942310415E-3</v>
      </c>
    </row>
    <row r="85" spans="1:23" x14ac:dyDescent="0.25">
      <c r="A85" s="16" t="s">
        <v>104</v>
      </c>
      <c r="B85" s="18">
        <v>91.415300000000002</v>
      </c>
      <c r="C85">
        <v>91.233549138796803</v>
      </c>
      <c r="D85">
        <f t="shared" si="9"/>
        <v>0.24151696146330437</v>
      </c>
      <c r="E85">
        <v>0</v>
      </c>
      <c r="F85">
        <f t="shared" si="12"/>
        <v>1</v>
      </c>
      <c r="G85">
        <f t="shared" si="15"/>
        <v>-1.622616164469471E-2</v>
      </c>
      <c r="J85" s="18">
        <v>69.297799999999995</v>
      </c>
      <c r="K85">
        <v>69.482738759401698</v>
      </c>
      <c r="L85">
        <f t="shared" si="10"/>
        <v>-0.76241790917140406</v>
      </c>
      <c r="M85">
        <v>0</v>
      </c>
      <c r="N85">
        <f t="shared" si="13"/>
        <v>-1</v>
      </c>
      <c r="O85">
        <f t="shared" si="16"/>
        <v>-8.5428354125884468E-2</v>
      </c>
      <c r="R85" s="18">
        <v>98.667000000000002</v>
      </c>
      <c r="S85">
        <v>98.775713353390302</v>
      </c>
      <c r="T85">
        <f t="shared" si="11"/>
        <v>0.22053154633590566</v>
      </c>
      <c r="U85">
        <v>0</v>
      </c>
      <c r="V85">
        <f t="shared" si="14"/>
        <v>1</v>
      </c>
      <c r="W85">
        <f t="shared" si="17"/>
        <v>2.1198595178426494E-3</v>
      </c>
    </row>
    <row r="86" spans="1:23" x14ac:dyDescent="0.25">
      <c r="A86" s="16" t="s">
        <v>105</v>
      </c>
      <c r="B86" s="18">
        <v>91.569199999999995</v>
      </c>
      <c r="C86">
        <v>91.664870152865291</v>
      </c>
      <c r="D86">
        <f t="shared" si="9"/>
        <v>0.43132101406848733</v>
      </c>
      <c r="E86">
        <v>0</v>
      </c>
      <c r="F86">
        <f t="shared" si="12"/>
        <v>1</v>
      </c>
      <c r="G86">
        <f t="shared" si="15"/>
        <v>5.0567189416703584E-4</v>
      </c>
      <c r="J86" s="18">
        <v>69.138099999999994</v>
      </c>
      <c r="K86">
        <v>69.26913425334098</v>
      </c>
      <c r="L86">
        <f t="shared" si="10"/>
        <v>-0.21360450606071879</v>
      </c>
      <c r="M86">
        <v>-1</v>
      </c>
      <c r="N86">
        <f t="shared" si="13"/>
        <v>-1</v>
      </c>
      <c r="O86">
        <f t="shared" si="16"/>
        <v>-5.7446310951246984E-2</v>
      </c>
      <c r="R86" s="18">
        <v>99.299099999999996</v>
      </c>
      <c r="S86">
        <v>99.14828282691569</v>
      </c>
      <c r="T86">
        <f t="shared" si="11"/>
        <v>0.37256947352538816</v>
      </c>
      <c r="U86">
        <v>0</v>
      </c>
      <c r="V86">
        <f t="shared" si="14"/>
        <v>1</v>
      </c>
      <c r="W86">
        <f t="shared" si="17"/>
        <v>6.834904977390986E-3</v>
      </c>
    </row>
    <row r="87" spans="1:23" x14ac:dyDescent="0.25">
      <c r="A87" s="16" t="s">
        <v>106</v>
      </c>
      <c r="B87" s="18">
        <v>92.311599999999999</v>
      </c>
      <c r="C87">
        <v>92.429504582284494</v>
      </c>
      <c r="D87">
        <f t="shared" si="9"/>
        <v>0.76463442941920334</v>
      </c>
      <c r="E87">
        <v>0</v>
      </c>
      <c r="F87">
        <f t="shared" si="12"/>
        <v>1</v>
      </c>
      <c r="G87">
        <f t="shared" si="15"/>
        <v>1.5377731093084641E-2</v>
      </c>
      <c r="J87" s="18">
        <v>69.7697</v>
      </c>
      <c r="K87">
        <v>69.583299696653</v>
      </c>
      <c r="L87">
        <f t="shared" si="10"/>
        <v>0.3141654433120209</v>
      </c>
      <c r="M87">
        <v>0</v>
      </c>
      <c r="N87">
        <f t="shared" si="13"/>
        <v>1</v>
      </c>
      <c r="O87">
        <f t="shared" si="16"/>
        <v>-2.6417993271909846E-2</v>
      </c>
      <c r="R87" s="18">
        <v>99.457400000000007</v>
      </c>
      <c r="S87">
        <v>99.488462170752399</v>
      </c>
      <c r="T87">
        <f t="shared" si="11"/>
        <v>0.34017934383670934</v>
      </c>
      <c r="U87">
        <v>0</v>
      </c>
      <c r="V87">
        <f t="shared" si="14"/>
        <v>1</v>
      </c>
      <c r="W87">
        <f t="shared" si="17"/>
        <v>9.8733005257015186E-3</v>
      </c>
    </row>
    <row r="88" spans="1:23" x14ac:dyDescent="0.25">
      <c r="A88" s="16" t="s">
        <v>107</v>
      </c>
      <c r="B88" s="18">
        <v>93.302700000000002</v>
      </c>
      <c r="C88">
        <v>93.367819292379707</v>
      </c>
      <c r="D88">
        <f t="shared" si="9"/>
        <v>0.93831471009521294</v>
      </c>
      <c r="E88">
        <v>0</v>
      </c>
      <c r="F88">
        <f t="shared" si="12"/>
        <v>1</v>
      </c>
      <c r="G88">
        <f t="shared" si="15"/>
        <v>2.6109836852704415E-2</v>
      </c>
      <c r="J88" s="18">
        <v>69.982500000000002</v>
      </c>
      <c r="K88">
        <v>69.843959842521798</v>
      </c>
      <c r="L88">
        <f t="shared" si="10"/>
        <v>0.2606601458687976</v>
      </c>
      <c r="M88">
        <v>0</v>
      </c>
      <c r="N88">
        <f t="shared" si="13"/>
        <v>1</v>
      </c>
      <c r="O88">
        <f t="shared" si="16"/>
        <v>-5.711380614384697E-3</v>
      </c>
      <c r="R88" s="18">
        <v>99.9178</v>
      </c>
      <c r="S88">
        <v>99.927651071017706</v>
      </c>
      <c r="T88">
        <f t="shared" si="11"/>
        <v>0.43918890026530732</v>
      </c>
      <c r="U88">
        <v>0</v>
      </c>
      <c r="V88">
        <f t="shared" si="14"/>
        <v>1</v>
      </c>
      <c r="W88">
        <f t="shared" si="17"/>
        <v>1.3925896526174047E-2</v>
      </c>
    </row>
    <row r="89" spans="1:23" x14ac:dyDescent="0.25">
      <c r="A89" s="16" t="s">
        <v>108</v>
      </c>
      <c r="B89" s="18">
        <v>94.820300000000003</v>
      </c>
      <c r="C89">
        <v>94.075204917349595</v>
      </c>
      <c r="D89">
        <f t="shared" si="9"/>
        <v>0.70738562496988777</v>
      </c>
      <c r="E89">
        <v>0</v>
      </c>
      <c r="F89">
        <f t="shared" si="12"/>
        <v>1</v>
      </c>
      <c r="G89">
        <f t="shared" si="15"/>
        <v>3.1147048485745968E-2</v>
      </c>
      <c r="J89" s="18">
        <v>70.135800000000003</v>
      </c>
      <c r="K89">
        <v>70.407196070044421</v>
      </c>
      <c r="L89">
        <f t="shared" si="10"/>
        <v>0.56323622752262281</v>
      </c>
      <c r="M89">
        <v>0</v>
      </c>
      <c r="N89">
        <f t="shared" si="13"/>
        <v>1</v>
      </c>
      <c r="O89">
        <f t="shared" si="16"/>
        <v>1.3304848472421998E-2</v>
      </c>
      <c r="R89" s="18">
        <v>100.5749</v>
      </c>
      <c r="S89">
        <v>100.679045404216</v>
      </c>
      <c r="T89">
        <f t="shared" si="11"/>
        <v>0.75139433319829152</v>
      </c>
      <c r="U89">
        <v>0</v>
      </c>
      <c r="V89">
        <f t="shared" si="14"/>
        <v>1</v>
      </c>
      <c r="W89">
        <f t="shared" si="17"/>
        <v>1.9269231131909287E-2</v>
      </c>
    </row>
    <row r="90" spans="1:23" x14ac:dyDescent="0.25">
      <c r="A90" s="16" t="s">
        <v>109</v>
      </c>
      <c r="B90" s="18">
        <v>94.322900000000004</v>
      </c>
      <c r="C90">
        <v>94.477062466665501</v>
      </c>
      <c r="D90">
        <f t="shared" si="9"/>
        <v>0.40185754931590623</v>
      </c>
      <c r="E90">
        <v>0</v>
      </c>
      <c r="F90">
        <f t="shared" si="12"/>
        <v>1</v>
      </c>
      <c r="G90">
        <f t="shared" si="15"/>
        <v>3.0679062863564269E-2</v>
      </c>
      <c r="J90" s="18">
        <v>71.592699999999994</v>
      </c>
      <c r="K90">
        <v>71.610392119974421</v>
      </c>
      <c r="L90">
        <f t="shared" si="10"/>
        <v>1.2031960499299998</v>
      </c>
      <c r="M90">
        <v>0</v>
      </c>
      <c r="N90">
        <f t="shared" si="13"/>
        <v>1</v>
      </c>
      <c r="O90">
        <f t="shared" si="16"/>
        <v>3.3799438839103406E-2</v>
      </c>
      <c r="R90" s="18">
        <v>101.7145</v>
      </c>
      <c r="S90">
        <v>101.56890392251699</v>
      </c>
      <c r="T90">
        <f t="shared" si="11"/>
        <v>0.88985851830099705</v>
      </c>
      <c r="U90">
        <v>0</v>
      </c>
      <c r="V90">
        <f t="shared" si="14"/>
        <v>1</v>
      </c>
      <c r="W90">
        <f t="shared" si="17"/>
        <v>2.4414150468213471E-2</v>
      </c>
    </row>
    <row r="91" spans="1:23" x14ac:dyDescent="0.25">
      <c r="A91" s="16" t="s">
        <v>110</v>
      </c>
      <c r="B91" s="18">
        <v>94.978999999999999</v>
      </c>
      <c r="C91">
        <v>94.988519791570297</v>
      </c>
      <c r="D91">
        <f t="shared" si="9"/>
        <v>0.51145732490479645</v>
      </c>
      <c r="E91">
        <v>0</v>
      </c>
      <c r="F91">
        <f t="shared" si="12"/>
        <v>1</v>
      </c>
      <c r="G91">
        <f t="shared" si="15"/>
        <v>2.7686129238177017E-2</v>
      </c>
      <c r="J91" s="18">
        <v>72.967799999999997</v>
      </c>
      <c r="K91">
        <v>72.795549374169909</v>
      </c>
      <c r="L91">
        <f t="shared" si="10"/>
        <v>1.185157254195488</v>
      </c>
      <c r="M91">
        <v>0</v>
      </c>
      <c r="N91">
        <f t="shared" si="13"/>
        <v>1</v>
      </c>
      <c r="O91">
        <f t="shared" si="16"/>
        <v>4.6164089537585114E-2</v>
      </c>
      <c r="R91" s="18">
        <v>102.3691</v>
      </c>
      <c r="S91">
        <v>102.44731920317599</v>
      </c>
      <c r="T91">
        <f t="shared" si="11"/>
        <v>0.87841528065899865</v>
      </c>
      <c r="U91">
        <v>0</v>
      </c>
      <c r="V91">
        <f t="shared" si="14"/>
        <v>1</v>
      </c>
      <c r="W91">
        <f t="shared" si="17"/>
        <v>2.9740705282440671E-2</v>
      </c>
    </row>
    <row r="92" spans="1:23" x14ac:dyDescent="0.25">
      <c r="A92" s="16" t="s">
        <v>111</v>
      </c>
      <c r="B92" s="18">
        <v>95.913399999999996</v>
      </c>
      <c r="C92">
        <v>95.969969561185408</v>
      </c>
      <c r="D92">
        <f t="shared" si="9"/>
        <v>0.98144976961511077</v>
      </c>
      <c r="E92">
        <v>0</v>
      </c>
      <c r="F92">
        <f t="shared" si="12"/>
        <v>1</v>
      </c>
      <c r="G92">
        <f t="shared" si="15"/>
        <v>2.7869883740747042E-2</v>
      </c>
      <c r="J92" s="18">
        <v>73.2624</v>
      </c>
      <c r="K92">
        <v>73.599322924545405</v>
      </c>
      <c r="L92">
        <f t="shared" si="10"/>
        <v>0.80377355037549592</v>
      </c>
      <c r="M92">
        <v>0</v>
      </c>
      <c r="N92">
        <f t="shared" si="13"/>
        <v>1</v>
      </c>
      <c r="O92">
        <f t="shared" si="16"/>
        <v>5.3767900481170867E-2</v>
      </c>
      <c r="R92" s="18">
        <v>103.27979999999999</v>
      </c>
      <c r="S92">
        <v>103.26398012455</v>
      </c>
      <c r="T92">
        <f t="shared" si="11"/>
        <v>0.81666092137400881</v>
      </c>
      <c r="U92">
        <v>0</v>
      </c>
      <c r="V92">
        <f t="shared" si="14"/>
        <v>1</v>
      </c>
      <c r="W92">
        <f t="shared" si="17"/>
        <v>3.3387445994914826E-2</v>
      </c>
    </row>
    <row r="93" spans="1:23" x14ac:dyDescent="0.25">
      <c r="A93" s="16" t="s">
        <v>112</v>
      </c>
      <c r="B93" s="18">
        <v>97.429000000000002</v>
      </c>
      <c r="C93">
        <v>97.5069475037579</v>
      </c>
      <c r="D93">
        <f t="shared" si="9"/>
        <v>1.5369779425724914</v>
      </c>
      <c r="E93">
        <v>0</v>
      </c>
      <c r="F93">
        <f t="shared" si="12"/>
        <v>1</v>
      </c>
      <c r="G93">
        <f t="shared" si="15"/>
        <v>3.6478714975144468E-2</v>
      </c>
      <c r="J93" s="18">
        <v>74.238500000000002</v>
      </c>
      <c r="K93">
        <v>74.111387451604898</v>
      </c>
      <c r="L93">
        <f t="shared" si="10"/>
        <v>0.51206452705949346</v>
      </c>
      <c r="M93">
        <v>0</v>
      </c>
      <c r="N93">
        <f t="shared" si="13"/>
        <v>1</v>
      </c>
      <c r="O93">
        <f t="shared" si="16"/>
        <v>5.2610977120511541E-2</v>
      </c>
      <c r="R93" s="18">
        <v>103.9135</v>
      </c>
      <c r="S93">
        <v>103.872273697737</v>
      </c>
      <c r="T93">
        <f t="shared" si="11"/>
        <v>0.60829357318699806</v>
      </c>
      <c r="U93">
        <v>0</v>
      </c>
      <c r="V93">
        <f t="shared" si="14"/>
        <v>1</v>
      </c>
      <c r="W93">
        <f t="shared" si="17"/>
        <v>3.1716910710669927E-2</v>
      </c>
    </row>
    <row r="94" spans="1:23" x14ac:dyDescent="0.25">
      <c r="A94" s="16" t="s">
        <v>113</v>
      </c>
      <c r="B94" s="18">
        <v>99.535399999999996</v>
      </c>
      <c r="C94">
        <v>99.352933953033414</v>
      </c>
      <c r="D94">
        <f t="shared" si="9"/>
        <v>1.8459864492755145</v>
      </c>
      <c r="E94">
        <v>0</v>
      </c>
      <c r="F94">
        <f t="shared" si="12"/>
        <v>1</v>
      </c>
      <c r="G94">
        <f t="shared" si="15"/>
        <v>5.1609050483425803E-2</v>
      </c>
      <c r="J94" s="18">
        <v>74.198899999999995</v>
      </c>
      <c r="K94">
        <v>74.340713000159013</v>
      </c>
      <c r="L94">
        <f t="shared" si="10"/>
        <v>0.22932554855411524</v>
      </c>
      <c r="M94">
        <v>0</v>
      </c>
      <c r="N94">
        <f t="shared" si="13"/>
        <v>1</v>
      </c>
      <c r="O94">
        <f t="shared" si="16"/>
        <v>3.8127439319285882E-2</v>
      </c>
      <c r="R94" s="18">
        <v>104.1768</v>
      </c>
      <c r="S94">
        <v>104.25309047127899</v>
      </c>
      <c r="T94">
        <f t="shared" si="11"/>
        <v>0.38081677354199428</v>
      </c>
      <c r="U94">
        <v>0</v>
      </c>
      <c r="V94">
        <f t="shared" si="14"/>
        <v>1</v>
      </c>
      <c r="W94">
        <f t="shared" si="17"/>
        <v>2.6427247367064848E-2</v>
      </c>
    </row>
    <row r="95" spans="1:23" x14ac:dyDescent="0.25">
      <c r="A95" s="16" t="s">
        <v>114</v>
      </c>
      <c r="B95" s="18">
        <v>100.84610000000001</v>
      </c>
      <c r="C95">
        <v>100.827241618605</v>
      </c>
      <c r="D95">
        <f t="shared" si="9"/>
        <v>1.4743076655715868</v>
      </c>
      <c r="E95">
        <v>0</v>
      </c>
      <c r="F95">
        <f t="shared" si="12"/>
        <v>1</v>
      </c>
      <c r="G95">
        <f t="shared" si="15"/>
        <v>6.1467657774290925E-2</v>
      </c>
      <c r="J95" s="18">
        <v>74.784899999999993</v>
      </c>
      <c r="K95">
        <v>74.832890398711399</v>
      </c>
      <c r="L95">
        <f t="shared" si="10"/>
        <v>0.49217739855238563</v>
      </c>
      <c r="M95">
        <v>0</v>
      </c>
      <c r="N95">
        <f t="shared" si="13"/>
        <v>1</v>
      </c>
      <c r="O95">
        <f t="shared" si="16"/>
        <v>2.7987164628287032E-2</v>
      </c>
      <c r="R95" s="18">
        <v>104.6641</v>
      </c>
      <c r="S95">
        <v>104.700238636539</v>
      </c>
      <c r="T95">
        <f t="shared" si="11"/>
        <v>0.44714816526000334</v>
      </c>
      <c r="U95">
        <v>0</v>
      </c>
      <c r="V95">
        <f t="shared" si="14"/>
        <v>1</v>
      </c>
      <c r="W95">
        <f t="shared" si="17"/>
        <v>2.1991004263322501E-2</v>
      </c>
    </row>
    <row r="96" spans="1:23" x14ac:dyDescent="0.25">
      <c r="A96" s="16" t="s">
        <v>115</v>
      </c>
      <c r="B96" s="18">
        <v>101.608</v>
      </c>
      <c r="C96">
        <v>101.63053473847999</v>
      </c>
      <c r="D96">
        <f t="shared" si="9"/>
        <v>0.80329311987499352</v>
      </c>
      <c r="E96">
        <v>0</v>
      </c>
      <c r="F96">
        <f t="shared" si="12"/>
        <v>1</v>
      </c>
      <c r="G96">
        <f t="shared" si="15"/>
        <v>5.8982671383319626E-2</v>
      </c>
      <c r="J96" s="18">
        <v>76.120500000000007</v>
      </c>
      <c r="K96">
        <v>75.9212065861459</v>
      </c>
      <c r="L96">
        <f t="shared" si="10"/>
        <v>1.0883161874345006</v>
      </c>
      <c r="M96">
        <v>0</v>
      </c>
      <c r="N96">
        <f t="shared" si="13"/>
        <v>1</v>
      </c>
      <c r="O96">
        <f t="shared" si="16"/>
        <v>3.1547622577736321E-2</v>
      </c>
      <c r="R96" s="18">
        <v>105.3385</v>
      </c>
      <c r="S96">
        <v>105.299559641206</v>
      </c>
      <c r="T96">
        <f t="shared" si="11"/>
        <v>0.59932100466700433</v>
      </c>
      <c r="U96">
        <v>0</v>
      </c>
      <c r="V96">
        <f t="shared" si="14"/>
        <v>1</v>
      </c>
      <c r="W96">
        <f t="shared" si="17"/>
        <v>1.971238677998681E-2</v>
      </c>
    </row>
    <row r="97" spans="1:23" x14ac:dyDescent="0.25">
      <c r="A97" s="16" t="s">
        <v>116</v>
      </c>
      <c r="B97" s="18">
        <v>102.1296</v>
      </c>
      <c r="C97">
        <v>102.549749907639</v>
      </c>
      <c r="D97">
        <f t="shared" si="9"/>
        <v>0.9192151691590027</v>
      </c>
      <c r="E97">
        <v>0</v>
      </c>
      <c r="F97">
        <f t="shared" si="12"/>
        <v>1</v>
      </c>
      <c r="G97">
        <f t="shared" si="15"/>
        <v>5.171736510043809E-2</v>
      </c>
      <c r="J97" s="18">
        <v>77.043499999999995</v>
      </c>
      <c r="K97">
        <v>77.110023198421601</v>
      </c>
      <c r="L97">
        <f t="shared" si="10"/>
        <v>1.1888166122757013</v>
      </c>
      <c r="M97">
        <v>0</v>
      </c>
      <c r="N97">
        <f t="shared" si="13"/>
        <v>1</v>
      </c>
      <c r="O97">
        <f t="shared" si="16"/>
        <v>4.0461201037085247E-2</v>
      </c>
      <c r="R97" s="18">
        <v>105.9173</v>
      </c>
      <c r="S97">
        <v>105.915676800051</v>
      </c>
      <c r="T97">
        <f t="shared" si="11"/>
        <v>0.61611715884500029</v>
      </c>
      <c r="U97">
        <v>0</v>
      </c>
      <c r="V97">
        <f t="shared" si="14"/>
        <v>1</v>
      </c>
      <c r="W97">
        <f t="shared" si="17"/>
        <v>1.9672267002262805E-2</v>
      </c>
    </row>
    <row r="98" spans="1:23" x14ac:dyDescent="0.25">
      <c r="A98" s="16" t="s">
        <v>117</v>
      </c>
      <c r="B98" s="18">
        <v>104.158</v>
      </c>
      <c r="C98">
        <v>103.81071139325999</v>
      </c>
      <c r="D98">
        <f t="shared" si="9"/>
        <v>1.2609614856209959</v>
      </c>
      <c r="E98">
        <v>0</v>
      </c>
      <c r="F98">
        <f t="shared" si="12"/>
        <v>1</v>
      </c>
      <c r="G98">
        <f t="shared" si="15"/>
        <v>4.4868100647474388E-2</v>
      </c>
      <c r="J98" s="18">
        <v>78.126599999999996</v>
      </c>
      <c r="K98">
        <v>78.281804337851909</v>
      </c>
      <c r="L98">
        <f t="shared" si="10"/>
        <v>1.1717811394303084</v>
      </c>
      <c r="M98">
        <v>0</v>
      </c>
      <c r="N98">
        <f t="shared" si="13"/>
        <v>1</v>
      </c>
      <c r="O98">
        <f t="shared" si="16"/>
        <v>5.3013902862143199E-2</v>
      </c>
      <c r="R98" s="18">
        <v>106.572</v>
      </c>
      <c r="S98">
        <v>106.613457943341</v>
      </c>
      <c r="T98">
        <f t="shared" si="11"/>
        <v>0.69778114329000118</v>
      </c>
      <c r="U98">
        <v>0</v>
      </c>
      <c r="V98">
        <f t="shared" si="14"/>
        <v>1</v>
      </c>
      <c r="W98">
        <f t="shared" si="17"/>
        <v>2.2640743419613772E-2</v>
      </c>
    </row>
    <row r="99" spans="1:23" x14ac:dyDescent="0.25">
      <c r="A99" s="16" t="s">
        <v>118</v>
      </c>
      <c r="B99" s="18">
        <v>105.0437</v>
      </c>
      <c r="C99">
        <v>104.960471910113</v>
      </c>
      <c r="D99">
        <f t="shared" si="9"/>
        <v>1.1497605168530072</v>
      </c>
      <c r="E99">
        <v>0</v>
      </c>
      <c r="F99">
        <f t="shared" si="12"/>
        <v>1</v>
      </c>
      <c r="G99">
        <f t="shared" si="15"/>
        <v>4.0993190185075148E-2</v>
      </c>
      <c r="J99" s="18">
        <v>79.658699999999996</v>
      </c>
      <c r="K99">
        <v>79.488657949101295</v>
      </c>
      <c r="L99">
        <f t="shared" si="10"/>
        <v>1.2068536112493859</v>
      </c>
      <c r="M99">
        <v>0</v>
      </c>
      <c r="N99">
        <f t="shared" si="13"/>
        <v>1</v>
      </c>
      <c r="O99">
        <f t="shared" si="16"/>
        <v>6.2215524825833368E-2</v>
      </c>
      <c r="R99" s="18">
        <v>107.3644</v>
      </c>
      <c r="S99">
        <v>107.343892331337</v>
      </c>
      <c r="T99">
        <f t="shared" si="11"/>
        <v>0.73043438799599869</v>
      </c>
      <c r="U99">
        <v>0</v>
      </c>
      <c r="V99">
        <f t="shared" si="14"/>
        <v>1</v>
      </c>
      <c r="W99">
        <f t="shared" si="17"/>
        <v>2.5249738961678016E-2</v>
      </c>
    </row>
    <row r="100" spans="1:23" x14ac:dyDescent="0.25">
      <c r="A100" s="16" t="s">
        <v>119</v>
      </c>
      <c r="B100" s="18">
        <v>105.70050000000001</v>
      </c>
      <c r="C100">
        <v>106.06572436170001</v>
      </c>
      <c r="D100">
        <f t="shared" si="9"/>
        <v>1.1052524515870061</v>
      </c>
      <c r="E100">
        <v>0</v>
      </c>
      <c r="F100">
        <f t="shared" si="12"/>
        <v>1</v>
      </c>
      <c r="G100">
        <f t="shared" si="15"/>
        <v>4.3640325563895042E-2</v>
      </c>
      <c r="J100" s="18">
        <v>80.7166</v>
      </c>
      <c r="K100">
        <v>80.759992186361401</v>
      </c>
      <c r="L100">
        <f t="shared" si="10"/>
        <v>1.2713342372601062</v>
      </c>
      <c r="M100">
        <v>0</v>
      </c>
      <c r="N100">
        <f t="shared" si="13"/>
        <v>1</v>
      </c>
      <c r="O100">
        <f t="shared" si="16"/>
        <v>6.3734308473154366E-2</v>
      </c>
      <c r="R100" s="18">
        <v>108.0125</v>
      </c>
      <c r="S100">
        <v>107.981599166232</v>
      </c>
      <c r="T100">
        <f t="shared" si="11"/>
        <v>0.63770683489499902</v>
      </c>
      <c r="U100">
        <v>0</v>
      </c>
      <c r="V100">
        <f t="shared" si="14"/>
        <v>1</v>
      </c>
      <c r="W100">
        <f t="shared" si="17"/>
        <v>2.5470567342965971E-2</v>
      </c>
    </row>
    <row r="101" spans="1:23" x14ac:dyDescent="0.25">
      <c r="A101" s="16" t="s">
        <v>120</v>
      </c>
      <c r="B101" s="18">
        <v>107.1777</v>
      </c>
      <c r="C101">
        <v>106.83939251395</v>
      </c>
      <c r="D101">
        <f t="shared" si="9"/>
        <v>0.77366815224999641</v>
      </c>
      <c r="E101">
        <v>0</v>
      </c>
      <c r="F101">
        <f t="shared" si="12"/>
        <v>1</v>
      </c>
      <c r="G101">
        <f t="shared" si="15"/>
        <v>4.1829869016496428E-2</v>
      </c>
      <c r="J101" s="18">
        <v>82.257900000000006</v>
      </c>
      <c r="K101">
        <v>82.2372621331765</v>
      </c>
      <c r="L101">
        <f t="shared" si="10"/>
        <v>1.4772699468150989</v>
      </c>
      <c r="M101">
        <v>0</v>
      </c>
      <c r="N101">
        <f t="shared" si="13"/>
        <v>1</v>
      </c>
      <c r="O101">
        <f t="shared" si="16"/>
        <v>6.6492509301434771E-2</v>
      </c>
      <c r="R101" s="18">
        <v>108.5749</v>
      </c>
      <c r="S101">
        <v>108.59918243856301</v>
      </c>
      <c r="T101">
        <f t="shared" si="11"/>
        <v>0.61758327233100374</v>
      </c>
      <c r="U101">
        <v>0</v>
      </c>
      <c r="V101">
        <f t="shared" si="14"/>
        <v>1</v>
      </c>
      <c r="W101">
        <f t="shared" si="17"/>
        <v>2.5336245960812388E-2</v>
      </c>
    </row>
    <row r="102" spans="1:23" x14ac:dyDescent="0.25">
      <c r="A102" s="16" t="s">
        <v>121</v>
      </c>
      <c r="B102" s="18">
        <v>106.7983</v>
      </c>
      <c r="C102">
        <v>106.993411824069</v>
      </c>
      <c r="D102">
        <f t="shared" si="9"/>
        <v>0.15401931011899705</v>
      </c>
      <c r="E102">
        <v>0</v>
      </c>
      <c r="F102">
        <f t="shared" si="12"/>
        <v>1</v>
      </c>
      <c r="G102">
        <f t="shared" si="15"/>
        <v>3.06586901110057E-2</v>
      </c>
      <c r="J102" s="18">
        <v>83.682199999999995</v>
      </c>
      <c r="K102">
        <v>83.751201538203503</v>
      </c>
      <c r="L102">
        <f t="shared" si="10"/>
        <v>1.5139394050270027</v>
      </c>
      <c r="M102">
        <v>0</v>
      </c>
      <c r="N102">
        <f t="shared" si="13"/>
        <v>1</v>
      </c>
      <c r="O102">
        <f t="shared" si="16"/>
        <v>6.9868052309404349E-2</v>
      </c>
      <c r="R102" s="18">
        <v>109.2968</v>
      </c>
      <c r="S102">
        <v>109.28825959903</v>
      </c>
      <c r="T102">
        <f t="shared" si="11"/>
        <v>0.68907716046699363</v>
      </c>
      <c r="U102">
        <v>0</v>
      </c>
      <c r="V102">
        <f t="shared" si="14"/>
        <v>1</v>
      </c>
      <c r="W102">
        <f t="shared" si="17"/>
        <v>2.508878060320021E-2</v>
      </c>
    </row>
    <row r="103" spans="1:23" x14ac:dyDescent="0.25">
      <c r="A103" s="16" t="s">
        <v>122</v>
      </c>
      <c r="B103" s="18">
        <v>107.16549999999999</v>
      </c>
      <c r="C103">
        <v>107.043078906742</v>
      </c>
      <c r="D103">
        <f t="shared" si="9"/>
        <v>4.9667082672996798E-2</v>
      </c>
      <c r="E103">
        <v>1</v>
      </c>
      <c r="F103">
        <f t="shared" si="12"/>
        <v>1</v>
      </c>
      <c r="G103">
        <f t="shared" si="15"/>
        <v>1.9841821961438189E-2</v>
      </c>
      <c r="J103" s="18">
        <v>85.061700000000002</v>
      </c>
      <c r="K103">
        <v>85.072830005692879</v>
      </c>
      <c r="L103">
        <f t="shared" si="10"/>
        <v>1.3216284674893757</v>
      </c>
      <c r="M103">
        <v>0</v>
      </c>
      <c r="N103">
        <f t="shared" si="13"/>
        <v>1</v>
      </c>
      <c r="O103">
        <f t="shared" si="16"/>
        <v>7.02511804912756E-2</v>
      </c>
      <c r="R103" s="18">
        <v>109.9773</v>
      </c>
      <c r="S103">
        <v>110.01760428179</v>
      </c>
      <c r="T103">
        <f t="shared" si="11"/>
        <v>0.72934468276000075</v>
      </c>
      <c r="U103">
        <v>0</v>
      </c>
      <c r="V103">
        <f t="shared" si="14"/>
        <v>1</v>
      </c>
      <c r="W103">
        <f t="shared" si="17"/>
        <v>2.4907909452361623E-2</v>
      </c>
    </row>
    <row r="104" spans="1:23" x14ac:dyDescent="0.25">
      <c r="A104" s="16" t="s">
        <v>123</v>
      </c>
      <c r="B104" s="18">
        <v>106.9832</v>
      </c>
      <c r="C104">
        <v>106.885016784786</v>
      </c>
      <c r="D104">
        <f t="shared" si="9"/>
        <v>-0.15806212195599301</v>
      </c>
      <c r="E104">
        <v>0</v>
      </c>
      <c r="F104">
        <f t="shared" si="12"/>
        <v>-1</v>
      </c>
      <c r="G104">
        <f t="shared" si="15"/>
        <v>7.7243843665469854E-3</v>
      </c>
      <c r="J104" s="18">
        <v>86.429299999999998</v>
      </c>
      <c r="K104">
        <v>86.295568733076806</v>
      </c>
      <c r="L104">
        <f t="shared" si="10"/>
        <v>1.222738727383927</v>
      </c>
      <c r="M104">
        <v>0</v>
      </c>
      <c r="N104">
        <f t="shared" si="13"/>
        <v>1</v>
      </c>
      <c r="O104">
        <f t="shared" si="16"/>
        <v>6.8543549805472143E-2</v>
      </c>
      <c r="R104" s="18">
        <v>110.85890000000001</v>
      </c>
      <c r="S104">
        <v>110.824067909874</v>
      </c>
      <c r="T104">
        <f t="shared" si="11"/>
        <v>0.8064636280840034</v>
      </c>
      <c r="U104">
        <v>0</v>
      </c>
      <c r="V104">
        <f t="shared" si="14"/>
        <v>1</v>
      </c>
      <c r="W104">
        <f t="shared" si="17"/>
        <v>2.6323640005239877E-2</v>
      </c>
    </row>
    <row r="105" spans="1:23" x14ac:dyDescent="0.25">
      <c r="A105" s="16" t="s">
        <v>124</v>
      </c>
      <c r="B105" s="18">
        <v>105.9883</v>
      </c>
      <c r="C105">
        <v>106.24585662437001</v>
      </c>
      <c r="D105">
        <f t="shared" si="9"/>
        <v>-0.63916016041599732</v>
      </c>
      <c r="E105">
        <v>0</v>
      </c>
      <c r="F105">
        <f t="shared" si="12"/>
        <v>-1</v>
      </c>
      <c r="G105">
        <f t="shared" si="15"/>
        <v>-5.555403073847491E-3</v>
      </c>
      <c r="J105" s="18">
        <v>87.457899999999995</v>
      </c>
      <c r="K105">
        <v>87.494151603990304</v>
      </c>
      <c r="L105">
        <f t="shared" si="10"/>
        <v>1.1985828709134978</v>
      </c>
      <c r="M105">
        <v>0</v>
      </c>
      <c r="N105">
        <f t="shared" si="13"/>
        <v>1</v>
      </c>
      <c r="O105">
        <f t="shared" si="16"/>
        <v>6.3923449473557395E-2</v>
      </c>
      <c r="R105" s="18">
        <v>111.6957</v>
      </c>
      <c r="S105">
        <v>111.68690188501699</v>
      </c>
      <c r="T105">
        <f t="shared" si="11"/>
        <v>0.86283397514299054</v>
      </c>
      <c r="U105">
        <v>0</v>
      </c>
      <c r="V105">
        <f t="shared" si="14"/>
        <v>1</v>
      </c>
      <c r="W105">
        <f t="shared" si="17"/>
        <v>2.8432253145190853E-2</v>
      </c>
    </row>
    <row r="108" spans="1:23" x14ac:dyDescent="0.25">
      <c r="A108" s="19" t="s">
        <v>125</v>
      </c>
    </row>
    <row r="110" spans="1:23" x14ac:dyDescent="0.25">
      <c r="A110" s="19" t="s">
        <v>126</v>
      </c>
    </row>
    <row r="111" spans="1:23" x14ac:dyDescent="0.25">
      <c r="A111" t="s">
        <v>127</v>
      </c>
    </row>
  </sheetData>
  <mergeCells count="6">
    <mergeCell ref="A6:AB6"/>
    <mergeCell ref="A1:AB1"/>
    <mergeCell ref="A2:AB2"/>
    <mergeCell ref="A3:AB3"/>
    <mergeCell ref="A4:AB4"/>
    <mergeCell ref="A5:AB5"/>
  </mergeCells>
  <conditionalFormatting sqref="F11:F105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0:E105 F10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10:N105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0:M10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10:V10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10:U10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113"/>
  <sheetViews>
    <sheetView zoomScale="70" zoomScaleNormal="70" workbookViewId="0">
      <pane xSplit="1" topLeftCell="B1" activePane="topRight" state="frozen"/>
      <selection activeCell="A83" sqref="A83"/>
      <selection pane="topRight" activeCell="C11" sqref="C11"/>
    </sheetView>
  </sheetViews>
  <sheetFormatPr baseColWidth="10" defaultColWidth="9.140625" defaultRowHeight="15" x14ac:dyDescent="0.25"/>
  <cols>
    <col min="1" max="1" width="26" customWidth="1"/>
    <col min="2" max="31" width="19.5703125" customWidth="1"/>
    <col min="33" max="33" width="11.28515625" customWidth="1"/>
    <col min="34" max="63" width="19.5703125" customWidth="1"/>
  </cols>
  <sheetData>
    <row r="1" spans="1:63" x14ac:dyDescent="0.25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25"/>
      <c r="X1" s="25"/>
      <c r="Y1" s="25"/>
      <c r="Z1" s="25"/>
      <c r="AA1" s="25"/>
      <c r="AB1" s="25"/>
      <c r="AC1" s="25"/>
      <c r="AD1" s="25"/>
      <c r="AE1" s="25"/>
      <c r="AG1" s="122" t="s">
        <v>19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25"/>
      <c r="BD1" s="25"/>
      <c r="BE1" s="25"/>
      <c r="BF1" s="25"/>
      <c r="BG1" s="25"/>
      <c r="BH1" s="25"/>
      <c r="BI1" s="25"/>
      <c r="BJ1" s="25"/>
      <c r="BK1" s="25"/>
    </row>
    <row r="2" spans="1:63" x14ac:dyDescent="0.25">
      <c r="A2" s="123" t="s">
        <v>135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26"/>
      <c r="X2" s="26"/>
      <c r="Y2" s="26"/>
      <c r="Z2" s="26"/>
      <c r="AA2" s="26"/>
      <c r="AB2" s="26"/>
      <c r="AC2" s="26"/>
      <c r="AD2" s="26"/>
      <c r="AE2" s="26"/>
      <c r="AG2" s="123" t="s">
        <v>137</v>
      </c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26"/>
      <c r="BD2" s="26"/>
      <c r="BE2" s="26"/>
      <c r="BF2" s="26"/>
      <c r="BG2" s="26"/>
      <c r="BH2" s="26"/>
      <c r="BI2" s="26"/>
      <c r="BJ2" s="26"/>
      <c r="BK2" s="26"/>
    </row>
    <row r="3" spans="1:63" x14ac:dyDescent="0.25">
      <c r="A3" s="121" t="s">
        <v>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27"/>
      <c r="X3" s="27"/>
      <c r="Y3" s="27"/>
      <c r="Z3" s="27"/>
      <c r="AA3" s="27"/>
      <c r="AB3" s="27"/>
      <c r="AC3" s="27"/>
      <c r="AD3" s="27"/>
      <c r="AE3" s="27"/>
      <c r="AG3" s="121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27"/>
      <c r="BD3" s="27"/>
      <c r="BE3" s="27"/>
      <c r="BF3" s="27"/>
      <c r="BG3" s="27"/>
      <c r="BH3" s="27"/>
      <c r="BI3" s="27"/>
      <c r="BJ3" s="27"/>
      <c r="BK3" s="27"/>
    </row>
    <row r="4" spans="1:63" x14ac:dyDescent="0.25">
      <c r="A4" s="124" t="s">
        <v>128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28"/>
      <c r="X4" s="28"/>
      <c r="Y4" s="28"/>
      <c r="Z4" s="28"/>
      <c r="AA4" s="28"/>
      <c r="AB4" s="28"/>
      <c r="AC4" s="28"/>
      <c r="AD4" s="28"/>
      <c r="AE4" s="28"/>
      <c r="AG4" s="124" t="s">
        <v>128</v>
      </c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28"/>
      <c r="BD4" s="28"/>
      <c r="BE4" s="28"/>
      <c r="BF4" s="28"/>
      <c r="BG4" s="28"/>
      <c r="BH4" s="28"/>
      <c r="BI4" s="28"/>
      <c r="BJ4" s="28"/>
      <c r="BK4" s="28"/>
    </row>
    <row r="5" spans="1:63" x14ac:dyDescent="0.25">
      <c r="A5" s="125" t="s">
        <v>129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29"/>
      <c r="X5" s="29"/>
      <c r="Y5" s="29"/>
      <c r="Z5" s="29"/>
      <c r="AA5" s="29"/>
      <c r="AB5" s="29"/>
      <c r="AC5" s="29"/>
      <c r="AD5" s="29"/>
      <c r="AE5" s="29"/>
      <c r="AG5" s="125" t="s">
        <v>129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29"/>
      <c r="BD5" s="29"/>
      <c r="BE5" s="29"/>
      <c r="BF5" s="29"/>
      <c r="BG5" s="29"/>
      <c r="BH5" s="29"/>
      <c r="BI5" s="29"/>
      <c r="BJ5" s="29"/>
      <c r="BK5" s="29"/>
    </row>
    <row r="6" spans="1:63" x14ac:dyDescent="0.25">
      <c r="A6" s="121" t="s">
        <v>21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27"/>
      <c r="X6" s="27"/>
      <c r="Y6" s="27"/>
      <c r="Z6" s="27"/>
      <c r="AA6" s="27"/>
      <c r="AB6" s="27"/>
      <c r="AC6" s="27"/>
      <c r="AD6" s="27"/>
      <c r="AE6" s="27"/>
      <c r="AG6" s="121" t="s">
        <v>21</v>
      </c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27"/>
      <c r="BD6" s="27"/>
      <c r="BE6" s="27"/>
      <c r="BF6" s="27"/>
      <c r="BG6" s="27"/>
      <c r="BH6" s="27"/>
      <c r="BI6" s="27"/>
      <c r="BJ6" s="27"/>
      <c r="BK6" s="27"/>
    </row>
    <row r="7" spans="1:63" x14ac:dyDescent="0.25">
      <c r="A7" s="15" t="s">
        <v>24</v>
      </c>
      <c r="B7" s="126" t="s">
        <v>130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30"/>
      <c r="X7" s="30"/>
      <c r="Y7" s="30"/>
      <c r="Z7" s="30"/>
      <c r="AA7" s="30"/>
      <c r="AB7" s="30"/>
      <c r="AC7" s="30"/>
      <c r="AD7" s="30"/>
      <c r="AE7" s="30"/>
      <c r="AG7" s="15" t="s">
        <v>24</v>
      </c>
      <c r="AH7" s="126" t="s">
        <v>130</v>
      </c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30"/>
      <c r="BD7" s="30"/>
      <c r="BE7" s="30"/>
      <c r="BF7" s="30"/>
      <c r="BG7" s="30"/>
      <c r="BH7" s="30"/>
      <c r="BI7" s="30"/>
      <c r="BJ7" s="30"/>
      <c r="BK7" s="30"/>
    </row>
    <row r="8" spans="1:63" x14ac:dyDescent="0.25">
      <c r="A8" s="15" t="s">
        <v>24</v>
      </c>
      <c r="B8" s="127" t="s">
        <v>131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31"/>
      <c r="X8" s="31"/>
      <c r="Y8" s="31"/>
      <c r="Z8" s="31"/>
      <c r="AA8" s="31"/>
      <c r="AB8" s="31"/>
      <c r="AC8" s="31"/>
      <c r="AD8" s="31"/>
      <c r="AE8" s="31"/>
      <c r="AG8" s="15" t="s">
        <v>24</v>
      </c>
      <c r="AH8" s="127" t="s">
        <v>136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31"/>
      <c r="BD8" s="31"/>
      <c r="BE8" s="31"/>
      <c r="BF8" s="31"/>
      <c r="BG8" s="31"/>
      <c r="BH8" s="31"/>
      <c r="BI8" s="31"/>
      <c r="BJ8" s="31"/>
      <c r="BK8" s="31"/>
    </row>
    <row r="9" spans="1:63" x14ac:dyDescent="0.25">
      <c r="A9" s="15" t="s">
        <v>24</v>
      </c>
      <c r="B9" s="127" t="s">
        <v>28</v>
      </c>
      <c r="C9" s="127"/>
      <c r="D9" s="127"/>
      <c r="E9" s="127"/>
      <c r="F9" s="127"/>
      <c r="G9" s="127"/>
      <c r="H9" s="127"/>
      <c r="I9" s="127"/>
      <c r="J9" s="128"/>
      <c r="K9" s="128"/>
      <c r="L9" s="128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31"/>
      <c r="X9" s="31"/>
      <c r="Y9" s="31"/>
      <c r="Z9" s="31"/>
      <c r="AA9" s="31"/>
      <c r="AB9" s="31"/>
      <c r="AC9" s="31"/>
      <c r="AD9" s="31"/>
      <c r="AE9" s="31"/>
      <c r="AG9" s="15" t="s">
        <v>24</v>
      </c>
      <c r="AH9" s="127" t="s">
        <v>28</v>
      </c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31"/>
      <c r="BD9" s="31"/>
      <c r="BE9" s="31"/>
      <c r="BF9" s="31"/>
      <c r="BG9" s="31"/>
      <c r="BH9" s="31"/>
      <c r="BI9" s="31"/>
      <c r="BJ9" s="31"/>
      <c r="BK9" s="31"/>
    </row>
    <row r="10" spans="1:63" ht="26.25" x14ac:dyDescent="0.25">
      <c r="A10" s="15" t="s">
        <v>24</v>
      </c>
      <c r="B10" s="17" t="s">
        <v>132</v>
      </c>
      <c r="C10" s="21"/>
      <c r="D10" s="84"/>
      <c r="E10" s="84"/>
      <c r="F10" s="100">
        <f>SUMPRODUCT(F13:F107,'PIB Volumen por sectores'!F11:F105)/95</f>
        <v>0.47368421052631576</v>
      </c>
      <c r="G10" s="35"/>
      <c r="H10" s="35"/>
      <c r="I10" s="41"/>
      <c r="J10" s="31"/>
      <c r="K10" s="31"/>
      <c r="L10" s="44" t="s">
        <v>133</v>
      </c>
      <c r="M10" s="37"/>
      <c r="N10" s="37"/>
      <c r="O10" s="37"/>
      <c r="P10" s="37">
        <f>SUMPRODUCT(P13:P107,'PIB Volumen por sectores'!N11:N105)/95</f>
        <v>0.78947368421052633</v>
      </c>
      <c r="Q10" s="35"/>
      <c r="R10" s="35"/>
      <c r="S10" s="41"/>
      <c r="T10" s="54"/>
      <c r="U10" s="54"/>
      <c r="V10" s="47" t="s">
        <v>134</v>
      </c>
      <c r="W10" s="31"/>
      <c r="X10" s="31"/>
      <c r="Y10" s="31"/>
      <c r="Z10" s="31">
        <f>SUMPRODUCT(Z13:Z107,'PIB Volumen por sectores'!N11:N105)/95</f>
        <v>0.81052631578947365</v>
      </c>
      <c r="AA10" s="31"/>
      <c r="AB10" s="31"/>
      <c r="AC10" s="31"/>
      <c r="AD10" s="31"/>
      <c r="AE10" s="31"/>
      <c r="AG10" s="15" t="s">
        <v>24</v>
      </c>
      <c r="AH10" s="17" t="s">
        <v>132</v>
      </c>
      <c r="AI10" s="21"/>
      <c r="AJ10" s="84"/>
      <c r="AK10" s="84"/>
      <c r="AL10" s="102">
        <f>SUMPRODUCT(AL13:AL107,'PIB Volumen por sectores'!F11:F105)/95</f>
        <v>0.43157894736842106</v>
      </c>
      <c r="AM10" s="35"/>
      <c r="AN10" s="35"/>
      <c r="AO10" s="41"/>
      <c r="AP10" s="54"/>
      <c r="AQ10" s="54"/>
      <c r="AR10" s="52" t="s">
        <v>133</v>
      </c>
      <c r="AS10" s="21"/>
      <c r="AT10" s="84"/>
      <c r="AU10" s="84"/>
      <c r="AV10" s="111">
        <f>SUMPRODUCT(AV13:AV107,'PIB Volumen por sectores'!N11:N105)/95</f>
        <v>0.83157894736842108</v>
      </c>
      <c r="AW10" s="35"/>
      <c r="AX10" s="35"/>
      <c r="AY10" s="41"/>
      <c r="AZ10" s="54"/>
      <c r="BA10" s="54"/>
      <c r="BB10" s="52" t="s">
        <v>134</v>
      </c>
      <c r="BC10" s="31"/>
      <c r="BD10" s="31"/>
      <c r="BE10" s="31"/>
      <c r="BF10" s="31">
        <f>SUMPRODUCT(BF13:BF107,'PIB Volumen por sectores'!N11:N105)/95</f>
        <v>0.78947368421052633</v>
      </c>
      <c r="BG10" s="31"/>
      <c r="BH10" s="31"/>
      <c r="BI10" s="31"/>
      <c r="BJ10" s="31"/>
      <c r="BK10" s="31"/>
    </row>
    <row r="11" spans="1:63" ht="39" x14ac:dyDescent="0.25">
      <c r="A11" s="15" t="s">
        <v>138</v>
      </c>
      <c r="B11" s="16" t="s">
        <v>144</v>
      </c>
      <c r="C11" s="20" t="s">
        <v>497</v>
      </c>
      <c r="D11" s="83" t="s">
        <v>472</v>
      </c>
      <c r="E11" s="83" t="s">
        <v>471</v>
      </c>
      <c r="F11" s="110" t="s">
        <v>507</v>
      </c>
      <c r="G11" s="34" t="s">
        <v>141</v>
      </c>
      <c r="H11" s="34" t="s">
        <v>155</v>
      </c>
      <c r="I11" s="42" t="s">
        <v>153</v>
      </c>
      <c r="J11" s="56" t="s">
        <v>149</v>
      </c>
      <c r="K11" s="59" t="s">
        <v>170</v>
      </c>
      <c r="L11" s="45" t="s">
        <v>145</v>
      </c>
      <c r="M11" s="38" t="s">
        <v>496</v>
      </c>
      <c r="N11" s="38" t="s">
        <v>472</v>
      </c>
      <c r="O11" s="38" t="s">
        <v>471</v>
      </c>
      <c r="P11" s="38" t="s">
        <v>527</v>
      </c>
      <c r="Q11" s="34" t="s">
        <v>142</v>
      </c>
      <c r="R11" s="34" t="s">
        <v>154</v>
      </c>
      <c r="S11" s="42" t="s">
        <v>153</v>
      </c>
      <c r="T11" s="56" t="s">
        <v>149</v>
      </c>
      <c r="U11" s="56" t="s">
        <v>170</v>
      </c>
      <c r="V11" s="48" t="s">
        <v>146</v>
      </c>
      <c r="W11" s="98" t="s">
        <v>500</v>
      </c>
      <c r="X11" s="30" t="s">
        <v>472</v>
      </c>
      <c r="Y11" s="30" t="s">
        <v>471</v>
      </c>
      <c r="Z11" s="30" t="s">
        <v>527</v>
      </c>
      <c r="AA11" s="30" t="s">
        <v>143</v>
      </c>
      <c r="AB11" s="51" t="s">
        <v>156</v>
      </c>
      <c r="AC11" s="30" t="s">
        <v>153</v>
      </c>
      <c r="AD11" s="56" t="s">
        <v>149</v>
      </c>
      <c r="AE11" s="59" t="s">
        <v>170</v>
      </c>
      <c r="AG11" s="15" t="s">
        <v>24</v>
      </c>
      <c r="AH11" s="35" t="s">
        <v>144</v>
      </c>
      <c r="AI11" s="24" t="s">
        <v>502</v>
      </c>
      <c r="AJ11" s="24" t="s">
        <v>472</v>
      </c>
      <c r="AK11" s="24" t="s">
        <v>471</v>
      </c>
      <c r="AL11" s="24" t="s">
        <v>507</v>
      </c>
      <c r="AM11" s="24" t="s">
        <v>141</v>
      </c>
      <c r="AN11" s="24" t="s">
        <v>155</v>
      </c>
      <c r="AO11" s="40" t="s">
        <v>153</v>
      </c>
      <c r="AP11" s="56" t="s">
        <v>149</v>
      </c>
      <c r="AQ11" s="56" t="s">
        <v>170</v>
      </c>
      <c r="AR11" s="52" t="s">
        <v>145</v>
      </c>
      <c r="AS11" s="24" t="s">
        <v>505</v>
      </c>
      <c r="AT11" s="24" t="s">
        <v>472</v>
      </c>
      <c r="AU11" s="24" t="s">
        <v>471</v>
      </c>
      <c r="AV11" s="24" t="s">
        <v>507</v>
      </c>
      <c r="AW11" s="24" t="s">
        <v>142</v>
      </c>
      <c r="AX11" s="24" t="s">
        <v>154</v>
      </c>
      <c r="AY11" s="40" t="s">
        <v>153</v>
      </c>
      <c r="AZ11" s="31" t="s">
        <v>149</v>
      </c>
      <c r="BA11" s="31" t="s">
        <v>170</v>
      </c>
      <c r="BB11" s="52" t="s">
        <v>146</v>
      </c>
      <c r="BC11" s="24" t="s">
        <v>506</v>
      </c>
      <c r="BD11" s="24" t="s">
        <v>472</v>
      </c>
      <c r="BE11" s="24" t="s">
        <v>471</v>
      </c>
      <c r="BF11" s="24" t="s">
        <v>507</v>
      </c>
      <c r="BG11" s="24" t="s">
        <v>143</v>
      </c>
      <c r="BH11" s="31" t="s">
        <v>156</v>
      </c>
      <c r="BI11" s="31" t="s">
        <v>153</v>
      </c>
      <c r="BJ11" s="31" t="s">
        <v>149</v>
      </c>
      <c r="BK11" s="31" t="s">
        <v>170</v>
      </c>
    </row>
    <row r="12" spans="1:63" x14ac:dyDescent="0.25">
      <c r="A12" s="16" t="s">
        <v>29</v>
      </c>
      <c r="B12" s="22">
        <v>2495.4</v>
      </c>
      <c r="C12" s="22">
        <v>2498.31016</v>
      </c>
      <c r="D12" s="22"/>
      <c r="E12" s="22">
        <v>0</v>
      </c>
      <c r="F12" s="22"/>
      <c r="G12" s="22"/>
      <c r="H12" s="22">
        <f>'PIB Volumen por sectores'!C10</f>
        <v>73.272699826823811</v>
      </c>
      <c r="I12" s="43">
        <f>CORREL(H12:H107,C12:C107)</f>
        <v>8.9334530640681323E-2</v>
      </c>
      <c r="J12" s="57" t="s">
        <v>150</v>
      </c>
      <c r="K12" s="60"/>
      <c r="L12" s="46">
        <v>1228</v>
      </c>
      <c r="M12" s="39">
        <v>1230.3616999999999</v>
      </c>
      <c r="N12" s="39"/>
      <c r="O12" s="39">
        <v>0</v>
      </c>
      <c r="P12" s="39"/>
      <c r="Q12" s="22"/>
      <c r="R12" s="22">
        <f>'PIB Volumen por sectores'!K10</f>
        <v>91.438406064398208</v>
      </c>
      <c r="S12" s="43">
        <f>CORREL(R12:R107,M12:M107)</f>
        <v>0.97464797709464623</v>
      </c>
      <c r="T12" s="57" t="s">
        <v>150</v>
      </c>
      <c r="U12" s="57"/>
      <c r="V12" s="49">
        <v>8573.1</v>
      </c>
      <c r="W12" s="32">
        <v>8569.0342299999993</v>
      </c>
      <c r="X12" s="32"/>
      <c r="Y12" s="32">
        <v>0</v>
      </c>
      <c r="Z12" s="32"/>
      <c r="AA12" s="32"/>
      <c r="AB12" s="32">
        <f>'PIB Volumen por sectores'!S10</f>
        <v>60.608964328337294</v>
      </c>
      <c r="AC12" s="36">
        <f>CORREL(AB12:AB107,W12:W107)</f>
        <v>0.98057370471208505</v>
      </c>
      <c r="AD12" s="57" t="s">
        <v>150</v>
      </c>
      <c r="AE12" s="60"/>
      <c r="AG12" s="16" t="s">
        <v>29</v>
      </c>
      <c r="AH12" s="23">
        <v>1102717.3</v>
      </c>
      <c r="AI12" s="23">
        <v>1106384.3899999999</v>
      </c>
      <c r="AJ12" s="23"/>
      <c r="AK12" s="23">
        <v>0</v>
      </c>
      <c r="AL12" s="23"/>
      <c r="AM12" s="23"/>
      <c r="AN12" s="23">
        <f>'PIB Volumen por sectores'!C10</f>
        <v>73.272699826823811</v>
      </c>
      <c r="AO12" s="36">
        <f>CORREL(AN12:AN107,AI12:AI107)</f>
        <v>0.22595037704105922</v>
      </c>
      <c r="AP12" s="57" t="s">
        <v>150</v>
      </c>
      <c r="AQ12" s="57"/>
      <c r="AR12" s="53">
        <v>583354</v>
      </c>
      <c r="AS12" s="23">
        <v>585124.92799999996</v>
      </c>
      <c r="AT12" s="23"/>
      <c r="AU12" s="23">
        <v>0</v>
      </c>
      <c r="AV12" s="23"/>
      <c r="AW12" s="23"/>
      <c r="AX12" s="23">
        <f>'PIB Volumen por sectores'!K10</f>
        <v>91.438406064398208</v>
      </c>
      <c r="AY12" s="36">
        <f>CORREL(AX12:AX107,AS12:AS107)</f>
        <v>0.96841969230490488</v>
      </c>
      <c r="AZ12" s="36" t="s">
        <v>150</v>
      </c>
      <c r="BA12" s="36"/>
      <c r="BB12" s="53">
        <v>3834958.7</v>
      </c>
      <c r="BC12" s="33">
        <v>3848366.64</v>
      </c>
      <c r="BD12" s="33"/>
      <c r="BE12" s="33">
        <v>0</v>
      </c>
      <c r="BF12" s="33"/>
      <c r="BG12" s="33"/>
      <c r="BH12" s="33">
        <f>'PIB Volumen por sectores'!R10</f>
        <v>60.244599999999998</v>
      </c>
      <c r="BI12" s="36">
        <f>CORREL(BH12:BH107,BC12:BC107)</f>
        <v>0.98662588587467692</v>
      </c>
      <c r="BJ12" s="36" t="s">
        <v>150</v>
      </c>
      <c r="BK12" s="36"/>
    </row>
    <row r="13" spans="1:63" x14ac:dyDescent="0.25">
      <c r="A13" s="16" t="s">
        <v>30</v>
      </c>
      <c r="B13" s="22">
        <v>2526.4</v>
      </c>
      <c r="C13" s="22">
        <v>2518.0443399999999</v>
      </c>
      <c r="D13" s="22">
        <f>C13-C12</f>
        <v>19.734179999999924</v>
      </c>
      <c r="E13" s="63">
        <v>0</v>
      </c>
      <c r="F13" s="63">
        <f t="shared" ref="F13:F76" si="0">IF(D13&lt;0,-1,1)</f>
        <v>1</v>
      </c>
      <c r="G13" s="22"/>
      <c r="H13" s="22">
        <f>'PIB Volumen por sectores'!C11</f>
        <v>73.5092755345716</v>
      </c>
      <c r="I13" s="43">
        <f>CORREL(H13:H107,C12:C106)</f>
        <v>0.11256956696316907</v>
      </c>
      <c r="J13" s="57" t="s">
        <v>157</v>
      </c>
      <c r="K13" s="60"/>
      <c r="L13" s="46">
        <v>1223.8</v>
      </c>
      <c r="M13" s="39">
        <v>1224.94696</v>
      </c>
      <c r="N13" s="39">
        <f>M13-M12</f>
        <v>-5.4147399999999379</v>
      </c>
      <c r="O13" s="63">
        <v>0</v>
      </c>
      <c r="P13" s="63">
        <f t="shared" ref="P13:P76" si="1">IF(N13&lt;0,-1,1)</f>
        <v>-1</v>
      </c>
      <c r="Q13" s="22"/>
      <c r="R13" s="22">
        <f>'PIB Volumen por sectores'!K11</f>
        <v>91.471056031579707</v>
      </c>
      <c r="S13" s="8">
        <f>CORREL(R13:R107,M12:M106)</f>
        <v>0.97640565512850042</v>
      </c>
      <c r="T13" s="57" t="s">
        <v>157</v>
      </c>
      <c r="U13" s="57">
        <f>S13/SQRT((1-S13^2)/(95-2))</f>
        <v>43.604343769453315</v>
      </c>
      <c r="V13" s="49">
        <v>8556.7999999999993</v>
      </c>
      <c r="W13" s="32">
        <v>8564.3753300000008</v>
      </c>
      <c r="X13" s="32">
        <f t="shared" ref="X13:X75" si="2">W13-W12</f>
        <v>-4.658899999998539</v>
      </c>
      <c r="Y13" s="63">
        <v>0</v>
      </c>
      <c r="Z13" s="63">
        <f t="shared" ref="Z13:Z76" si="3">IF(X13&lt;0,-1,1)</f>
        <v>-1</v>
      </c>
      <c r="AA13" s="32"/>
      <c r="AB13" s="32">
        <f>'PIB Volumen por sectores'!S11</f>
        <v>60.866493296062998</v>
      </c>
      <c r="AC13" s="8">
        <f>CORREL(AB13:AB107,W12:W106)</f>
        <v>0.98111016767539216</v>
      </c>
      <c r="AD13" s="57" t="s">
        <v>157</v>
      </c>
      <c r="AE13" s="60">
        <f>AC13/SQRT((1-AC13^2)/(95-2))</f>
        <v>48.909236790001813</v>
      </c>
      <c r="AG13" s="16" t="s">
        <v>30</v>
      </c>
      <c r="AH13" s="23">
        <v>1100870.8999999999</v>
      </c>
      <c r="AI13" s="23">
        <v>1104326</v>
      </c>
      <c r="AJ13" s="23">
        <f>AI13-AI12</f>
        <v>-2058.3899999998976</v>
      </c>
      <c r="AK13" s="23">
        <v>0</v>
      </c>
      <c r="AL13" s="23">
        <f t="shared" ref="AL13:AL76" si="4">IF(AJ13&lt;0,-1,1)</f>
        <v>-1</v>
      </c>
      <c r="AM13" s="23"/>
      <c r="AN13" s="23">
        <f>'PIB Volumen por sectores'!C11</f>
        <v>73.5092755345716</v>
      </c>
      <c r="AO13" s="36">
        <f>CORREL(AN13:AN107,AI12:AI106)</f>
        <v>0.24836256631430301</v>
      </c>
      <c r="AP13" s="57" t="s">
        <v>157</v>
      </c>
      <c r="AQ13" s="57"/>
      <c r="AR13" s="53">
        <v>566084.30000000005</v>
      </c>
      <c r="AS13" s="23">
        <v>572741.36800000002</v>
      </c>
      <c r="AT13" s="23">
        <f>AS13-AS12</f>
        <v>-12383.559999999939</v>
      </c>
      <c r="AU13" s="23">
        <v>0</v>
      </c>
      <c r="AV13" s="23">
        <f t="shared" ref="AV13:AV76" si="5">IF(AT13&lt;0,-1,1)</f>
        <v>-1</v>
      </c>
      <c r="AW13" s="23"/>
      <c r="AX13" s="23">
        <f>'PIB Volumen por sectores'!K11</f>
        <v>91.471056031579707</v>
      </c>
      <c r="AY13" s="8">
        <f>CORREL(AX13:AX107,AS12:AS106)</f>
        <v>0.96850068810419754</v>
      </c>
      <c r="AZ13" s="55" t="s">
        <v>157</v>
      </c>
      <c r="BA13" s="55">
        <f>AY13/SQRT((1-AY13^2)/(95-2))</f>
        <v>37.507929330200248</v>
      </c>
      <c r="BB13" s="53">
        <v>3825276.6</v>
      </c>
      <c r="BC13" s="33">
        <v>3840660.43</v>
      </c>
      <c r="BD13" s="33">
        <f t="shared" ref="BD13:BD76" si="6">BC13-BC12</f>
        <v>-7706.2099999999627</v>
      </c>
      <c r="BE13" s="33">
        <v>0</v>
      </c>
      <c r="BF13" s="33">
        <f t="shared" ref="BF13:BF76" si="7">IF(BD13&lt;0,-1,1)</f>
        <v>-1</v>
      </c>
      <c r="BG13" s="33"/>
      <c r="BH13" s="33">
        <f>'PIB Volumen por sectores'!R11</f>
        <v>60.820399999999999</v>
      </c>
      <c r="BI13" s="8">
        <f>CORREL(BH13:BH107,BC12:BC106)</f>
        <v>0.98694926364718094</v>
      </c>
      <c r="BJ13" s="33" t="s">
        <v>157</v>
      </c>
      <c r="BK13" s="33">
        <f>BI13/SQRT((1-BI13^2)/(95-2))</f>
        <v>59.105161001937383</v>
      </c>
    </row>
    <row r="14" spans="1:63" x14ac:dyDescent="0.25">
      <c r="A14" s="16" t="s">
        <v>31</v>
      </c>
      <c r="B14" s="22">
        <v>2523.6999999999998</v>
      </c>
      <c r="C14" s="22">
        <v>2528.8811999999998</v>
      </c>
      <c r="D14" s="22">
        <f t="shared" ref="D14:D77" si="8">C14-C13</f>
        <v>10.836859999999888</v>
      </c>
      <c r="E14" s="63">
        <v>0</v>
      </c>
      <c r="F14" s="63">
        <f t="shared" si="0"/>
        <v>1</v>
      </c>
      <c r="G14" s="22"/>
      <c r="H14" s="22">
        <f>'PIB Volumen por sectores'!C12</f>
        <v>73.887662849260096</v>
      </c>
      <c r="I14" s="43">
        <f>CORREL(H14:H107,C12:C105)</f>
        <v>0.12913570173461128</v>
      </c>
      <c r="J14" s="57" t="s">
        <v>158</v>
      </c>
      <c r="K14" s="60"/>
      <c r="L14" s="46">
        <v>1221.3</v>
      </c>
      <c r="M14" s="39">
        <v>1218.07998</v>
      </c>
      <c r="N14" s="39">
        <f t="shared" ref="N14:N77" si="9">M14-M13</f>
        <v>-6.8669800000000123</v>
      </c>
      <c r="O14" s="63">
        <v>0</v>
      </c>
      <c r="P14" s="63">
        <f t="shared" si="1"/>
        <v>-1</v>
      </c>
      <c r="Q14" s="22"/>
      <c r="R14" s="22">
        <f>'PIB Volumen por sectores'!K12</f>
        <v>91.102285406605787</v>
      </c>
      <c r="S14" s="36">
        <f>CORREL(R14:R107,M12:M105)</f>
        <v>0.9721769274437948</v>
      </c>
      <c r="T14" s="57" t="s">
        <v>158</v>
      </c>
      <c r="U14" s="57"/>
      <c r="V14" s="49">
        <v>8566.9</v>
      </c>
      <c r="W14" s="32">
        <v>8568.4454999999998</v>
      </c>
      <c r="X14" s="32">
        <f t="shared" si="2"/>
        <v>4.0701699999990524</v>
      </c>
      <c r="Y14" s="63">
        <v>0</v>
      </c>
      <c r="Z14" s="63">
        <f t="shared" si="3"/>
        <v>1</v>
      </c>
      <c r="AA14" s="32"/>
      <c r="AB14" s="32">
        <f>'PIB Volumen por sectores'!S12</f>
        <v>61.1117916626172</v>
      </c>
      <c r="AC14" s="36">
        <f>CORREL(AB14:AB107,W12:W105)</f>
        <v>0.98070661603559273</v>
      </c>
      <c r="AD14" s="57" t="s">
        <v>158</v>
      </c>
      <c r="AE14" s="60"/>
      <c r="AG14" s="16" t="s">
        <v>31</v>
      </c>
      <c r="AH14" s="23">
        <v>1101858.3999999999</v>
      </c>
      <c r="AI14" s="23">
        <v>1099264.3500000001</v>
      </c>
      <c r="AJ14" s="23">
        <f t="shared" ref="AJ14:AJ77" si="10">AI14-AI13</f>
        <v>-5061.6499999999069</v>
      </c>
      <c r="AK14" s="23">
        <v>0</v>
      </c>
      <c r="AL14" s="23">
        <f t="shared" si="4"/>
        <v>-1</v>
      </c>
      <c r="AM14" s="23"/>
      <c r="AN14" s="23">
        <f>'PIB Volumen por sectores'!C12</f>
        <v>73.887662849260096</v>
      </c>
      <c r="AO14" s="36">
        <f>CORREL(AN14:AN107,AI12:AI105)</f>
        <v>0.26307562720284244</v>
      </c>
      <c r="AP14" s="57" t="s">
        <v>158</v>
      </c>
      <c r="AQ14" s="57"/>
      <c r="AR14" s="53">
        <v>562786.1</v>
      </c>
      <c r="AS14" s="23">
        <v>562598.77099999995</v>
      </c>
      <c r="AT14" s="23">
        <f t="shared" ref="AT14:AT77" si="11">AS14-AS13</f>
        <v>-10142.597000000067</v>
      </c>
      <c r="AU14" s="23">
        <v>0</v>
      </c>
      <c r="AV14" s="23">
        <f t="shared" si="5"/>
        <v>-1</v>
      </c>
      <c r="AW14" s="23"/>
      <c r="AX14" s="23">
        <f>'PIB Volumen por sectores'!K12</f>
        <v>91.102285406605787</v>
      </c>
      <c r="AY14" s="36">
        <f>CORREL(AX14:AX107,AS12:AS105)</f>
        <v>0.96244023062244877</v>
      </c>
      <c r="AZ14" s="55" t="s">
        <v>158</v>
      </c>
      <c r="BA14" s="55"/>
      <c r="BB14" s="53">
        <v>3845074.5</v>
      </c>
      <c r="BC14" s="33">
        <v>3826998.24</v>
      </c>
      <c r="BD14" s="33">
        <f t="shared" si="6"/>
        <v>-13662.189999999944</v>
      </c>
      <c r="BE14" s="33">
        <v>0</v>
      </c>
      <c r="BF14" s="33">
        <f t="shared" si="7"/>
        <v>-1</v>
      </c>
      <c r="BG14" s="33"/>
      <c r="BH14" s="33">
        <f>'PIB Volumen por sectores'!R12</f>
        <v>61.143500000000003</v>
      </c>
      <c r="BI14" s="36">
        <f>CORREL(BH14:BH107,BC12:BC105)</f>
        <v>0.98647920902666819</v>
      </c>
      <c r="BJ14" s="33" t="s">
        <v>158</v>
      </c>
      <c r="BK14" s="33"/>
    </row>
    <row r="15" spans="1:63" x14ac:dyDescent="0.25">
      <c r="A15" s="16" t="s">
        <v>32</v>
      </c>
      <c r="B15" s="22">
        <v>2538.6</v>
      </c>
      <c r="C15" s="22">
        <v>2543.8361599999998</v>
      </c>
      <c r="D15" s="22">
        <f t="shared" si="8"/>
        <v>14.954960000000028</v>
      </c>
      <c r="E15" s="63">
        <v>0</v>
      </c>
      <c r="F15" s="63">
        <f t="shared" si="0"/>
        <v>1</v>
      </c>
      <c r="G15" s="22"/>
      <c r="H15" s="22">
        <f>'PIB Volumen por sectores'!C13</f>
        <v>74.483693718679007</v>
      </c>
      <c r="I15" s="43">
        <f>CORREL(H15:H107,C12:C104)</f>
        <v>0.14078083420063392</v>
      </c>
      <c r="J15" s="57" t="s">
        <v>159</v>
      </c>
      <c r="K15" s="60"/>
      <c r="L15" s="46">
        <v>1223.7</v>
      </c>
      <c r="M15" s="39">
        <v>1206.9107300000001</v>
      </c>
      <c r="N15" s="39">
        <f t="shared" si="9"/>
        <v>-11.16924999999992</v>
      </c>
      <c r="O15" s="63">
        <v>0</v>
      </c>
      <c r="P15" s="63">
        <f t="shared" si="1"/>
        <v>-1</v>
      </c>
      <c r="Q15" s="22"/>
      <c r="R15" s="22">
        <f>'PIB Volumen por sectores'!K13</f>
        <v>90.539893501166489</v>
      </c>
      <c r="S15" s="36">
        <f>CORREL(R15:R107,M12:M104)</f>
        <v>0.96156729689992548</v>
      </c>
      <c r="T15" s="57" t="s">
        <v>159</v>
      </c>
      <c r="U15" s="57"/>
      <c r="V15" s="49">
        <v>8596.6</v>
      </c>
      <c r="W15" s="32">
        <v>8568.2908700000007</v>
      </c>
      <c r="X15" s="32">
        <f t="shared" si="2"/>
        <v>-0.15462999999908789</v>
      </c>
      <c r="Y15" s="63">
        <v>0</v>
      </c>
      <c r="Z15" s="63">
        <f t="shared" si="3"/>
        <v>-1</v>
      </c>
      <c r="AA15" s="32"/>
      <c r="AB15" s="32">
        <f>'PIB Volumen por sectores'!S13</f>
        <v>61.328740974058896</v>
      </c>
      <c r="AC15" s="36">
        <f>CORREL(AB15:AB107,W12:W104)</f>
        <v>0.97943665333728713</v>
      </c>
      <c r="AD15" s="57" t="s">
        <v>159</v>
      </c>
      <c r="AE15" s="60"/>
      <c r="AG15" s="16" t="s">
        <v>32</v>
      </c>
      <c r="AH15" s="23">
        <v>1105761.6000000001</v>
      </c>
      <c r="AI15" s="23">
        <v>1105794.6000000001</v>
      </c>
      <c r="AJ15" s="23">
        <f t="shared" si="10"/>
        <v>6530.25</v>
      </c>
      <c r="AK15" s="23">
        <v>0</v>
      </c>
      <c r="AL15" s="23">
        <f t="shared" si="4"/>
        <v>1</v>
      </c>
      <c r="AM15" s="23"/>
      <c r="AN15" s="23">
        <f>'PIB Volumen por sectores'!C13</f>
        <v>74.483693718679007</v>
      </c>
      <c r="AO15" s="36">
        <f>CORREL(AN15:AN107,AI12:AI104)</f>
        <v>0.27226152372230505</v>
      </c>
      <c r="AP15" s="57" t="s">
        <v>159</v>
      </c>
      <c r="AQ15" s="57"/>
      <c r="AR15" s="53">
        <v>564641</v>
      </c>
      <c r="AS15" s="23">
        <v>555561.71799999999</v>
      </c>
      <c r="AT15" s="23">
        <f t="shared" si="11"/>
        <v>-7037.0529999999562</v>
      </c>
      <c r="AU15" s="23">
        <v>0</v>
      </c>
      <c r="AV15" s="23">
        <f t="shared" si="5"/>
        <v>-1</v>
      </c>
      <c r="AW15" s="23"/>
      <c r="AX15" s="23">
        <f>'PIB Volumen por sectores'!K13</f>
        <v>90.539893501166489</v>
      </c>
      <c r="AY15" s="36">
        <f>CORREL(AX15:AX107,AS12:AS104)</f>
        <v>0.94985032693167903</v>
      </c>
      <c r="AZ15" s="55" t="s">
        <v>159</v>
      </c>
      <c r="BA15" s="55"/>
      <c r="BB15" s="53">
        <v>3819149.3</v>
      </c>
      <c r="BC15" s="33">
        <v>3807990.2</v>
      </c>
      <c r="BD15" s="33">
        <f t="shared" si="6"/>
        <v>-19008.040000000037</v>
      </c>
      <c r="BE15" s="33">
        <v>0</v>
      </c>
      <c r="BF15" s="33">
        <f t="shared" si="7"/>
        <v>-1</v>
      </c>
      <c r="BG15" s="33"/>
      <c r="BH15" s="33">
        <f>'PIB Volumen por sectores'!R13</f>
        <v>61.712600000000002</v>
      </c>
      <c r="BI15" s="36">
        <f>CORREL(BH15:BH107,BC12:BC104)</f>
        <v>0.98529464787648224</v>
      </c>
      <c r="BJ15" s="33" t="s">
        <v>159</v>
      </c>
      <c r="BK15" s="33"/>
    </row>
    <row r="16" spans="1:63" x14ac:dyDescent="0.25">
      <c r="A16" s="16" t="s">
        <v>33</v>
      </c>
      <c r="B16" s="22">
        <v>2580.3000000000002</v>
      </c>
      <c r="C16" s="22">
        <v>2570.6114899999998</v>
      </c>
      <c r="D16" s="32">
        <f t="shared" si="8"/>
        <v>26.77532999999994</v>
      </c>
      <c r="E16" s="63">
        <v>0</v>
      </c>
      <c r="F16" s="63">
        <f t="shared" si="0"/>
        <v>1</v>
      </c>
      <c r="G16" s="36">
        <f t="shared" ref="G16:G47" si="12">(C16-C12)/C12</f>
        <v>2.8940093651142092E-2</v>
      </c>
      <c r="H16" s="22">
        <f>'PIB Volumen por sectores'!C14</f>
        <v>74.998627975016305</v>
      </c>
      <c r="I16" s="36">
        <f>CORREL(H16:H107,C12:C103)</f>
        <v>0.15010224038383271</v>
      </c>
      <c r="J16" s="58" t="s">
        <v>160</v>
      </c>
      <c r="K16" s="58"/>
      <c r="L16" s="46">
        <v>1185.5</v>
      </c>
      <c r="M16" s="39">
        <v>1199.9556299999999</v>
      </c>
      <c r="N16" s="32">
        <f t="shared" si="9"/>
        <v>-6.9551000000001295</v>
      </c>
      <c r="O16" s="63">
        <v>0</v>
      </c>
      <c r="P16" s="63">
        <f t="shared" si="1"/>
        <v>-1</v>
      </c>
      <c r="Q16" s="36">
        <f>(M16-M12)/M12</f>
        <v>-2.4713114850697972E-2</v>
      </c>
      <c r="R16" s="22">
        <f>'PIB Volumen por sectores'!K14</f>
        <v>90.319324138518894</v>
      </c>
      <c r="S16" s="36">
        <f>CORREL(R16:R107,M12:M103)</f>
        <v>0.94418979363871358</v>
      </c>
      <c r="T16" s="58" t="s">
        <v>160</v>
      </c>
      <c r="U16" s="58"/>
      <c r="V16" s="49">
        <v>8545.7000000000007</v>
      </c>
      <c r="W16" s="32">
        <v>8560.4476500000001</v>
      </c>
      <c r="X16" s="32">
        <f t="shared" si="2"/>
        <v>-7.843220000000656</v>
      </c>
      <c r="Y16" s="63">
        <v>0</v>
      </c>
      <c r="Z16" s="63">
        <f t="shared" si="3"/>
        <v>-1</v>
      </c>
      <c r="AA16" s="32">
        <f>(W16-W12)/W12</f>
        <v>-1.0020475784701388E-3</v>
      </c>
      <c r="AB16" s="32">
        <f>'PIB Volumen por sectores'!S14</f>
        <v>61.576505408328899</v>
      </c>
      <c r="AC16" s="36">
        <f>CORREL(AB16:AB107,W12:W103)</f>
        <v>0.97736454003313755</v>
      </c>
      <c r="AD16" s="58" t="s">
        <v>160</v>
      </c>
      <c r="AE16" s="58"/>
      <c r="AG16" s="16" t="s">
        <v>33</v>
      </c>
      <c r="AH16" s="23">
        <v>1126729.6000000001</v>
      </c>
      <c r="AI16" s="23">
        <v>1122508.68</v>
      </c>
      <c r="AJ16" s="33">
        <f t="shared" si="10"/>
        <v>16714.079999999842</v>
      </c>
      <c r="AK16" s="33">
        <v>0</v>
      </c>
      <c r="AL16" s="23">
        <f t="shared" si="4"/>
        <v>1</v>
      </c>
      <c r="AM16" s="36">
        <f>(AI16-AI12)/AI12</f>
        <v>1.457385890992193E-2</v>
      </c>
      <c r="AN16" s="23">
        <f>'PIB Volumen por sectores'!C14</f>
        <v>74.998627975016305</v>
      </c>
      <c r="AO16" s="36">
        <f>CORREL(AN16:AN107,AI12:AI103)</f>
        <v>0.27909007620294946</v>
      </c>
      <c r="AP16" s="58" t="s">
        <v>160</v>
      </c>
      <c r="AQ16" s="58"/>
      <c r="AR16" s="53">
        <v>549790.9</v>
      </c>
      <c r="AS16" s="23">
        <v>554193.46799999999</v>
      </c>
      <c r="AT16" s="33">
        <f t="shared" si="11"/>
        <v>-1368.25</v>
      </c>
      <c r="AU16" s="33">
        <v>0</v>
      </c>
      <c r="AV16" s="33">
        <f t="shared" si="5"/>
        <v>-1</v>
      </c>
      <c r="AW16" s="36">
        <f>(AS16-AS12)/AS12</f>
        <v>-5.2863001591345576E-2</v>
      </c>
      <c r="AX16" s="23">
        <f>'PIB Volumen por sectores'!K14</f>
        <v>90.319324138518894</v>
      </c>
      <c r="AY16" s="36">
        <f>CORREL(AX16:AX107,AS12:AS103)</f>
        <v>0.93037412245183981</v>
      </c>
      <c r="AZ16" s="36" t="s">
        <v>160</v>
      </c>
      <c r="BA16" s="36"/>
      <c r="BB16" s="53">
        <v>3790808.3</v>
      </c>
      <c r="BC16" s="33">
        <v>3806021.33</v>
      </c>
      <c r="BD16" s="33">
        <f t="shared" si="6"/>
        <v>-1968.8700000001118</v>
      </c>
      <c r="BE16" s="33">
        <v>0</v>
      </c>
      <c r="BF16" s="33">
        <f t="shared" si="7"/>
        <v>-1</v>
      </c>
      <c r="BG16" s="36">
        <f>(BC16-BC12)/BC12</f>
        <v>-1.1003450024709718E-2</v>
      </c>
      <c r="BH16" s="33">
        <f>'PIB Volumen por sectores'!R14</f>
        <v>61.231099999999998</v>
      </c>
      <c r="BI16" s="36">
        <f>CORREL(BH16:BH107,BC12:BC103)</f>
        <v>0.98351036598209396</v>
      </c>
      <c r="BJ16" s="36" t="s">
        <v>160</v>
      </c>
      <c r="BK16" s="36"/>
    </row>
    <row r="17" spans="1:63" x14ac:dyDescent="0.25">
      <c r="A17" s="16" t="s">
        <v>34</v>
      </c>
      <c r="B17" s="22">
        <v>2591.8000000000002</v>
      </c>
      <c r="C17" s="22">
        <v>2596.0833699999998</v>
      </c>
      <c r="D17" s="32">
        <f t="shared" si="8"/>
        <v>25.471880000000056</v>
      </c>
      <c r="E17" s="63">
        <v>0</v>
      </c>
      <c r="F17" s="63">
        <f t="shared" si="0"/>
        <v>1</v>
      </c>
      <c r="G17" s="36">
        <f t="shared" si="12"/>
        <v>3.0991920499700142E-2</v>
      </c>
      <c r="H17" s="22">
        <f>'PIB Volumen por sectores'!C15</f>
        <v>75.44999147317661</v>
      </c>
      <c r="I17" s="36">
        <f>CORREL(H17:H107,C12:C102)</f>
        <v>0.15905841493892262</v>
      </c>
      <c r="J17" s="58" t="s">
        <v>161</v>
      </c>
      <c r="K17" s="58"/>
      <c r="L17" s="46">
        <v>1211.7</v>
      </c>
      <c r="M17" s="39">
        <v>1213.5340100000001</v>
      </c>
      <c r="N17" s="32">
        <f t="shared" si="9"/>
        <v>13.578380000000152</v>
      </c>
      <c r="O17" s="63">
        <v>0</v>
      </c>
      <c r="P17" s="63">
        <f t="shared" si="1"/>
        <v>1</v>
      </c>
      <c r="Q17" s="36">
        <f t="shared" ref="Q17:Q80" si="13">(M17-M13)/M13</f>
        <v>-9.3170972888490695E-3</v>
      </c>
      <c r="R17" s="22">
        <f>'PIB Volumen por sectores'!K15</f>
        <v>90.461604588540396</v>
      </c>
      <c r="S17" s="36">
        <f>CORREL(R17:R107,M12:M102)</f>
        <v>0.91984909671846371</v>
      </c>
      <c r="T17" s="58" t="s">
        <v>161</v>
      </c>
      <c r="U17" s="58"/>
      <c r="V17" s="49">
        <v>8578.2000000000007</v>
      </c>
      <c r="W17" s="32">
        <v>8579.31034</v>
      </c>
      <c r="X17" s="32">
        <f t="shared" si="2"/>
        <v>18.86268999999993</v>
      </c>
      <c r="Y17" s="63">
        <v>0</v>
      </c>
      <c r="Z17" s="63">
        <f t="shared" si="3"/>
        <v>1</v>
      </c>
      <c r="AA17" s="32">
        <f t="shared" ref="AA17:AA80" si="14">(W17-W13)/W13</f>
        <v>1.7438528117379036E-3</v>
      </c>
      <c r="AB17" s="32">
        <f>'PIB Volumen por sectores'!S15</f>
        <v>61.889028843973698</v>
      </c>
      <c r="AC17" s="36">
        <f>CORREL(AB17:AB107,W12:W102)</f>
        <v>0.97450841113647557</v>
      </c>
      <c r="AD17" s="58" t="s">
        <v>161</v>
      </c>
      <c r="AE17" s="58"/>
      <c r="AG17" s="16" t="s">
        <v>34</v>
      </c>
      <c r="AH17" s="23">
        <v>1131287.1000000001</v>
      </c>
      <c r="AI17" s="23">
        <v>1139468.23</v>
      </c>
      <c r="AJ17" s="33">
        <f t="shared" si="10"/>
        <v>16959.550000000047</v>
      </c>
      <c r="AK17" s="33">
        <v>0</v>
      </c>
      <c r="AL17" s="23">
        <f t="shared" si="4"/>
        <v>1</v>
      </c>
      <c r="AM17" s="36">
        <f t="shared" ref="AM17:AM80" si="15">(AI17-AI13)/AI13</f>
        <v>3.1822333260287251E-2</v>
      </c>
      <c r="AN17" s="23">
        <f>'PIB Volumen por sectores'!C15</f>
        <v>75.44999147317661</v>
      </c>
      <c r="AO17" s="36">
        <f>CORREL(AN17:AN107,AI12:AI102)</f>
        <v>0.28591363788532331</v>
      </c>
      <c r="AP17" s="58" t="s">
        <v>161</v>
      </c>
      <c r="AQ17" s="58"/>
      <c r="AR17" s="53">
        <v>558717.9</v>
      </c>
      <c r="AS17" s="23">
        <v>563702.54200000002</v>
      </c>
      <c r="AT17" s="33">
        <f t="shared" si="11"/>
        <v>9509.0740000000224</v>
      </c>
      <c r="AU17" s="33">
        <v>0</v>
      </c>
      <c r="AV17" s="33">
        <f t="shared" si="5"/>
        <v>1</v>
      </c>
      <c r="AW17" s="36">
        <f t="shared" ref="AW17:AW80" si="16">(AS17-AS13)/AS13</f>
        <v>-1.578168874297203E-2</v>
      </c>
      <c r="AX17" s="23">
        <f>'PIB Volumen por sectores'!K15</f>
        <v>90.461604588540396</v>
      </c>
      <c r="AY17" s="36">
        <f>CORREL(AX17:AX107,AS12:AS102)</f>
        <v>0.90389366132919191</v>
      </c>
      <c r="AZ17" s="36" t="s">
        <v>161</v>
      </c>
      <c r="BA17" s="36"/>
      <c r="BB17" s="53">
        <v>3821588.1</v>
      </c>
      <c r="BC17" s="33">
        <v>3832325.6</v>
      </c>
      <c r="BD17" s="33">
        <f t="shared" si="6"/>
        <v>26304.270000000019</v>
      </c>
      <c r="BE17" s="33">
        <v>0</v>
      </c>
      <c r="BF17" s="33">
        <f t="shared" si="7"/>
        <v>1</v>
      </c>
      <c r="BG17" s="36">
        <f t="shared" ref="BG17:BG80" si="17">(BC17-BC13)/BC13</f>
        <v>-2.1701554073605186E-3</v>
      </c>
      <c r="BH17" s="33">
        <f>'PIB Volumen por sectores'!R15</f>
        <v>61.767400000000002</v>
      </c>
      <c r="BI17" s="36">
        <f>CORREL(BH17:BH107,BC12:BC102)</f>
        <v>0.98120367194114644</v>
      </c>
      <c r="BJ17" s="36" t="s">
        <v>161</v>
      </c>
      <c r="BK17" s="36"/>
    </row>
    <row r="18" spans="1:63" x14ac:dyDescent="0.25">
      <c r="A18" s="16" t="s">
        <v>35</v>
      </c>
      <c r="B18" s="22">
        <v>2620.6999999999998</v>
      </c>
      <c r="C18" s="22">
        <v>2621.00542</v>
      </c>
      <c r="D18" s="32">
        <f t="shared" si="8"/>
        <v>24.922050000000127</v>
      </c>
      <c r="E18" s="63">
        <v>0</v>
      </c>
      <c r="F18" s="63">
        <f t="shared" si="0"/>
        <v>1</v>
      </c>
      <c r="G18" s="36">
        <f t="shared" si="12"/>
        <v>3.6428844502462261E-2</v>
      </c>
      <c r="H18" s="22">
        <f>'PIB Volumen por sectores'!C16</f>
        <v>76.144463957339013</v>
      </c>
      <c r="I18" s="8">
        <f>CORREL(H18:H107,C12:C101)</f>
        <v>0.16834180594964354</v>
      </c>
      <c r="J18" s="58" t="s">
        <v>162</v>
      </c>
      <c r="K18" s="58">
        <f>I18/SQRT((1-I18^2)/(90-2))</f>
        <v>1.6020494753358401</v>
      </c>
      <c r="L18" s="46">
        <v>1249.7</v>
      </c>
      <c r="M18" s="39">
        <v>1248.82628</v>
      </c>
      <c r="N18" s="32">
        <f t="shared" si="9"/>
        <v>35.292269999999917</v>
      </c>
      <c r="O18" s="63">
        <v>0</v>
      </c>
      <c r="P18" s="63">
        <f t="shared" si="1"/>
        <v>1</v>
      </c>
      <c r="Q18" s="36">
        <f t="shared" si="13"/>
        <v>2.5241610160935426E-2</v>
      </c>
      <c r="R18" s="22">
        <f>'PIB Volumen por sectores'!K16</f>
        <v>90.489545128315811</v>
      </c>
      <c r="S18" s="36">
        <f>CORREL(R18:R107,M12:M101)</f>
        <v>0.88859933753557407</v>
      </c>
      <c r="T18" s="58" t="s">
        <v>162</v>
      </c>
      <c r="U18" s="58"/>
      <c r="V18" s="49">
        <v>8628.5</v>
      </c>
      <c r="W18" s="32">
        <v>8630.0131600000004</v>
      </c>
      <c r="X18" s="32">
        <f t="shared" si="2"/>
        <v>50.702820000000429</v>
      </c>
      <c r="Y18" s="63">
        <v>0</v>
      </c>
      <c r="Z18" s="63">
        <f t="shared" si="3"/>
        <v>1</v>
      </c>
      <c r="AA18" s="32">
        <f t="shared" si="14"/>
        <v>7.1853943635401098E-3</v>
      </c>
      <c r="AB18" s="32">
        <f>'PIB Volumen por sectores'!S16</f>
        <v>62.206832977618895</v>
      </c>
      <c r="AC18" s="36">
        <f>CORREL(AB18:AB107,W12:W101)</f>
        <v>0.97093561936386708</v>
      </c>
      <c r="AD18" s="58" t="s">
        <v>162</v>
      </c>
      <c r="AE18" s="58"/>
      <c r="AG18" s="16" t="s">
        <v>35</v>
      </c>
      <c r="AH18" s="23">
        <v>1159050.7</v>
      </c>
      <c r="AI18" s="23">
        <v>1158651.71</v>
      </c>
      <c r="AJ18" s="33">
        <f t="shared" si="10"/>
        <v>19183.479999999981</v>
      </c>
      <c r="AK18" s="33">
        <v>0</v>
      </c>
      <c r="AL18" s="23">
        <f t="shared" si="4"/>
        <v>1</v>
      </c>
      <c r="AM18" s="36">
        <f t="shared" si="15"/>
        <v>5.4024639296271063E-2</v>
      </c>
      <c r="AN18" s="23">
        <f>'PIB Volumen por sectores'!C16</f>
        <v>76.144463957339013</v>
      </c>
      <c r="AO18" s="8">
        <f>CORREL(AN18:AN107,AI12:AI101)</f>
        <v>0.293259971068767</v>
      </c>
      <c r="AP18" s="58" t="s">
        <v>162</v>
      </c>
      <c r="AQ18" s="58">
        <f>AO18/SQRT((1-AO18^2)/(90-2))</f>
        <v>2.8775399428053245</v>
      </c>
      <c r="AR18" s="53">
        <v>583897.69999999995</v>
      </c>
      <c r="AS18" s="23">
        <v>583763.16</v>
      </c>
      <c r="AT18" s="33">
        <f t="shared" si="11"/>
        <v>20060.618000000017</v>
      </c>
      <c r="AU18" s="33">
        <v>0</v>
      </c>
      <c r="AV18" s="33">
        <f t="shared" si="5"/>
        <v>1</v>
      </c>
      <c r="AW18" s="36">
        <f t="shared" si="16"/>
        <v>3.7618974819978918E-2</v>
      </c>
      <c r="AX18" s="23">
        <f>'PIB Volumen por sectores'!K16</f>
        <v>90.489545128315811</v>
      </c>
      <c r="AY18" s="36">
        <f>CORREL(AX18:AX107,AS12:AS101)</f>
        <v>0.87056160681666084</v>
      </c>
      <c r="AZ18" s="36" t="s">
        <v>162</v>
      </c>
      <c r="BA18" s="36"/>
      <c r="BB18" s="53">
        <v>3884346.8</v>
      </c>
      <c r="BC18" s="33">
        <v>3876417.27</v>
      </c>
      <c r="BD18" s="33">
        <f t="shared" si="6"/>
        <v>44091.669999999925</v>
      </c>
      <c r="BE18" s="33">
        <v>0</v>
      </c>
      <c r="BF18" s="33">
        <f t="shared" si="7"/>
        <v>1</v>
      </c>
      <c r="BG18" s="36">
        <f t="shared" si="17"/>
        <v>1.2913261752636655E-2</v>
      </c>
      <c r="BH18" s="33">
        <f>'PIB Volumen por sectores'!R16</f>
        <v>62.472499999999997</v>
      </c>
      <c r="BI18" s="36">
        <f>CORREL(BH18:BH107,BC12:BC101)</f>
        <v>0.97835359059844673</v>
      </c>
      <c r="BJ18" s="36" t="s">
        <v>162</v>
      </c>
      <c r="BK18" s="36"/>
    </row>
    <row r="19" spans="1:63" x14ac:dyDescent="0.25">
      <c r="A19" s="16" t="s">
        <v>36</v>
      </c>
      <c r="B19" s="22">
        <v>2647.1</v>
      </c>
      <c r="C19" s="22">
        <v>2649.0970900000002</v>
      </c>
      <c r="D19" s="32">
        <f t="shared" si="8"/>
        <v>28.091670000000249</v>
      </c>
      <c r="E19" s="63">
        <v>0</v>
      </c>
      <c r="F19" s="63">
        <f t="shared" si="0"/>
        <v>1</v>
      </c>
      <c r="G19" s="36">
        <f t="shared" si="12"/>
        <v>4.1378816629448485E-2</v>
      </c>
      <c r="H19" s="22">
        <f>'PIB Volumen por sectores'!C17</f>
        <v>77.0747416681196</v>
      </c>
      <c r="I19" s="36">
        <f>CORREL(H12:H106,C13:C107)</f>
        <v>6.2850141458233547E-2</v>
      </c>
      <c r="J19" s="58" t="s">
        <v>164</v>
      </c>
      <c r="K19" s="58"/>
      <c r="L19" s="46">
        <v>1290.2</v>
      </c>
      <c r="M19" s="39">
        <v>1286.83555</v>
      </c>
      <c r="N19" s="32">
        <f t="shared" si="9"/>
        <v>38.009270000000015</v>
      </c>
      <c r="O19" s="63">
        <v>0</v>
      </c>
      <c r="P19" s="63">
        <f t="shared" si="1"/>
        <v>1</v>
      </c>
      <c r="Q19" s="36">
        <f t="shared" si="13"/>
        <v>6.6222644321009522E-2</v>
      </c>
      <c r="R19" s="22">
        <f>'PIB Volumen por sectores'!K17</f>
        <v>90.471157570737105</v>
      </c>
      <c r="S19" s="36">
        <f>CORREL(R12:R106,M13:M107)</f>
        <v>0.96747656066078935</v>
      </c>
      <c r="T19" s="58" t="s">
        <v>164</v>
      </c>
      <c r="U19" s="58"/>
      <c r="V19" s="49">
        <v>8697.7000000000007</v>
      </c>
      <c r="W19" s="32">
        <v>8694.8791399999991</v>
      </c>
      <c r="X19" s="32">
        <f t="shared" si="2"/>
        <v>64.865979999998672</v>
      </c>
      <c r="Y19" s="63">
        <v>0</v>
      </c>
      <c r="Z19" s="63">
        <f t="shared" si="3"/>
        <v>1</v>
      </c>
      <c r="AA19" s="32">
        <f t="shared" si="14"/>
        <v>1.4774039761327379E-2</v>
      </c>
      <c r="AB19" s="32">
        <f>'PIB Volumen por sectores'!S17</f>
        <v>62.541078284370201</v>
      </c>
      <c r="AC19" s="36">
        <f>CORREL(AB12:AB106,W13:W107)</f>
        <v>0.97798075847891786</v>
      </c>
      <c r="AD19" s="58" t="s">
        <v>164</v>
      </c>
      <c r="AE19" s="58"/>
      <c r="AG19" s="16" t="s">
        <v>36</v>
      </c>
      <c r="AH19" s="23">
        <v>1188080.1000000001</v>
      </c>
      <c r="AI19" s="23">
        <v>1178710.1100000001</v>
      </c>
      <c r="AJ19" s="33">
        <f t="shared" si="10"/>
        <v>20058.40000000014</v>
      </c>
      <c r="AK19" s="33">
        <v>0</v>
      </c>
      <c r="AL19" s="23">
        <f t="shared" si="4"/>
        <v>1</v>
      </c>
      <c r="AM19" s="36">
        <f t="shared" si="15"/>
        <v>6.5939470133060882E-2</v>
      </c>
      <c r="AN19" s="23">
        <f>'PIB Volumen por sectores'!C17</f>
        <v>77.0747416681196</v>
      </c>
      <c r="AO19" s="36">
        <f>CORREL(AN12:AN106,AI13:AI107)</f>
        <v>0.19510788958976941</v>
      </c>
      <c r="AP19" s="58" t="s">
        <v>164</v>
      </c>
      <c r="AQ19" s="58"/>
      <c r="AR19" s="53">
        <v>612733.69999999995</v>
      </c>
      <c r="AS19" s="23">
        <v>604787.68799999997</v>
      </c>
      <c r="AT19" s="33">
        <f t="shared" si="11"/>
        <v>21024.527999999933</v>
      </c>
      <c r="AU19" s="33">
        <v>0</v>
      </c>
      <c r="AV19" s="33">
        <f t="shared" si="5"/>
        <v>1</v>
      </c>
      <c r="AW19" s="36">
        <f t="shared" si="16"/>
        <v>8.860576314943279E-2</v>
      </c>
      <c r="AX19" s="23">
        <f>'PIB Volumen por sectores'!K17</f>
        <v>90.471157570737105</v>
      </c>
      <c r="AY19" s="36">
        <f>CORREL(AX12:AX106,AS13:AS107)</f>
        <v>0.9629797537084358</v>
      </c>
      <c r="AZ19" s="36" t="s">
        <v>164</v>
      </c>
      <c r="BA19" s="36"/>
      <c r="BB19" s="53">
        <v>3942264.2</v>
      </c>
      <c r="BC19" s="33">
        <v>3924745.74</v>
      </c>
      <c r="BD19" s="33">
        <f t="shared" si="6"/>
        <v>48328.470000000205</v>
      </c>
      <c r="BE19" s="33">
        <v>0</v>
      </c>
      <c r="BF19" s="33">
        <f t="shared" si="7"/>
        <v>1</v>
      </c>
      <c r="BG19" s="36">
        <f t="shared" si="17"/>
        <v>3.0660672393537154E-2</v>
      </c>
      <c r="BH19" s="33">
        <f>'PIB Volumen por sectores'!R17</f>
        <v>62.715400000000002</v>
      </c>
      <c r="BI19" s="36">
        <f>CORREL(BH12:BH106,BC13:BC107)</f>
        <v>0.98482124752473277</v>
      </c>
      <c r="BJ19" s="36" t="s">
        <v>164</v>
      </c>
      <c r="BK19" s="36"/>
    </row>
    <row r="20" spans="1:63" x14ac:dyDescent="0.25">
      <c r="A20" s="16" t="s">
        <v>37</v>
      </c>
      <c r="B20" s="22">
        <v>2679.8</v>
      </c>
      <c r="C20" s="22">
        <v>2675.0819099999999</v>
      </c>
      <c r="D20" s="32">
        <f t="shared" si="8"/>
        <v>25.984819999999672</v>
      </c>
      <c r="E20" s="63">
        <v>0</v>
      </c>
      <c r="F20" s="63">
        <f t="shared" si="0"/>
        <v>1</v>
      </c>
      <c r="G20" s="36">
        <f t="shared" si="12"/>
        <v>4.0640299168662047E-2</v>
      </c>
      <c r="H20" s="22">
        <f>'PIB Volumen por sectores'!C18</f>
        <v>78.195660291908197</v>
      </c>
      <c r="I20" s="36">
        <f>CORREL(H12:H105,C14:C107)</f>
        <v>3.1009942763629089E-2</v>
      </c>
      <c r="J20" s="58" t="s">
        <v>165</v>
      </c>
      <c r="K20" s="58"/>
      <c r="L20" s="46">
        <v>1310.0999999999999</v>
      </c>
      <c r="M20" s="39">
        <v>1312.6403600000001</v>
      </c>
      <c r="N20" s="32">
        <f t="shared" si="9"/>
        <v>25.804810000000089</v>
      </c>
      <c r="O20" s="63">
        <v>0</v>
      </c>
      <c r="P20" s="63">
        <f t="shared" si="1"/>
        <v>1</v>
      </c>
      <c r="Q20" s="36">
        <f t="shared" si="13"/>
        <v>9.3907413893295516E-2</v>
      </c>
      <c r="R20" s="22">
        <f>'PIB Volumen por sectores'!K18</f>
        <v>90.506300893515601</v>
      </c>
      <c r="S20" s="36">
        <f>CORREL(R12:R105,M14:M107)</f>
        <v>0.95496207187476811</v>
      </c>
      <c r="T20" s="58" t="s">
        <v>165</v>
      </c>
      <c r="U20" s="58"/>
      <c r="V20" s="49">
        <v>8771.9</v>
      </c>
      <c r="W20" s="32">
        <v>8773.8932800000002</v>
      </c>
      <c r="X20" s="32">
        <f t="shared" si="2"/>
        <v>79.014140000001134</v>
      </c>
      <c r="Y20" s="63">
        <v>0</v>
      </c>
      <c r="Z20" s="63">
        <f t="shared" si="3"/>
        <v>1</v>
      </c>
      <c r="AA20" s="32">
        <f t="shared" si="14"/>
        <v>2.4933933215513578E-2</v>
      </c>
      <c r="AB20" s="32">
        <f>'PIB Volumen por sectores'!S18</f>
        <v>62.994053704726198</v>
      </c>
      <c r="AC20" s="36">
        <f>CORREL(AB12:AB105,W14:W107)</f>
        <v>0.97414504479659725</v>
      </c>
      <c r="AD20" s="58" t="s">
        <v>165</v>
      </c>
      <c r="AE20" s="58"/>
      <c r="AG20" s="16" t="s">
        <v>37</v>
      </c>
      <c r="AH20" s="23">
        <v>1183037.8999999999</v>
      </c>
      <c r="AI20" s="23">
        <v>1187892.75</v>
      </c>
      <c r="AJ20" s="33">
        <f t="shared" si="10"/>
        <v>9182.6399999998976</v>
      </c>
      <c r="AK20" s="33">
        <v>0</v>
      </c>
      <c r="AL20" s="23">
        <f t="shared" si="4"/>
        <v>1</v>
      </c>
      <c r="AM20" s="36">
        <f t="shared" si="15"/>
        <v>5.8248164281455773E-2</v>
      </c>
      <c r="AN20" s="23">
        <f>'PIB Volumen por sectores'!C18</f>
        <v>78.195660291908197</v>
      </c>
      <c r="AO20" s="36">
        <f>CORREL(AN12:AN105,AI14:AI107)</f>
        <v>0.15580647510314374</v>
      </c>
      <c r="AP20" s="58" t="s">
        <v>165</v>
      </c>
      <c r="AQ20" s="58"/>
      <c r="AR20" s="53">
        <v>616954</v>
      </c>
      <c r="AS20" s="23">
        <v>618573.53099999996</v>
      </c>
      <c r="AT20" s="33">
        <f t="shared" si="11"/>
        <v>13785.842999999993</v>
      </c>
      <c r="AU20" s="33">
        <v>0</v>
      </c>
      <c r="AV20" s="33">
        <f t="shared" si="5"/>
        <v>1</v>
      </c>
      <c r="AW20" s="36">
        <f t="shared" si="16"/>
        <v>0.11616893146059233</v>
      </c>
      <c r="AX20" s="23">
        <f>'PIB Volumen por sectores'!K18</f>
        <v>90.506300893515601</v>
      </c>
      <c r="AY20" s="36">
        <f>CORREL(AX12:AX105,AS14:AS107)</f>
        <v>0.95232493875248803</v>
      </c>
      <c r="AZ20" s="36" t="s">
        <v>165</v>
      </c>
      <c r="BA20" s="36"/>
      <c r="BB20" s="53">
        <v>3944172.7</v>
      </c>
      <c r="BC20" s="33">
        <v>3953323.83</v>
      </c>
      <c r="BD20" s="33">
        <f t="shared" si="6"/>
        <v>28578.089999999851</v>
      </c>
      <c r="BE20" s="33">
        <v>0</v>
      </c>
      <c r="BF20" s="33">
        <f t="shared" si="7"/>
        <v>1</v>
      </c>
      <c r="BG20" s="36">
        <f t="shared" si="17"/>
        <v>3.8702489352575434E-2</v>
      </c>
      <c r="BH20" s="33">
        <f>'PIB Volumen por sectores'!R18</f>
        <v>62.743299999999998</v>
      </c>
      <c r="BI20" s="36">
        <f>CORREL(BH12:BH105,BC14:BC107)</f>
        <v>0.98196048996354546</v>
      </c>
      <c r="BJ20" s="36" t="s">
        <v>165</v>
      </c>
      <c r="BK20" s="36"/>
    </row>
    <row r="21" spans="1:63" x14ac:dyDescent="0.25">
      <c r="A21" s="16" t="s">
        <v>38</v>
      </c>
      <c r="B21" s="22">
        <v>2706.2</v>
      </c>
      <c r="C21" s="22">
        <v>2708.41291</v>
      </c>
      <c r="D21" s="32">
        <f t="shared" si="8"/>
        <v>33.331000000000131</v>
      </c>
      <c r="E21" s="63">
        <v>0</v>
      </c>
      <c r="F21" s="63">
        <f t="shared" si="0"/>
        <v>1</v>
      </c>
      <c r="G21" s="36">
        <f t="shared" si="12"/>
        <v>4.3268849258874219E-2</v>
      </c>
      <c r="H21" s="22">
        <f>'PIB Volumen por sectores'!C19</f>
        <v>79.410332918056</v>
      </c>
      <c r="I21" s="36">
        <f>CORREL(H12:H104,C15:C107)</f>
        <v>-6.1397942816125185E-3</v>
      </c>
      <c r="J21" s="58" t="s">
        <v>166</v>
      </c>
      <c r="K21" s="58"/>
      <c r="L21" s="46">
        <v>1327.6</v>
      </c>
      <c r="M21" s="39">
        <v>1325.8998799999999</v>
      </c>
      <c r="N21" s="32">
        <f t="shared" si="9"/>
        <v>13.259519999999839</v>
      </c>
      <c r="O21" s="63">
        <v>0</v>
      </c>
      <c r="P21" s="63">
        <f t="shared" si="1"/>
        <v>1</v>
      </c>
      <c r="Q21" s="36">
        <f t="shared" si="13"/>
        <v>9.2593919143642178E-2</v>
      </c>
      <c r="R21" s="22">
        <f>'PIB Volumen por sectores'!K19</f>
        <v>90.949140276978497</v>
      </c>
      <c r="S21" s="36">
        <f>CORREL(R12:R104,M15:M107)</f>
        <v>0.93758365483252626</v>
      </c>
      <c r="T21" s="58" t="s">
        <v>166</v>
      </c>
      <c r="U21" s="58"/>
      <c r="V21" s="49">
        <v>8862.6</v>
      </c>
      <c r="W21" s="32">
        <v>8853.7438000000002</v>
      </c>
      <c r="X21" s="32">
        <f t="shared" si="2"/>
        <v>79.85051999999996</v>
      </c>
      <c r="Y21" s="63">
        <v>0</v>
      </c>
      <c r="Z21" s="63">
        <f t="shared" si="3"/>
        <v>1</v>
      </c>
      <c r="AA21" s="32">
        <f t="shared" si="14"/>
        <v>3.1987822927967445E-2</v>
      </c>
      <c r="AB21" s="32">
        <f>'PIB Volumen por sectores'!S19</f>
        <v>63.534484308590493</v>
      </c>
      <c r="AC21" s="36">
        <f>CORREL(AB12:AB104,W15:W107)</f>
        <v>0.96905895049612423</v>
      </c>
      <c r="AD21" s="58" t="s">
        <v>166</v>
      </c>
      <c r="AE21" s="58"/>
      <c r="AG21" s="16" t="s">
        <v>38</v>
      </c>
      <c r="AH21" s="23">
        <v>1196957.7</v>
      </c>
      <c r="AI21" s="23">
        <v>1200630.71</v>
      </c>
      <c r="AJ21" s="33">
        <f t="shared" si="10"/>
        <v>12737.959999999963</v>
      </c>
      <c r="AK21" s="33">
        <v>0</v>
      </c>
      <c r="AL21" s="23">
        <f t="shared" si="4"/>
        <v>1</v>
      </c>
      <c r="AM21" s="36">
        <f t="shared" si="15"/>
        <v>5.3676336373151869E-2</v>
      </c>
      <c r="AN21" s="23">
        <f>'PIB Volumen por sectores'!C19</f>
        <v>79.410332918056</v>
      </c>
      <c r="AO21" s="36">
        <f>CORREL(AN12:AN104,AI15:AI107)</f>
        <v>0.10851545073524584</v>
      </c>
      <c r="AP21" s="58" t="s">
        <v>166</v>
      </c>
      <c r="AQ21" s="58"/>
      <c r="AR21" s="53">
        <v>618108.6</v>
      </c>
      <c r="AS21" s="23">
        <v>623104.005</v>
      </c>
      <c r="AT21" s="33">
        <f t="shared" si="11"/>
        <v>4530.4740000000456</v>
      </c>
      <c r="AU21" s="33">
        <v>0</v>
      </c>
      <c r="AV21" s="33">
        <f t="shared" si="5"/>
        <v>1</v>
      </c>
      <c r="AW21" s="36">
        <f t="shared" si="16"/>
        <v>0.10537731972831868</v>
      </c>
      <c r="AX21" s="23">
        <f>'PIB Volumen por sectores'!K19</f>
        <v>90.949140276978497</v>
      </c>
      <c r="AY21" s="36">
        <f>CORREL(AX12:AX104,AS15:AS107)</f>
        <v>0.9368106200385421</v>
      </c>
      <c r="AZ21" s="36" t="s">
        <v>166</v>
      </c>
      <c r="BA21" s="36"/>
      <c r="BB21" s="53">
        <v>3951475.6</v>
      </c>
      <c r="BC21" s="33">
        <v>3967718.11</v>
      </c>
      <c r="BD21" s="33">
        <f t="shared" si="6"/>
        <v>14394.279999999795</v>
      </c>
      <c r="BE21" s="33">
        <v>0</v>
      </c>
      <c r="BF21" s="33">
        <f t="shared" si="7"/>
        <v>1</v>
      </c>
      <c r="BG21" s="36">
        <f t="shared" si="17"/>
        <v>3.5329072769808435E-2</v>
      </c>
      <c r="BH21" s="33">
        <f>'PIB Volumen por sectores'!R19</f>
        <v>63.379800000000003</v>
      </c>
      <c r="BI21" s="36">
        <f>CORREL(BH12:BH104,BC15:BC107)</f>
        <v>0.97806860662568862</v>
      </c>
      <c r="BJ21" s="36" t="s">
        <v>166</v>
      </c>
      <c r="BK21" s="36"/>
    </row>
    <row r="22" spans="1:63" x14ac:dyDescent="0.25">
      <c r="A22" s="16" t="s">
        <v>39</v>
      </c>
      <c r="B22" s="22">
        <v>2747.2</v>
      </c>
      <c r="C22" s="22">
        <v>2749.4030699999998</v>
      </c>
      <c r="D22" s="32">
        <f t="shared" si="8"/>
        <v>40.990159999999833</v>
      </c>
      <c r="E22" s="63">
        <v>0</v>
      </c>
      <c r="F22" s="63">
        <f t="shared" si="0"/>
        <v>1</v>
      </c>
      <c r="G22" s="36">
        <f t="shared" si="12"/>
        <v>4.8987937613650522E-2</v>
      </c>
      <c r="H22" s="22">
        <f>'PIB Volumen por sectores'!C20</f>
        <v>80.503766609226005</v>
      </c>
      <c r="I22" s="36">
        <f>CORREL(H12:H103,C16:C107)</f>
        <v>-4.6885493694213229E-2</v>
      </c>
      <c r="J22" s="58" t="s">
        <v>167</v>
      </c>
      <c r="K22" s="58"/>
      <c r="L22" s="46">
        <v>1334.5</v>
      </c>
      <c r="M22" s="39">
        <v>1334.97209</v>
      </c>
      <c r="N22" s="32">
        <f t="shared" si="9"/>
        <v>9.072210000000041</v>
      </c>
      <c r="O22" s="63">
        <v>0</v>
      </c>
      <c r="P22" s="63">
        <f t="shared" si="1"/>
        <v>1</v>
      </c>
      <c r="Q22" s="36">
        <f t="shared" si="13"/>
        <v>6.8981419897729879E-2</v>
      </c>
      <c r="R22" s="22">
        <f>'PIB Volumen por sectores'!K20</f>
        <v>91.854026430774212</v>
      </c>
      <c r="S22" s="36">
        <f>CORREL(R12:R103,M16:M107)</f>
        <v>0.91575842579289757</v>
      </c>
      <c r="T22" s="58" t="s">
        <v>167</v>
      </c>
      <c r="U22" s="58"/>
      <c r="V22" s="49">
        <v>8895.9</v>
      </c>
      <c r="W22" s="32">
        <v>8932.5803500000002</v>
      </c>
      <c r="X22" s="32">
        <f t="shared" si="2"/>
        <v>78.836549999999988</v>
      </c>
      <c r="Y22" s="63">
        <v>0</v>
      </c>
      <c r="Z22" s="63">
        <f t="shared" si="3"/>
        <v>1</v>
      </c>
      <c r="AA22" s="32">
        <f t="shared" si="14"/>
        <v>3.5059875853074567E-2</v>
      </c>
      <c r="AB22" s="32">
        <f>'PIB Volumen por sectores'!S20</f>
        <v>64.080238141686891</v>
      </c>
      <c r="AC22" s="36">
        <f>CORREL(AB12:AB103,W16:W107)</f>
        <v>0.96278012300362925</v>
      </c>
      <c r="AD22" s="58" t="s">
        <v>167</v>
      </c>
      <c r="AE22" s="58"/>
      <c r="AG22" s="16" t="s">
        <v>39</v>
      </c>
      <c r="AH22" s="23">
        <v>1223368.1000000001</v>
      </c>
      <c r="AI22" s="23">
        <v>1224396.97</v>
      </c>
      <c r="AJ22" s="33">
        <f t="shared" si="10"/>
        <v>23766.260000000009</v>
      </c>
      <c r="AK22" s="33">
        <v>0</v>
      </c>
      <c r="AL22" s="23">
        <f t="shared" si="4"/>
        <v>1</v>
      </c>
      <c r="AM22" s="36">
        <f t="shared" si="15"/>
        <v>5.6742901626581133E-2</v>
      </c>
      <c r="AN22" s="23">
        <f>'PIB Volumen por sectores'!C20</f>
        <v>80.503766609226005</v>
      </c>
      <c r="AO22" s="36">
        <f>CORREL(AN12:AN103,AI16:AI107)</f>
        <v>5.6940479646512492E-2</v>
      </c>
      <c r="AP22" s="58" t="s">
        <v>167</v>
      </c>
      <c r="AQ22" s="58"/>
      <c r="AR22" s="53">
        <v>628759</v>
      </c>
      <c r="AS22" s="23">
        <v>630108.86199999996</v>
      </c>
      <c r="AT22" s="33">
        <f t="shared" si="11"/>
        <v>7004.85699999996</v>
      </c>
      <c r="AU22" s="33">
        <v>0</v>
      </c>
      <c r="AV22" s="33">
        <f t="shared" si="5"/>
        <v>1</v>
      </c>
      <c r="AW22" s="36">
        <f t="shared" si="16"/>
        <v>7.9391275735865088E-2</v>
      </c>
      <c r="AX22" s="23">
        <f>'PIB Volumen por sectores'!K20</f>
        <v>91.854026430774212</v>
      </c>
      <c r="AY22" s="36">
        <f>CORREL(AX12:AX103,AS16:AS107)</f>
        <v>0.91674258628844052</v>
      </c>
      <c r="AZ22" s="36" t="s">
        <v>167</v>
      </c>
      <c r="BA22" s="36"/>
      <c r="BB22" s="53">
        <v>4004215.1</v>
      </c>
      <c r="BC22" s="33">
        <v>3995839.34</v>
      </c>
      <c r="BD22" s="33">
        <f t="shared" si="6"/>
        <v>28121.229999999981</v>
      </c>
      <c r="BE22" s="33">
        <v>0</v>
      </c>
      <c r="BF22" s="33">
        <f t="shared" si="7"/>
        <v>1</v>
      </c>
      <c r="BG22" s="36">
        <f t="shared" si="17"/>
        <v>3.0807331017798256E-2</v>
      </c>
      <c r="BH22" s="33">
        <f>'PIB Volumen por sectores'!R20</f>
        <v>64.164100000000005</v>
      </c>
      <c r="BI22" s="36">
        <f>CORREL(BH12:BH103,BC16:BC107)</f>
        <v>0.97326403979432019</v>
      </c>
      <c r="BJ22" s="36" t="s">
        <v>167</v>
      </c>
      <c r="BK22" s="36"/>
    </row>
    <row r="23" spans="1:63" x14ac:dyDescent="0.25">
      <c r="A23" s="16" t="s">
        <v>40</v>
      </c>
      <c r="B23" s="22">
        <v>2783.6</v>
      </c>
      <c r="C23" s="22">
        <v>2781.7258299999999</v>
      </c>
      <c r="D23" s="32">
        <f t="shared" si="8"/>
        <v>32.322760000000017</v>
      </c>
      <c r="E23" s="63">
        <v>0</v>
      </c>
      <c r="F23" s="63">
        <f t="shared" si="0"/>
        <v>1</v>
      </c>
      <c r="G23" s="36">
        <f t="shared" si="12"/>
        <v>5.0065639534562945E-2</v>
      </c>
      <c r="H23" s="22">
        <f>'PIB Volumen por sectores'!C21</f>
        <v>81.454488385066497</v>
      </c>
      <c r="I23" s="36">
        <f>CORREL(H12:H102,C17:C107)</f>
        <v>-8.8915453585040868E-2</v>
      </c>
      <c r="J23" s="58" t="s">
        <v>168</v>
      </c>
      <c r="K23" s="58"/>
      <c r="L23" s="46">
        <v>1349.9</v>
      </c>
      <c r="M23" s="39">
        <v>1350.7986000000001</v>
      </c>
      <c r="N23" s="32">
        <f t="shared" si="9"/>
        <v>15.826510000000098</v>
      </c>
      <c r="O23" s="63">
        <v>0</v>
      </c>
      <c r="P23" s="63">
        <f t="shared" si="1"/>
        <v>1</v>
      </c>
      <c r="Q23" s="36">
        <f t="shared" si="13"/>
        <v>4.9705690832057031E-2</v>
      </c>
      <c r="R23" s="22">
        <f>'PIB Volumen por sectores'!K21</f>
        <v>93.257243550583297</v>
      </c>
      <c r="S23" s="36">
        <f>CORREL(R12:R102,M17:M107)</f>
        <v>0.88967161962083785</v>
      </c>
      <c r="T23" s="58" t="s">
        <v>168</v>
      </c>
      <c r="U23" s="58"/>
      <c r="V23" s="49">
        <v>9027.1</v>
      </c>
      <c r="W23" s="32">
        <v>9019.9608100000005</v>
      </c>
      <c r="X23" s="32">
        <f t="shared" si="2"/>
        <v>87.380460000000312</v>
      </c>
      <c r="Y23" s="63">
        <v>0</v>
      </c>
      <c r="Z23" s="63">
        <f t="shared" si="3"/>
        <v>1</v>
      </c>
      <c r="AA23" s="32">
        <f t="shared" si="14"/>
        <v>3.7387715776806232E-2</v>
      </c>
      <c r="AB23" s="32">
        <f>'PIB Volumen por sectores'!S21</f>
        <v>64.669163334589797</v>
      </c>
      <c r="AC23" s="36">
        <f>CORREL(AB12:AB102,W17:W107)</f>
        <v>0.95543205545604903</v>
      </c>
      <c r="AD23" s="58" t="s">
        <v>168</v>
      </c>
      <c r="AE23" s="58"/>
      <c r="AG23" s="16" t="s">
        <v>40</v>
      </c>
      <c r="AH23" s="23">
        <v>1247653.1000000001</v>
      </c>
      <c r="AI23" s="23">
        <v>1236641.55</v>
      </c>
      <c r="AJ23" s="33">
        <f t="shared" si="10"/>
        <v>12244.580000000075</v>
      </c>
      <c r="AK23" s="33">
        <v>0</v>
      </c>
      <c r="AL23" s="23">
        <f t="shared" si="4"/>
        <v>1</v>
      </c>
      <c r="AM23" s="36">
        <f t="shared" si="15"/>
        <v>4.9148165870911163E-2</v>
      </c>
      <c r="AN23" s="23">
        <f>'PIB Volumen por sectores'!C21</f>
        <v>81.454488385066497</v>
      </c>
      <c r="AO23" s="36">
        <f>CORREL(AN12:AN102,AI17:AI107)</f>
        <v>4.5490955710507531E-3</v>
      </c>
      <c r="AP23" s="58" t="s">
        <v>168</v>
      </c>
      <c r="AQ23" s="58"/>
      <c r="AR23" s="53">
        <v>650962.30000000005</v>
      </c>
      <c r="AS23" s="23">
        <v>642787.22900000005</v>
      </c>
      <c r="AT23" s="33">
        <f t="shared" si="11"/>
        <v>12678.367000000086</v>
      </c>
      <c r="AU23" s="33">
        <v>0</v>
      </c>
      <c r="AV23" s="33">
        <f t="shared" si="5"/>
        <v>1</v>
      </c>
      <c r="AW23" s="36">
        <f t="shared" si="16"/>
        <v>6.2831207965992994E-2</v>
      </c>
      <c r="AX23" s="23">
        <f>'PIB Volumen por sectores'!K21</f>
        <v>93.257243550583297</v>
      </c>
      <c r="AY23" s="36">
        <f>CORREL(AX12:AX102,AS17:AS107)</f>
        <v>0.89228739750000696</v>
      </c>
      <c r="AZ23" s="36" t="s">
        <v>168</v>
      </c>
      <c r="BA23" s="36"/>
      <c r="BB23" s="53">
        <v>4055518.1</v>
      </c>
      <c r="BC23" s="33">
        <v>4036954.4</v>
      </c>
      <c r="BD23" s="33">
        <f t="shared" si="6"/>
        <v>41115.060000000056</v>
      </c>
      <c r="BE23" s="33">
        <v>0</v>
      </c>
      <c r="BF23" s="33">
        <f t="shared" si="7"/>
        <v>1</v>
      </c>
      <c r="BG23" s="36">
        <f t="shared" si="17"/>
        <v>2.8590045682806365E-2</v>
      </c>
      <c r="BH23" s="33">
        <f>'PIB Volumen por sectores'!R21</f>
        <v>65.027000000000001</v>
      </c>
      <c r="BI23" s="36">
        <f>CORREL(BH12:BH102,BC17:BC107)</f>
        <v>0.96763890864399982</v>
      </c>
      <c r="BJ23" s="36" t="s">
        <v>168</v>
      </c>
      <c r="BK23" s="36"/>
    </row>
    <row r="24" spans="1:63" x14ac:dyDescent="0.25">
      <c r="A24" s="16" t="s">
        <v>41</v>
      </c>
      <c r="B24" s="22">
        <v>2788.5</v>
      </c>
      <c r="C24" s="22">
        <v>2802.04009</v>
      </c>
      <c r="D24" s="32">
        <f t="shared" si="8"/>
        <v>20.314260000000104</v>
      </c>
      <c r="E24" s="63">
        <v>0</v>
      </c>
      <c r="F24" s="63">
        <f t="shared" si="0"/>
        <v>1</v>
      </c>
      <c r="G24" s="36">
        <f t="shared" si="12"/>
        <v>4.7459548631166998E-2</v>
      </c>
      <c r="H24" s="22">
        <f>'PIB Volumen por sectores'!C22</f>
        <v>82.4843537265631</v>
      </c>
      <c r="I24" s="36">
        <f>CORREL(H12:H101,C18:C107)</f>
        <v>-0.13194765809689954</v>
      </c>
      <c r="J24" s="58" t="s">
        <v>169</v>
      </c>
      <c r="K24" s="58"/>
      <c r="L24" s="46">
        <v>1382.3</v>
      </c>
      <c r="M24" s="39">
        <v>1383.9447</v>
      </c>
      <c r="N24" s="32">
        <f t="shared" si="9"/>
        <v>33.146099999999933</v>
      </c>
      <c r="O24" s="63">
        <v>0</v>
      </c>
      <c r="P24" s="63">
        <f t="shared" si="1"/>
        <v>1</v>
      </c>
      <c r="Q24" s="36">
        <f t="shared" si="13"/>
        <v>5.4321307018169014E-2</v>
      </c>
      <c r="R24" s="22">
        <f>'PIB Volumen por sectores'!K22</f>
        <v>94.462731356205893</v>
      </c>
      <c r="S24" s="36">
        <f>CORREL(R12:R101,M18:M107)</f>
        <v>0.85926269436671354</v>
      </c>
      <c r="T24" s="58" t="s">
        <v>169</v>
      </c>
      <c r="U24" s="58"/>
      <c r="V24" s="49">
        <v>9115.9</v>
      </c>
      <c r="W24" s="32">
        <v>9114.5213299999996</v>
      </c>
      <c r="X24" s="32">
        <f t="shared" si="2"/>
        <v>94.560519999999087</v>
      </c>
      <c r="Y24" s="63">
        <v>0</v>
      </c>
      <c r="Z24" s="63">
        <f t="shared" si="3"/>
        <v>1</v>
      </c>
      <c r="AA24" s="32">
        <f t="shared" si="14"/>
        <v>3.8822907816357589E-2</v>
      </c>
      <c r="AB24" s="32">
        <f>'PIB Volumen por sectores'!S22</f>
        <v>65.196626305988701</v>
      </c>
      <c r="AC24" s="36">
        <f>CORREL(AB12:AB101,W18:W107)</f>
        <v>0.94712742599109212</v>
      </c>
      <c r="AD24" s="58" t="s">
        <v>169</v>
      </c>
      <c r="AE24" s="58"/>
      <c r="AG24" s="16" t="s">
        <v>41</v>
      </c>
      <c r="AH24" s="23">
        <v>1231745.5</v>
      </c>
      <c r="AI24" s="23">
        <v>1241137.6299999999</v>
      </c>
      <c r="AJ24" s="33">
        <f t="shared" si="10"/>
        <v>4496.0799999998417</v>
      </c>
      <c r="AK24" s="33">
        <v>0</v>
      </c>
      <c r="AL24" s="23">
        <f t="shared" si="4"/>
        <v>1</v>
      </c>
      <c r="AM24" s="36">
        <f t="shared" si="15"/>
        <v>4.4822969076964134E-2</v>
      </c>
      <c r="AN24" s="23">
        <f>'PIB Volumen por sectores'!C22</f>
        <v>82.4843537265631</v>
      </c>
      <c r="AO24" s="36">
        <f>CORREL(AN12:AN101,AI18:AI107)</f>
        <v>-4.81507760951096E-2</v>
      </c>
      <c r="AP24" s="58" t="s">
        <v>169</v>
      </c>
      <c r="AQ24" s="58"/>
      <c r="AR24" s="53">
        <v>653735.69999999995</v>
      </c>
      <c r="AS24" s="23">
        <v>656276.94799999997</v>
      </c>
      <c r="AT24" s="33">
        <f t="shared" si="11"/>
        <v>13489.718999999925</v>
      </c>
      <c r="AU24" s="33">
        <v>0</v>
      </c>
      <c r="AV24" s="33">
        <f t="shared" si="5"/>
        <v>1</v>
      </c>
      <c r="AW24" s="36">
        <f t="shared" si="16"/>
        <v>6.0952199068472615E-2</v>
      </c>
      <c r="AX24" s="23">
        <f>'PIB Volumen por sectores'!K22</f>
        <v>94.462731356205893</v>
      </c>
      <c r="AY24" s="36">
        <f>CORREL(AX12:AX101,AS18:AS107)</f>
        <v>0.86336286052624611</v>
      </c>
      <c r="AZ24" s="36" t="s">
        <v>169</v>
      </c>
      <c r="BA24" s="36"/>
      <c r="BB24" s="53">
        <v>4071940.4</v>
      </c>
      <c r="BC24" s="33">
        <v>4088971.63</v>
      </c>
      <c r="BD24" s="33">
        <f t="shared" si="6"/>
        <v>52017.229999999981</v>
      </c>
      <c r="BE24" s="33">
        <v>0</v>
      </c>
      <c r="BF24" s="33">
        <f t="shared" si="7"/>
        <v>1</v>
      </c>
      <c r="BG24" s="36">
        <f t="shared" si="17"/>
        <v>3.4312342179163152E-2</v>
      </c>
      <c r="BH24" s="33">
        <f>'PIB Volumen por sectores'!R22</f>
        <v>64.928399999999996</v>
      </c>
      <c r="BI24" s="36">
        <f>CORREL(BH12:BH101,BC18:BC107)</f>
        <v>0.96117671820413253</v>
      </c>
      <c r="BJ24" s="36" t="s">
        <v>169</v>
      </c>
      <c r="BK24" s="36"/>
    </row>
    <row r="25" spans="1:63" x14ac:dyDescent="0.25">
      <c r="A25" s="16" t="s">
        <v>42</v>
      </c>
      <c r="B25" s="22">
        <v>2826.1</v>
      </c>
      <c r="C25" s="22">
        <v>2826.2811499999998</v>
      </c>
      <c r="D25" s="32">
        <f t="shared" si="8"/>
        <v>24.241059999999834</v>
      </c>
      <c r="E25" s="63">
        <v>0</v>
      </c>
      <c r="F25" s="63">
        <f t="shared" si="0"/>
        <v>1</v>
      </c>
      <c r="G25" s="36">
        <f t="shared" si="12"/>
        <v>4.351930223224338E-2</v>
      </c>
      <c r="H25" s="22">
        <f>'PIB Volumen por sectores'!C23</f>
        <v>83.500042648491302</v>
      </c>
      <c r="I25" s="36"/>
      <c r="J25" s="36"/>
      <c r="K25" s="36"/>
      <c r="L25" s="46">
        <v>1428.2</v>
      </c>
      <c r="M25" s="39">
        <v>1424.1375700000001</v>
      </c>
      <c r="N25" s="32">
        <f t="shared" si="9"/>
        <v>40.192870000000084</v>
      </c>
      <c r="O25" s="63">
        <v>0</v>
      </c>
      <c r="P25" s="63">
        <f t="shared" si="1"/>
        <v>1</v>
      </c>
      <c r="Q25" s="36">
        <f t="shared" si="13"/>
        <v>7.4091333351655603E-2</v>
      </c>
      <c r="R25" s="22">
        <f>'PIB Volumen por sectores'!K23</f>
        <v>95.544196822537302</v>
      </c>
      <c r="S25" s="36"/>
      <c r="T25" s="36"/>
      <c r="U25" s="36"/>
      <c r="V25" s="49">
        <v>9210.7999999999993</v>
      </c>
      <c r="W25" s="32">
        <v>9209.9954699999998</v>
      </c>
      <c r="X25" s="32">
        <f t="shared" si="2"/>
        <v>95.474140000000261</v>
      </c>
      <c r="Y25" s="63">
        <v>0</v>
      </c>
      <c r="Z25" s="63">
        <f t="shared" si="3"/>
        <v>1</v>
      </c>
      <c r="AA25" s="32">
        <f t="shared" si="14"/>
        <v>4.0237404429976802E-2</v>
      </c>
      <c r="AB25" s="32">
        <f>'PIB Volumen por sectores'!S23</f>
        <v>65.723896749064195</v>
      </c>
      <c r="AC25" s="32"/>
      <c r="AD25" s="32"/>
      <c r="AE25" s="32"/>
      <c r="AG25" s="16" t="s">
        <v>42</v>
      </c>
      <c r="AH25" s="23">
        <v>1259733</v>
      </c>
      <c r="AI25" s="23">
        <v>1258090.75</v>
      </c>
      <c r="AJ25" s="33">
        <f t="shared" si="10"/>
        <v>16953.120000000112</v>
      </c>
      <c r="AK25" s="33">
        <v>0</v>
      </c>
      <c r="AL25" s="23">
        <f t="shared" si="4"/>
        <v>1</v>
      </c>
      <c r="AM25" s="36">
        <f t="shared" si="15"/>
        <v>4.7858212788843321E-2</v>
      </c>
      <c r="AN25" s="23">
        <f>'PIB Volumen por sectores'!C23</f>
        <v>83.500042648491302</v>
      </c>
      <c r="AO25" s="36"/>
      <c r="AP25" s="36"/>
      <c r="AQ25" s="36"/>
      <c r="AR25" s="53">
        <v>668058.1</v>
      </c>
      <c r="AS25" s="23">
        <v>674858.196</v>
      </c>
      <c r="AT25" s="33">
        <f t="shared" si="11"/>
        <v>18581.248000000021</v>
      </c>
      <c r="AU25" s="33">
        <v>0</v>
      </c>
      <c r="AV25" s="33">
        <f t="shared" si="5"/>
        <v>1</v>
      </c>
      <c r="AW25" s="36">
        <f t="shared" si="16"/>
        <v>8.3058671722066671E-2</v>
      </c>
      <c r="AX25" s="23">
        <f>'PIB Volumen por sectores'!K23</f>
        <v>95.544196822537302</v>
      </c>
      <c r="AY25" s="36"/>
      <c r="AZ25" s="36"/>
      <c r="BA25" s="36"/>
      <c r="BB25" s="53">
        <v>4151313.6</v>
      </c>
      <c r="BC25" s="33">
        <v>4159708.35</v>
      </c>
      <c r="BD25" s="33">
        <f t="shared" si="6"/>
        <v>70736.720000000205</v>
      </c>
      <c r="BE25" s="33">
        <v>0</v>
      </c>
      <c r="BF25" s="33">
        <f t="shared" si="7"/>
        <v>1</v>
      </c>
      <c r="BG25" s="36">
        <f t="shared" si="17"/>
        <v>4.8388074625593858E-2</v>
      </c>
      <c r="BH25" s="33">
        <f>'PIB Volumen por sectores'!R23</f>
        <v>65.540800000000004</v>
      </c>
      <c r="BI25" s="36"/>
      <c r="BJ25" s="36"/>
      <c r="BK25" s="36"/>
    </row>
    <row r="26" spans="1:63" x14ac:dyDescent="0.25">
      <c r="A26" s="16" t="s">
        <v>43</v>
      </c>
      <c r="B26" s="22">
        <v>2853.2</v>
      </c>
      <c r="C26" s="22">
        <v>2852.8436900000002</v>
      </c>
      <c r="D26" s="32">
        <f t="shared" si="8"/>
        <v>26.562540000000354</v>
      </c>
      <c r="E26" s="63">
        <v>0</v>
      </c>
      <c r="F26" s="63">
        <f t="shared" si="0"/>
        <v>1</v>
      </c>
      <c r="G26" s="36">
        <f t="shared" si="12"/>
        <v>3.7622937549131458E-2</v>
      </c>
      <c r="H26" s="22">
        <f>'PIB Volumen por sectores'!C24</f>
        <v>84.24926732736111</v>
      </c>
      <c r="I26" s="36"/>
      <c r="J26" s="36"/>
      <c r="K26" s="36"/>
      <c r="L26" s="46">
        <v>1458.7</v>
      </c>
      <c r="M26" s="39">
        <v>1460.8796</v>
      </c>
      <c r="N26" s="32">
        <f t="shared" si="9"/>
        <v>36.742029999999886</v>
      </c>
      <c r="O26" s="63">
        <v>0</v>
      </c>
      <c r="P26" s="63">
        <f t="shared" si="1"/>
        <v>1</v>
      </c>
      <c r="Q26" s="36">
        <f t="shared" si="13"/>
        <v>9.4314713351048407E-2</v>
      </c>
      <c r="R26" s="22">
        <f>'PIB Volumen por sectores'!K24</f>
        <v>96.928076383136187</v>
      </c>
      <c r="S26" s="36"/>
      <c r="T26" s="36"/>
      <c r="U26" s="36"/>
      <c r="V26" s="49">
        <v>9304.6</v>
      </c>
      <c r="W26" s="32">
        <v>9308.9832900000001</v>
      </c>
      <c r="X26" s="32">
        <f t="shared" si="2"/>
        <v>98.987820000000283</v>
      </c>
      <c r="Y26" s="63">
        <v>0</v>
      </c>
      <c r="Z26" s="63">
        <f t="shared" si="3"/>
        <v>1</v>
      </c>
      <c r="AA26" s="32">
        <f t="shared" si="14"/>
        <v>4.2138209257753828E-2</v>
      </c>
      <c r="AB26" s="32">
        <f>'PIB Volumen por sectores'!S24</f>
        <v>66.416837330424798</v>
      </c>
      <c r="AC26" s="32"/>
      <c r="AD26" s="32"/>
      <c r="AE26" s="32"/>
      <c r="AG26" s="16" t="s">
        <v>43</v>
      </c>
      <c r="AH26" s="23">
        <v>1303112.3999999999</v>
      </c>
      <c r="AI26" s="23">
        <v>1281293.01</v>
      </c>
      <c r="AJ26" s="33">
        <f t="shared" si="10"/>
        <v>23202.260000000009</v>
      </c>
      <c r="AK26" s="33">
        <v>0</v>
      </c>
      <c r="AL26" s="23">
        <f t="shared" si="4"/>
        <v>1</v>
      </c>
      <c r="AM26" s="36">
        <f t="shared" si="15"/>
        <v>4.6468622018886602E-2</v>
      </c>
      <c r="AN26" s="23">
        <f>'PIB Volumen por sectores'!C24</f>
        <v>84.24926732736111</v>
      </c>
      <c r="AO26" s="36"/>
      <c r="AP26" s="36"/>
      <c r="AQ26" s="36"/>
      <c r="AR26" s="53">
        <v>701660</v>
      </c>
      <c r="AS26" s="23">
        <v>695740.33600000001</v>
      </c>
      <c r="AT26" s="33">
        <f t="shared" si="11"/>
        <v>20882.140000000014</v>
      </c>
      <c r="AU26" s="33">
        <v>0</v>
      </c>
      <c r="AV26" s="33">
        <f t="shared" si="5"/>
        <v>1</v>
      </c>
      <c r="AW26" s="36">
        <f t="shared" si="16"/>
        <v>0.10415894452219282</v>
      </c>
      <c r="AX26" s="23">
        <f>'PIB Volumen por sectores'!K24</f>
        <v>96.928076383136187</v>
      </c>
      <c r="AY26" s="36"/>
      <c r="AZ26" s="36"/>
      <c r="BA26" s="36"/>
      <c r="BB26" s="53">
        <v>4262407.3</v>
      </c>
      <c r="BC26" s="33">
        <v>4222016.13</v>
      </c>
      <c r="BD26" s="33">
        <f t="shared" si="6"/>
        <v>62307.779999999795</v>
      </c>
      <c r="BE26" s="33">
        <v>0</v>
      </c>
      <c r="BF26" s="33">
        <f t="shared" si="7"/>
        <v>1</v>
      </c>
      <c r="BG26" s="36">
        <f t="shared" si="17"/>
        <v>5.6603074036505191E-2</v>
      </c>
      <c r="BH26" s="33">
        <f>'PIB Volumen por sectores'!R24</f>
        <v>66.484200000000001</v>
      </c>
      <c r="BI26" s="36"/>
      <c r="BJ26" s="36"/>
      <c r="BK26" s="36"/>
    </row>
    <row r="27" spans="1:63" x14ac:dyDescent="0.25">
      <c r="A27" s="16" t="s">
        <v>44</v>
      </c>
      <c r="B27" s="22">
        <v>2863.8</v>
      </c>
      <c r="C27" s="22">
        <v>2879.1971600000002</v>
      </c>
      <c r="D27" s="32">
        <f t="shared" si="8"/>
        <v>26.353470000000016</v>
      </c>
      <c r="E27" s="63">
        <v>0</v>
      </c>
      <c r="F27" s="63">
        <f t="shared" si="0"/>
        <v>1</v>
      </c>
      <c r="G27" s="36">
        <f t="shared" si="12"/>
        <v>3.5039876665343514E-2</v>
      </c>
      <c r="H27" s="22">
        <f>'PIB Volumen por sectores'!C25</f>
        <v>84.944238430681807</v>
      </c>
      <c r="I27" s="36" t="str">
        <f>IF(J27&lt;0.01,"**",IF(J27&lt;0.05,"*","--"))</f>
        <v>--</v>
      </c>
      <c r="J27" s="36">
        <f>1-_xlfn.T.DIST(K18,88,TRUE)</f>
        <v>5.6364200544739118E-2</v>
      </c>
      <c r="K27" s="36"/>
      <c r="L27" s="46">
        <v>1495.7</v>
      </c>
      <c r="M27" s="39">
        <v>1497.99449</v>
      </c>
      <c r="N27" s="32">
        <f t="shared" si="9"/>
        <v>37.114890000000059</v>
      </c>
      <c r="O27" s="63">
        <v>0</v>
      </c>
      <c r="P27" s="63">
        <f t="shared" si="1"/>
        <v>1</v>
      </c>
      <c r="Q27" s="36">
        <f t="shared" si="13"/>
        <v>0.10896953106110707</v>
      </c>
      <c r="R27" s="22">
        <f>'PIB Volumen por sectores'!K25</f>
        <v>98.31061812971889</v>
      </c>
      <c r="S27" s="36" t="str">
        <f>IF(T27&lt;0.01,"**",IF(T27&lt;0.05,"*","--"))</f>
        <v>**</v>
      </c>
      <c r="T27" s="61">
        <f>1-_xlfn.T.DIST(U13,93,TRUE)</f>
        <v>0</v>
      </c>
      <c r="U27" s="36"/>
      <c r="V27" s="49">
        <v>9412.1</v>
      </c>
      <c r="W27" s="32">
        <v>9415.7831399999995</v>
      </c>
      <c r="X27" s="32">
        <f t="shared" si="2"/>
        <v>106.79984999999942</v>
      </c>
      <c r="Y27" s="63">
        <v>0</v>
      </c>
      <c r="Z27" s="63">
        <f t="shared" si="3"/>
        <v>1</v>
      </c>
      <c r="AA27" s="32">
        <f t="shared" si="14"/>
        <v>4.388293234724143E-2</v>
      </c>
      <c r="AB27" s="32">
        <f>'PIB Volumen por sectores'!S25</f>
        <v>67.145877691989298</v>
      </c>
      <c r="AC27" t="str">
        <f>IF(AD27&lt;0.01,"**",IF(AD27&lt;0.05,"*","--"))</f>
        <v>**</v>
      </c>
      <c r="AD27" s="32">
        <f>1-_xlfn.T.DIST(AE13,93,TRUE)</f>
        <v>0</v>
      </c>
      <c r="AE27" s="32"/>
      <c r="AG27" s="16" t="s">
        <v>44</v>
      </c>
      <c r="AH27" s="23">
        <v>1277730.3999999999</v>
      </c>
      <c r="AI27" s="23">
        <v>1296229.74</v>
      </c>
      <c r="AJ27" s="33">
        <f t="shared" si="10"/>
        <v>14936.729999999981</v>
      </c>
      <c r="AK27" s="33">
        <v>0</v>
      </c>
      <c r="AL27" s="23">
        <f t="shared" si="4"/>
        <v>1</v>
      </c>
      <c r="AM27" s="36">
        <f t="shared" si="15"/>
        <v>4.8185498861816459E-2</v>
      </c>
      <c r="AN27" s="23">
        <f>'PIB Volumen por sectores'!C25</f>
        <v>84.944238430681807</v>
      </c>
      <c r="AO27" s="36" t="str">
        <f>IF(AP27&lt;0.01,"**",IF(AP27&lt;0.05,"*","--"))</f>
        <v>**</v>
      </c>
      <c r="AP27" s="61">
        <f>1-_xlfn.T.DIST(AQ18,88,TRUE)</f>
        <v>2.5144557269201062E-3</v>
      </c>
      <c r="AQ27" s="36"/>
      <c r="AR27" s="53">
        <v>713147.9</v>
      </c>
      <c r="AS27" s="23">
        <v>711883.43299999996</v>
      </c>
      <c r="AT27" s="33">
        <f t="shared" si="11"/>
        <v>16143.096999999951</v>
      </c>
      <c r="AU27" s="33">
        <v>0</v>
      </c>
      <c r="AV27" s="33">
        <f t="shared" si="5"/>
        <v>1</v>
      </c>
      <c r="AW27" s="36">
        <f t="shared" si="16"/>
        <v>0.10749467457138902</v>
      </c>
      <c r="AX27" s="23">
        <f>'PIB Volumen por sectores'!K25</f>
        <v>98.31061812971889</v>
      </c>
      <c r="AY27" s="36" t="str">
        <f>IF(AZ27&lt;0.01,"**",IF(AZ27&lt;0.05,"*","--"))</f>
        <v>**</v>
      </c>
      <c r="AZ27" s="62">
        <f>1-_xlfn.T.DIST(BA13,93,TRUE)</f>
        <v>0</v>
      </c>
      <c r="BA27" s="36"/>
      <c r="BB27" s="53">
        <v>4234704.3</v>
      </c>
      <c r="BC27" s="33">
        <v>4258688.28</v>
      </c>
      <c r="BD27" s="33">
        <f t="shared" si="6"/>
        <v>36672.150000000373</v>
      </c>
      <c r="BE27" s="33">
        <v>0</v>
      </c>
      <c r="BF27" s="33">
        <f t="shared" si="7"/>
        <v>1</v>
      </c>
      <c r="BG27" s="36">
        <f t="shared" si="17"/>
        <v>5.4926030375770499E-2</v>
      </c>
      <c r="BH27" s="33">
        <f>'PIB Volumen por sectores'!R25</f>
        <v>67.573499999999996</v>
      </c>
      <c r="BI27" s="36" t="str">
        <f>IF(BJ27&lt;0.01,"**",IF(BJ27&lt;0.05,"*","--"))</f>
        <v>**</v>
      </c>
      <c r="BJ27" s="62">
        <f>1-_xlfn.T.DIST(BK13,93,TRUE)</f>
        <v>0</v>
      </c>
      <c r="BK27" s="36"/>
    </row>
    <row r="28" spans="1:63" x14ac:dyDescent="0.25">
      <c r="A28" s="16" t="s">
        <v>45</v>
      </c>
      <c r="B28" s="22">
        <v>2914.2</v>
      </c>
      <c r="C28" s="22">
        <v>2905.6504399999999</v>
      </c>
      <c r="D28" s="32">
        <f t="shared" si="8"/>
        <v>26.453279999999722</v>
      </c>
      <c r="E28" s="63">
        <v>0</v>
      </c>
      <c r="F28" s="63">
        <f t="shared" si="0"/>
        <v>1</v>
      </c>
      <c r="G28" s="36">
        <f t="shared" si="12"/>
        <v>3.697675503279467E-2</v>
      </c>
      <c r="H28" s="22">
        <f>'PIB Volumen por sectores'!C26</f>
        <v>85.896576882628992</v>
      </c>
      <c r="I28" s="36"/>
      <c r="J28" s="36">
        <f>J27*2</f>
        <v>0.11272840108947824</v>
      </c>
      <c r="K28" s="36"/>
      <c r="L28" s="46">
        <v>1541.7</v>
      </c>
      <c r="M28" s="39">
        <v>1536.66615</v>
      </c>
      <c r="N28" s="32">
        <f t="shared" si="9"/>
        <v>38.671659999999974</v>
      </c>
      <c r="O28" s="63">
        <v>0</v>
      </c>
      <c r="P28" s="63">
        <f t="shared" si="1"/>
        <v>1</v>
      </c>
      <c r="Q28" s="36">
        <f t="shared" si="13"/>
        <v>0.11035227780416371</v>
      </c>
      <c r="R28" s="22">
        <f>'PIB Volumen por sectores'!K26</f>
        <v>99.737223667618593</v>
      </c>
      <c r="S28" s="36"/>
      <c r="T28" s="36">
        <f>T27*2</f>
        <v>0</v>
      </c>
      <c r="U28" s="36"/>
      <c r="V28" s="49">
        <v>9537.1</v>
      </c>
      <c r="W28" s="32">
        <v>9527.5466099999994</v>
      </c>
      <c r="X28" s="32">
        <f t="shared" si="2"/>
        <v>111.76346999999987</v>
      </c>
      <c r="Y28" s="63">
        <v>0</v>
      </c>
      <c r="Z28" s="63">
        <f t="shared" si="3"/>
        <v>1</v>
      </c>
      <c r="AA28" s="32">
        <f t="shared" si="14"/>
        <v>4.5315081839849058E-2</v>
      </c>
      <c r="AB28" s="32">
        <f>'PIB Volumen por sectores'!S26</f>
        <v>67.8097550355062</v>
      </c>
      <c r="AD28" s="32">
        <f>AD27*2</f>
        <v>0</v>
      </c>
      <c r="AE28" s="32"/>
      <c r="AG28" s="16" t="s">
        <v>45</v>
      </c>
      <c r="AH28" s="23">
        <v>1312680.5</v>
      </c>
      <c r="AI28" s="23">
        <v>1316571.3999999999</v>
      </c>
      <c r="AJ28" s="33">
        <f t="shared" si="10"/>
        <v>20341.659999999916</v>
      </c>
      <c r="AK28" s="33">
        <v>0</v>
      </c>
      <c r="AL28" s="23">
        <f t="shared" si="4"/>
        <v>1</v>
      </c>
      <c r="AM28" s="36">
        <f t="shared" si="15"/>
        <v>6.0777925168540754E-2</v>
      </c>
      <c r="AN28" s="23">
        <f>'PIB Volumen por sectores'!C26</f>
        <v>85.896576882628992</v>
      </c>
      <c r="AO28" s="36"/>
      <c r="AP28" s="36">
        <f>AP27*2</f>
        <v>5.0289114538402124E-3</v>
      </c>
      <c r="AQ28" s="36"/>
      <c r="AR28" s="53">
        <v>729861.6</v>
      </c>
      <c r="AS28" s="23">
        <v>732426.44900000002</v>
      </c>
      <c r="AT28" s="33">
        <f t="shared" si="11"/>
        <v>20543.016000000061</v>
      </c>
      <c r="AU28" s="33">
        <v>0</v>
      </c>
      <c r="AV28" s="33">
        <f t="shared" si="5"/>
        <v>1</v>
      </c>
      <c r="AW28" s="36">
        <f t="shared" si="16"/>
        <v>0.11603257013988559</v>
      </c>
      <c r="AX28" s="23">
        <f>'PIB Volumen por sectores'!K26</f>
        <v>99.737223667618593</v>
      </c>
      <c r="AY28" s="36"/>
      <c r="AZ28" s="36">
        <f>AZ27*2</f>
        <v>0</v>
      </c>
      <c r="BA28" s="36"/>
      <c r="BB28" s="53">
        <v>4287592.8</v>
      </c>
      <c r="BC28" s="33">
        <v>4300148.05</v>
      </c>
      <c r="BD28" s="33">
        <f t="shared" si="6"/>
        <v>41459.769999999553</v>
      </c>
      <c r="BE28" s="33">
        <v>0</v>
      </c>
      <c r="BF28" s="33">
        <f t="shared" si="7"/>
        <v>1</v>
      </c>
      <c r="BG28" s="36">
        <f t="shared" si="17"/>
        <v>5.1645361990442555E-2</v>
      </c>
      <c r="BH28" s="33">
        <f>'PIB Volumen por sectores'!R26</f>
        <v>67.452699999999993</v>
      </c>
      <c r="BI28" s="36"/>
      <c r="BJ28" s="36">
        <f>BJ27*2</f>
        <v>0</v>
      </c>
      <c r="BK28" s="36"/>
    </row>
    <row r="29" spans="1:63" x14ac:dyDescent="0.25">
      <c r="A29" s="16" t="s">
        <v>46</v>
      </c>
      <c r="B29" s="22">
        <v>2924.6</v>
      </c>
      <c r="C29" s="22">
        <v>2923.6664599999999</v>
      </c>
      <c r="D29" s="32">
        <f t="shared" si="8"/>
        <v>18.016020000000026</v>
      </c>
      <c r="E29" s="63">
        <v>0</v>
      </c>
      <c r="F29" s="63">
        <f t="shared" si="0"/>
        <v>1</v>
      </c>
      <c r="G29" s="36">
        <f t="shared" si="12"/>
        <v>3.4457049681699263E-2</v>
      </c>
      <c r="H29" s="22">
        <f>'PIB Volumen por sectores'!C27</f>
        <v>87.167712275155921</v>
      </c>
      <c r="I29" s="36"/>
      <c r="J29" s="36"/>
      <c r="K29" s="36"/>
      <c r="L29" s="46">
        <v>1578.4</v>
      </c>
      <c r="M29" s="39">
        <v>1580.4105</v>
      </c>
      <c r="N29" s="32">
        <f t="shared" si="9"/>
        <v>43.74434999999994</v>
      </c>
      <c r="O29" s="63">
        <v>0</v>
      </c>
      <c r="P29" s="63">
        <f t="shared" si="1"/>
        <v>1</v>
      </c>
      <c r="Q29" s="36">
        <f t="shared" si="13"/>
        <v>0.10973162515472423</v>
      </c>
      <c r="R29" s="22">
        <f>'PIB Volumen por sectores'!K27</f>
        <v>101.210051483355</v>
      </c>
      <c r="S29" s="36"/>
      <c r="T29" s="36"/>
      <c r="U29" s="36"/>
      <c r="V29" s="49">
        <v>9638</v>
      </c>
      <c r="W29" s="32">
        <v>9637.5682400000005</v>
      </c>
      <c r="X29" s="32">
        <f t="shared" si="2"/>
        <v>110.0216300000011</v>
      </c>
      <c r="Y29" s="63">
        <v>0</v>
      </c>
      <c r="Z29" s="63">
        <f t="shared" si="3"/>
        <v>1</v>
      </c>
      <c r="AA29" s="32">
        <f t="shared" si="14"/>
        <v>4.6424862139481667E-2</v>
      </c>
      <c r="AB29" s="32">
        <f>'PIB Volumen por sectores'!S27</f>
        <v>68.505385673070094</v>
      </c>
      <c r="AC29" s="32"/>
      <c r="AD29" s="32"/>
      <c r="AE29" s="32"/>
      <c r="AG29" s="16" t="s">
        <v>46</v>
      </c>
      <c r="AH29" s="23">
        <v>1338069.7</v>
      </c>
      <c r="AI29" s="23">
        <v>1326173.1299999999</v>
      </c>
      <c r="AJ29" s="33">
        <f t="shared" si="10"/>
        <v>9601.7299999999814</v>
      </c>
      <c r="AK29" s="33">
        <v>0</v>
      </c>
      <c r="AL29" s="23">
        <f t="shared" si="4"/>
        <v>1</v>
      </c>
      <c r="AM29" s="36">
        <f t="shared" si="15"/>
        <v>5.411563513999279E-2</v>
      </c>
      <c r="AN29" s="23">
        <f>'PIB Volumen por sectores'!C27</f>
        <v>87.167712275155921</v>
      </c>
      <c r="AO29" s="36"/>
      <c r="AP29" s="36"/>
      <c r="AQ29" s="36"/>
      <c r="AR29" s="53">
        <v>758508.3</v>
      </c>
      <c r="AS29" s="23">
        <v>758056.91700000002</v>
      </c>
      <c r="AT29" s="33">
        <f t="shared" si="11"/>
        <v>25630.467999999993</v>
      </c>
      <c r="AU29" s="33">
        <v>0</v>
      </c>
      <c r="AV29" s="33">
        <f t="shared" si="5"/>
        <v>1</v>
      </c>
      <c r="AW29" s="36">
        <f t="shared" si="16"/>
        <v>0.123283263792502</v>
      </c>
      <c r="AX29" s="23">
        <f>'PIB Volumen por sectores'!K27</f>
        <v>101.210051483355</v>
      </c>
      <c r="AY29" s="36"/>
      <c r="AZ29" s="36"/>
      <c r="BA29" s="36"/>
      <c r="BB29" s="53">
        <v>4411647.5999999996</v>
      </c>
      <c r="BC29" s="33">
        <v>4351129.47</v>
      </c>
      <c r="BD29" s="33">
        <f t="shared" si="6"/>
        <v>50981.419999999925</v>
      </c>
      <c r="BE29" s="33">
        <v>0</v>
      </c>
      <c r="BF29" s="33">
        <f t="shared" si="7"/>
        <v>1</v>
      </c>
      <c r="BG29" s="36">
        <f t="shared" si="17"/>
        <v>4.6017918539889853E-2</v>
      </c>
      <c r="BH29" s="33">
        <f>'PIB Volumen por sectores'!R27</f>
        <v>68.386799999999994</v>
      </c>
      <c r="BI29" s="36"/>
      <c r="BJ29" s="36"/>
      <c r="BK29" s="36"/>
    </row>
    <row r="30" spans="1:63" x14ac:dyDescent="0.25">
      <c r="A30" s="16" t="s">
        <v>47</v>
      </c>
      <c r="B30" s="22">
        <v>2929.9</v>
      </c>
      <c r="C30" s="22">
        <v>2934.5899599999998</v>
      </c>
      <c r="D30" s="32">
        <f t="shared" si="8"/>
        <v>10.923499999999876</v>
      </c>
      <c r="E30" s="63">
        <v>0</v>
      </c>
      <c r="F30" s="63">
        <f t="shared" si="0"/>
        <v>1</v>
      </c>
      <c r="G30" s="36">
        <f t="shared" si="12"/>
        <v>2.86543108851504E-2</v>
      </c>
      <c r="H30" s="22">
        <f>'PIB Volumen por sectores'!C28</f>
        <v>88.562542716168196</v>
      </c>
      <c r="I30" s="36"/>
      <c r="J30" s="36"/>
      <c r="K30" s="36"/>
      <c r="L30" s="46">
        <v>1645.9</v>
      </c>
      <c r="M30" s="39">
        <v>1639.2196200000001</v>
      </c>
      <c r="N30" s="32">
        <f t="shared" si="9"/>
        <v>58.809120000000121</v>
      </c>
      <c r="O30" s="63">
        <v>0</v>
      </c>
      <c r="P30" s="63">
        <f t="shared" si="1"/>
        <v>1</v>
      </c>
      <c r="Q30" s="36">
        <f t="shared" si="13"/>
        <v>0.12207715132718679</v>
      </c>
      <c r="R30" s="22">
        <f>'PIB Volumen por sectores'!K28</f>
        <v>102.696790725646</v>
      </c>
      <c r="S30" s="36"/>
      <c r="T30" s="36"/>
      <c r="U30" s="36"/>
      <c r="V30" s="49">
        <v>9729.9</v>
      </c>
      <c r="W30" s="32">
        <v>9739.37716</v>
      </c>
      <c r="X30" s="32">
        <f t="shared" si="2"/>
        <v>101.80891999999949</v>
      </c>
      <c r="Y30" s="63">
        <v>0</v>
      </c>
      <c r="Z30" s="63">
        <f t="shared" si="3"/>
        <v>1</v>
      </c>
      <c r="AA30" s="32">
        <f t="shared" si="14"/>
        <v>4.6234251001647235E-2</v>
      </c>
      <c r="AB30" s="32">
        <f>'PIB Volumen por sectores'!S28</f>
        <v>69.261402610811601</v>
      </c>
      <c r="AC30" s="32"/>
      <c r="AD30" s="32"/>
      <c r="AE30" s="32"/>
      <c r="AG30" s="16" t="s">
        <v>47</v>
      </c>
      <c r="AH30" s="23">
        <v>1309139.3999999999</v>
      </c>
      <c r="AI30" s="23">
        <v>1321015.02</v>
      </c>
      <c r="AJ30" s="33">
        <f t="shared" si="10"/>
        <v>-5158.1099999998696</v>
      </c>
      <c r="AK30" s="33">
        <v>0</v>
      </c>
      <c r="AL30" s="23">
        <f t="shared" si="4"/>
        <v>-1</v>
      </c>
      <c r="AM30" s="36">
        <f t="shared" si="15"/>
        <v>3.1001503707571158E-2</v>
      </c>
      <c r="AN30" s="23">
        <f>'PIB Volumen por sectores'!C28</f>
        <v>88.562542716168196</v>
      </c>
      <c r="AO30" s="36"/>
      <c r="AP30" s="36"/>
      <c r="AQ30" s="36"/>
      <c r="AR30" s="53">
        <v>780270</v>
      </c>
      <c r="AS30" s="23">
        <v>781395.674</v>
      </c>
      <c r="AT30" s="33">
        <f t="shared" si="11"/>
        <v>23338.756999999983</v>
      </c>
      <c r="AU30" s="33">
        <v>0</v>
      </c>
      <c r="AV30" s="33">
        <f t="shared" si="5"/>
        <v>1</v>
      </c>
      <c r="AW30" s="36">
        <f t="shared" si="16"/>
        <v>0.12311394577531004</v>
      </c>
      <c r="AX30" s="23">
        <f>'PIB Volumen por sectores'!K28</f>
        <v>102.696790725646</v>
      </c>
      <c r="AY30" s="36"/>
      <c r="AZ30" s="36"/>
      <c r="BA30" s="36"/>
      <c r="BB30" s="53">
        <v>4360436.2</v>
      </c>
      <c r="BC30" s="33">
        <v>4395882.63</v>
      </c>
      <c r="BD30" s="33">
        <f t="shared" si="6"/>
        <v>44753.160000000149</v>
      </c>
      <c r="BE30" s="33">
        <v>0</v>
      </c>
      <c r="BF30" s="33">
        <f t="shared" si="7"/>
        <v>1</v>
      </c>
      <c r="BG30" s="36">
        <f t="shared" si="17"/>
        <v>4.1180917989529331E-2</v>
      </c>
      <c r="BH30" s="33">
        <f>'PIB Volumen por sectores'!R28</f>
        <v>69.367800000000003</v>
      </c>
      <c r="BI30" s="36"/>
      <c r="BJ30" s="36"/>
      <c r="BK30" s="36"/>
    </row>
    <row r="31" spans="1:63" x14ac:dyDescent="0.25">
      <c r="A31" s="16" t="s">
        <v>48</v>
      </c>
      <c r="B31" s="22">
        <v>2954.6</v>
      </c>
      <c r="C31" s="22">
        <v>2956.60709</v>
      </c>
      <c r="D31" s="32">
        <f t="shared" si="8"/>
        <v>22.017130000000179</v>
      </c>
      <c r="E31" s="63">
        <v>0</v>
      </c>
      <c r="F31" s="63">
        <f t="shared" si="0"/>
        <v>1</v>
      </c>
      <c r="G31" s="36">
        <f t="shared" si="12"/>
        <v>2.6885942746623089E-2</v>
      </c>
      <c r="H31" s="22">
        <f>'PIB Volumen por sectores'!C29</f>
        <v>89.839952839788396</v>
      </c>
      <c r="I31" s="36"/>
      <c r="J31" s="36"/>
      <c r="K31" s="36"/>
      <c r="L31" s="46">
        <v>1687.2</v>
      </c>
      <c r="M31" s="39">
        <v>1709.2375400000001</v>
      </c>
      <c r="N31" s="32">
        <f t="shared" si="9"/>
        <v>70.017920000000004</v>
      </c>
      <c r="O31" s="63">
        <v>0</v>
      </c>
      <c r="P31" s="63">
        <f t="shared" si="1"/>
        <v>1</v>
      </c>
      <c r="Q31" s="36">
        <f t="shared" si="13"/>
        <v>0.14101724099132035</v>
      </c>
      <c r="R31" s="22">
        <f>'PIB Volumen por sectores'!K29</f>
        <v>103.963267303778</v>
      </c>
      <c r="S31" s="36"/>
      <c r="T31" s="36"/>
      <c r="U31" s="36"/>
      <c r="V31" s="49">
        <v>9842.7999999999993</v>
      </c>
      <c r="W31" s="32">
        <v>9839.7185000000009</v>
      </c>
      <c r="X31" s="32">
        <f t="shared" si="2"/>
        <v>100.34134000000086</v>
      </c>
      <c r="Y31" s="63">
        <v>0</v>
      </c>
      <c r="Z31" s="63">
        <f t="shared" si="3"/>
        <v>1</v>
      </c>
      <c r="AA31" s="32">
        <f t="shared" si="14"/>
        <v>4.5023908653869162E-2</v>
      </c>
      <c r="AB31" s="32">
        <f>'PIB Volumen por sectores'!S29</f>
        <v>70.117892487455691</v>
      </c>
      <c r="AC31" s="32"/>
      <c r="AD31" s="32"/>
      <c r="AE31" s="32"/>
      <c r="AG31" s="16" t="s">
        <v>48</v>
      </c>
      <c r="AH31" s="23">
        <v>1332004.8999999999</v>
      </c>
      <c r="AI31" s="23">
        <v>1331814.17</v>
      </c>
      <c r="AJ31" s="33">
        <f t="shared" si="10"/>
        <v>10799.149999999907</v>
      </c>
      <c r="AK31" s="33">
        <v>0</v>
      </c>
      <c r="AL31" s="23">
        <f t="shared" si="4"/>
        <v>1</v>
      </c>
      <c r="AM31" s="36">
        <f t="shared" si="15"/>
        <v>2.7452255492918975E-2</v>
      </c>
      <c r="AN31" s="23">
        <f>'PIB Volumen por sectores'!C29</f>
        <v>89.839952839788396</v>
      </c>
      <c r="AO31" s="36"/>
      <c r="AP31" s="36"/>
      <c r="AQ31" s="36"/>
      <c r="AR31" s="53">
        <v>804361.3</v>
      </c>
      <c r="AS31" s="23">
        <v>810813.978</v>
      </c>
      <c r="AT31" s="33">
        <f t="shared" si="11"/>
        <v>29418.304000000004</v>
      </c>
      <c r="AU31" s="33">
        <v>0</v>
      </c>
      <c r="AV31" s="33">
        <f t="shared" si="5"/>
        <v>1</v>
      </c>
      <c r="AW31" s="36">
        <f t="shared" si="16"/>
        <v>0.13897014653521239</v>
      </c>
      <c r="AX31" s="23">
        <f>'PIB Volumen por sectores'!K29</f>
        <v>103.963267303778</v>
      </c>
      <c r="AY31" s="36"/>
      <c r="AZ31" s="36"/>
      <c r="BA31" s="36"/>
      <c r="BB31" s="53">
        <v>4463534.5999999996</v>
      </c>
      <c r="BC31" s="33">
        <v>4446011.91</v>
      </c>
      <c r="BD31" s="33">
        <f t="shared" si="6"/>
        <v>50129.280000000261</v>
      </c>
      <c r="BE31" s="33">
        <v>0</v>
      </c>
      <c r="BF31" s="33">
        <f t="shared" si="7"/>
        <v>1</v>
      </c>
      <c r="BG31" s="36">
        <f t="shared" si="17"/>
        <v>4.3986227139404505E-2</v>
      </c>
      <c r="BH31" s="33">
        <f>'PIB Volumen por sectores'!R29</f>
        <v>70.240600000000001</v>
      </c>
      <c r="BI31" s="36"/>
      <c r="BJ31" s="36"/>
      <c r="BK31" s="36"/>
    </row>
    <row r="32" spans="1:63" x14ac:dyDescent="0.25">
      <c r="A32" s="16" t="s">
        <v>49</v>
      </c>
      <c r="B32" s="22">
        <v>2991.8</v>
      </c>
      <c r="C32" s="22">
        <v>2989.7364899999998</v>
      </c>
      <c r="D32" s="32">
        <f t="shared" si="8"/>
        <v>33.129399999999805</v>
      </c>
      <c r="E32" s="63">
        <v>0</v>
      </c>
      <c r="F32" s="63">
        <f t="shared" si="0"/>
        <v>1</v>
      </c>
      <c r="G32" s="36">
        <f t="shared" si="12"/>
        <v>2.8938804490191837E-2</v>
      </c>
      <c r="H32" s="22">
        <f>'PIB Volumen por sectores'!C30</f>
        <v>90.868255279907302</v>
      </c>
      <c r="I32" s="36"/>
      <c r="J32" s="36"/>
      <c r="K32" s="36"/>
      <c r="L32" s="46">
        <v>1797.8</v>
      </c>
      <c r="M32" s="39">
        <v>1770.5506</v>
      </c>
      <c r="N32" s="32">
        <f t="shared" si="9"/>
        <v>61.31305999999995</v>
      </c>
      <c r="O32" s="63">
        <v>0</v>
      </c>
      <c r="P32" s="63">
        <f t="shared" si="1"/>
        <v>1</v>
      </c>
      <c r="Q32" s="36">
        <f t="shared" si="13"/>
        <v>0.15220251321342637</v>
      </c>
      <c r="R32" s="22">
        <f>'PIB Volumen por sectores'!K30</f>
        <v>105.196599101182</v>
      </c>
      <c r="S32" s="36"/>
      <c r="T32" s="36"/>
      <c r="U32" s="36"/>
      <c r="V32" s="49">
        <v>9948.9</v>
      </c>
      <c r="W32" s="32">
        <v>9946.2160000000003</v>
      </c>
      <c r="X32" s="32">
        <f t="shared" si="2"/>
        <v>106.49749999999949</v>
      </c>
      <c r="Y32" s="63">
        <v>0</v>
      </c>
      <c r="Z32" s="63">
        <f t="shared" si="3"/>
        <v>1</v>
      </c>
      <c r="AA32" s="32">
        <f t="shared" si="14"/>
        <v>4.3943042961403153E-2</v>
      </c>
      <c r="AB32" s="32">
        <f>'PIB Volumen por sectores'!S30</f>
        <v>71.153238419445898</v>
      </c>
      <c r="AC32" s="32"/>
      <c r="AD32" s="32"/>
      <c r="AE32" s="32"/>
      <c r="AG32" s="16" t="s">
        <v>49</v>
      </c>
      <c r="AH32" s="23">
        <v>1363404.7</v>
      </c>
      <c r="AI32" s="23">
        <v>1355464.27</v>
      </c>
      <c r="AJ32" s="33">
        <f t="shared" si="10"/>
        <v>23650.100000000093</v>
      </c>
      <c r="AK32" s="33">
        <v>0</v>
      </c>
      <c r="AL32" s="23">
        <f t="shared" si="4"/>
        <v>1</v>
      </c>
      <c r="AM32" s="36">
        <f t="shared" si="15"/>
        <v>2.9541026031706382E-2</v>
      </c>
      <c r="AN32" s="23">
        <f>'PIB Volumen por sectores'!C30</f>
        <v>90.868255279907302</v>
      </c>
      <c r="AO32" s="36"/>
      <c r="AP32" s="36"/>
      <c r="AQ32" s="36"/>
      <c r="AR32" s="53">
        <v>851841.5</v>
      </c>
      <c r="AS32" s="23">
        <v>842894.44799999997</v>
      </c>
      <c r="AT32" s="33">
        <f t="shared" si="11"/>
        <v>32080.469999999972</v>
      </c>
      <c r="AU32" s="33">
        <v>0</v>
      </c>
      <c r="AV32" s="33">
        <f t="shared" si="5"/>
        <v>1</v>
      </c>
      <c r="AW32" s="36">
        <f t="shared" si="16"/>
        <v>0.15082469939585694</v>
      </c>
      <c r="AX32" s="23">
        <f>'PIB Volumen por sectores'!K30</f>
        <v>105.196599101182</v>
      </c>
      <c r="AY32" s="36"/>
      <c r="AZ32" s="36"/>
      <c r="BA32" s="36"/>
      <c r="BB32" s="53">
        <v>4502790.2</v>
      </c>
      <c r="BC32" s="33">
        <v>4505017.71</v>
      </c>
      <c r="BD32" s="33">
        <f t="shared" si="6"/>
        <v>59005.799999999814</v>
      </c>
      <c r="BE32" s="33">
        <v>0</v>
      </c>
      <c r="BF32" s="33">
        <f t="shared" si="7"/>
        <v>1</v>
      </c>
      <c r="BG32" s="36">
        <f t="shared" si="17"/>
        <v>4.7642466635538318E-2</v>
      </c>
      <c r="BH32" s="33">
        <f>'PIB Volumen por sectores'!R30</f>
        <v>71.008899999999997</v>
      </c>
      <c r="BI32" s="36"/>
      <c r="BJ32" s="36"/>
      <c r="BK32" s="36"/>
    </row>
    <row r="33" spans="1:63" x14ac:dyDescent="0.25">
      <c r="A33" s="16" t="s">
        <v>50</v>
      </c>
      <c r="B33" s="22">
        <v>3023.7</v>
      </c>
      <c r="C33" s="22">
        <v>3017.63778</v>
      </c>
      <c r="D33" s="32">
        <f t="shared" si="8"/>
        <v>27.901290000000245</v>
      </c>
      <c r="E33" s="63">
        <v>0</v>
      </c>
      <c r="F33" s="63">
        <f t="shared" si="0"/>
        <v>1</v>
      </c>
      <c r="G33" s="36">
        <f t="shared" si="12"/>
        <v>3.2141600721444848E-2</v>
      </c>
      <c r="H33" s="22">
        <f>'PIB Volumen por sectores'!C31</f>
        <v>91.623281925247696</v>
      </c>
      <c r="I33" s="36"/>
      <c r="J33" s="36"/>
      <c r="K33" s="36"/>
      <c r="L33" s="46">
        <v>1823.7</v>
      </c>
      <c r="M33" s="39">
        <v>1823.5125</v>
      </c>
      <c r="N33" s="32">
        <f t="shared" si="9"/>
        <v>52.961900000000014</v>
      </c>
      <c r="O33" s="63">
        <v>0</v>
      </c>
      <c r="P33" s="63">
        <f t="shared" si="1"/>
        <v>1</v>
      </c>
      <c r="Q33" s="36">
        <f t="shared" si="13"/>
        <v>0.15382206078737146</v>
      </c>
      <c r="R33" s="22">
        <f>'PIB Volumen por sectores'!K31</f>
        <v>106.27460969868</v>
      </c>
      <c r="S33" s="36"/>
      <c r="T33" s="36"/>
      <c r="U33" s="36"/>
      <c r="V33" s="49">
        <v>10065.799999999999</v>
      </c>
      <c r="W33" s="32">
        <v>10058.3766</v>
      </c>
      <c r="X33" s="32">
        <f t="shared" si="2"/>
        <v>112.16059999999925</v>
      </c>
      <c r="Y33" s="63">
        <v>0</v>
      </c>
      <c r="Z33" s="63">
        <f t="shared" si="3"/>
        <v>1</v>
      </c>
      <c r="AA33" s="32">
        <f t="shared" si="14"/>
        <v>4.3663333895107036E-2</v>
      </c>
      <c r="AB33" s="32">
        <f>'PIB Volumen por sectores'!S31</f>
        <v>72.209695594831302</v>
      </c>
      <c r="AC33" s="32"/>
      <c r="AD33" s="32"/>
      <c r="AE33" s="32"/>
      <c r="AG33" s="16" t="s">
        <v>50</v>
      </c>
      <c r="AH33" s="23">
        <v>1363315.5</v>
      </c>
      <c r="AI33" s="23">
        <v>1365265.22</v>
      </c>
      <c r="AJ33" s="33">
        <f t="shared" si="10"/>
        <v>9800.9499999999534</v>
      </c>
      <c r="AK33" s="33">
        <v>0</v>
      </c>
      <c r="AL33" s="23">
        <f t="shared" si="4"/>
        <v>1</v>
      </c>
      <c r="AM33" s="36">
        <f t="shared" si="15"/>
        <v>2.9477365447752729E-2</v>
      </c>
      <c r="AN33" s="23">
        <f>'PIB Volumen por sectores'!C31</f>
        <v>91.623281925247696</v>
      </c>
      <c r="AO33" s="36"/>
      <c r="AP33" s="36"/>
      <c r="AQ33" s="36"/>
      <c r="AR33" s="53">
        <v>863023.9</v>
      </c>
      <c r="AS33" s="23">
        <v>867927.42</v>
      </c>
      <c r="AT33" s="33">
        <f t="shared" si="11"/>
        <v>25032.972000000067</v>
      </c>
      <c r="AU33" s="33">
        <v>0</v>
      </c>
      <c r="AV33" s="33">
        <f t="shared" si="5"/>
        <v>1</v>
      </c>
      <c r="AW33" s="36">
        <f t="shared" si="16"/>
        <v>0.14493701005303278</v>
      </c>
      <c r="AX33" s="23">
        <f>'PIB Volumen por sectores'!K31</f>
        <v>106.27460969868</v>
      </c>
      <c r="AY33" s="36"/>
      <c r="AZ33" s="36"/>
      <c r="BA33" s="36"/>
      <c r="BB33" s="53">
        <v>4541464.5</v>
      </c>
      <c r="BC33" s="33">
        <v>4547671.9000000004</v>
      </c>
      <c r="BD33" s="33">
        <f t="shared" si="6"/>
        <v>42654.19000000041</v>
      </c>
      <c r="BE33" s="33">
        <v>0</v>
      </c>
      <c r="BF33" s="33">
        <f t="shared" si="7"/>
        <v>1</v>
      </c>
      <c r="BG33" s="36">
        <f t="shared" si="17"/>
        <v>4.5170439389384719E-2</v>
      </c>
      <c r="BH33" s="33">
        <f>'PIB Volumen por sectores'!R31</f>
        <v>72.084500000000006</v>
      </c>
      <c r="BI33" s="36"/>
      <c r="BJ33" s="36"/>
      <c r="BK33" s="36"/>
    </row>
    <row r="34" spans="1:63" x14ac:dyDescent="0.25">
      <c r="A34" s="16" t="s">
        <v>51</v>
      </c>
      <c r="B34" s="22">
        <v>3032.3</v>
      </c>
      <c r="C34" s="22">
        <v>3040.3631799999998</v>
      </c>
      <c r="D34" s="32">
        <f t="shared" si="8"/>
        <v>22.725399999999809</v>
      </c>
      <c r="E34" s="63">
        <v>0</v>
      </c>
      <c r="F34" s="63">
        <f t="shared" si="0"/>
        <v>1</v>
      </c>
      <c r="G34" s="36">
        <f t="shared" si="12"/>
        <v>3.6043611353458065E-2</v>
      </c>
      <c r="H34" s="22">
        <f>'PIB Volumen por sectores'!C32</f>
        <v>92.345843282351296</v>
      </c>
      <c r="I34" s="36"/>
      <c r="J34" s="36"/>
      <c r="K34" s="36"/>
      <c r="L34" s="46">
        <v>1868.1</v>
      </c>
      <c r="M34" s="39">
        <v>1868.7458999999999</v>
      </c>
      <c r="N34" s="32">
        <f t="shared" si="9"/>
        <v>45.233399999999847</v>
      </c>
      <c r="O34" s="63">
        <v>0</v>
      </c>
      <c r="P34" s="63">
        <f t="shared" si="1"/>
        <v>1</v>
      </c>
      <c r="Q34" s="36">
        <f t="shared" si="13"/>
        <v>0.14002167690013362</v>
      </c>
      <c r="R34" s="22">
        <f>'PIB Volumen por sectores'!K32</f>
        <v>107.450179893607</v>
      </c>
      <c r="S34" s="36"/>
      <c r="T34" s="36"/>
      <c r="U34" s="36"/>
      <c r="V34" s="49">
        <v>10148.200000000001</v>
      </c>
      <c r="W34" s="32">
        <v>10163.852999999999</v>
      </c>
      <c r="X34" s="32">
        <f t="shared" si="2"/>
        <v>105.47639999999956</v>
      </c>
      <c r="Y34" s="63">
        <v>0</v>
      </c>
      <c r="Z34" s="63">
        <f t="shared" si="3"/>
        <v>1</v>
      </c>
      <c r="AA34" s="32">
        <f t="shared" si="14"/>
        <v>4.3583468740007104E-2</v>
      </c>
      <c r="AB34" s="32">
        <f>'PIB Volumen por sectores'!S32</f>
        <v>73.2062766081729</v>
      </c>
      <c r="AC34" s="32"/>
      <c r="AD34" s="32"/>
      <c r="AE34" s="32"/>
      <c r="AG34" s="16" t="s">
        <v>51</v>
      </c>
      <c r="AH34" s="23">
        <v>1365429.8</v>
      </c>
      <c r="AI34" s="23">
        <v>1370622.45</v>
      </c>
      <c r="AJ34" s="33">
        <f t="shared" si="10"/>
        <v>5357.2299999999814</v>
      </c>
      <c r="AK34" s="33">
        <v>0</v>
      </c>
      <c r="AL34" s="23">
        <f t="shared" si="4"/>
        <v>1</v>
      </c>
      <c r="AM34" s="36">
        <f t="shared" si="15"/>
        <v>3.7552510190232306E-2</v>
      </c>
      <c r="AN34" s="23">
        <f>'PIB Volumen por sectores'!C32</f>
        <v>92.345843282351296</v>
      </c>
      <c r="AO34" s="36"/>
      <c r="AP34" s="36"/>
      <c r="AQ34" s="36"/>
      <c r="AR34" s="53">
        <v>890752.1</v>
      </c>
      <c r="AS34" s="23">
        <v>887112.42099999997</v>
      </c>
      <c r="AT34" s="33">
        <f t="shared" si="11"/>
        <v>19185.000999999931</v>
      </c>
      <c r="AU34" s="33">
        <v>0</v>
      </c>
      <c r="AV34" s="33">
        <f t="shared" si="5"/>
        <v>1</v>
      </c>
      <c r="AW34" s="36">
        <f t="shared" si="16"/>
        <v>0.13529220920667648</v>
      </c>
      <c r="AX34" s="23">
        <f>'PIB Volumen por sectores'!K32</f>
        <v>107.450179893607</v>
      </c>
      <c r="AY34" s="36"/>
      <c r="AZ34" s="36"/>
      <c r="BA34" s="36"/>
      <c r="BB34" s="53">
        <v>4569333.7</v>
      </c>
      <c r="BC34" s="33">
        <v>4584651.2300000004</v>
      </c>
      <c r="BD34" s="33">
        <f t="shared" si="6"/>
        <v>36979.330000000075</v>
      </c>
      <c r="BE34" s="33">
        <v>0</v>
      </c>
      <c r="BF34" s="33">
        <f t="shared" si="7"/>
        <v>1</v>
      </c>
      <c r="BG34" s="36">
        <f t="shared" si="17"/>
        <v>4.2942138334571632E-2</v>
      </c>
      <c r="BH34" s="33">
        <f>'PIB Volumen por sectores'!R32</f>
        <v>73.269099999999995</v>
      </c>
      <c r="BI34" s="36"/>
      <c r="BJ34" s="36"/>
      <c r="BK34" s="36"/>
    </row>
    <row r="35" spans="1:63" x14ac:dyDescent="0.25">
      <c r="A35" s="16" t="s">
        <v>52</v>
      </c>
      <c r="B35" s="22">
        <v>3059.4</v>
      </c>
      <c r="C35" s="22">
        <v>3057.9692399999999</v>
      </c>
      <c r="D35" s="32">
        <f t="shared" si="8"/>
        <v>17.60606000000007</v>
      </c>
      <c r="E35" s="63">
        <v>0</v>
      </c>
      <c r="F35" s="63">
        <f t="shared" si="0"/>
        <v>1</v>
      </c>
      <c r="G35" s="36">
        <f t="shared" si="12"/>
        <v>3.4283266905106399E-2</v>
      </c>
      <c r="H35" s="22">
        <f>'PIB Volumen por sectores'!C33</f>
        <v>93.4889309375599</v>
      </c>
      <c r="I35" s="36"/>
      <c r="J35" s="36"/>
      <c r="K35" s="36"/>
      <c r="L35" s="46">
        <v>1896.8</v>
      </c>
      <c r="M35" s="39">
        <v>1902.49703</v>
      </c>
      <c r="N35" s="32">
        <f t="shared" si="9"/>
        <v>33.751130000000103</v>
      </c>
      <c r="O35" s="63">
        <v>0</v>
      </c>
      <c r="P35" s="63">
        <f t="shared" si="1"/>
        <v>1</v>
      </c>
      <c r="Q35" s="36">
        <f t="shared" si="13"/>
        <v>0.11306766056635985</v>
      </c>
      <c r="R35" s="22">
        <f>'PIB Volumen por sectores'!K33</f>
        <v>109.121590922303</v>
      </c>
      <c r="S35" s="36"/>
      <c r="T35" s="36"/>
      <c r="U35" s="36"/>
      <c r="V35" s="49">
        <v>10270</v>
      </c>
      <c r="W35" s="32">
        <v>10268.457</v>
      </c>
      <c r="X35" s="32">
        <f t="shared" si="2"/>
        <v>104.60400000000118</v>
      </c>
      <c r="Y35" s="63">
        <v>0</v>
      </c>
      <c r="Z35" s="63">
        <f t="shared" si="3"/>
        <v>1</v>
      </c>
      <c r="AA35" s="32">
        <f t="shared" si="14"/>
        <v>4.3572232274734224E-2</v>
      </c>
      <c r="AB35" s="32">
        <f>'PIB Volumen por sectores'!S33</f>
        <v>74.108204972870993</v>
      </c>
      <c r="AC35" s="32"/>
      <c r="AD35" s="32"/>
      <c r="AE35" s="32"/>
      <c r="AG35" s="16" t="s">
        <v>52</v>
      </c>
      <c r="AH35" s="23">
        <v>1383415.4</v>
      </c>
      <c r="AI35" s="23">
        <v>1382348.75</v>
      </c>
      <c r="AJ35" s="33">
        <f t="shared" si="10"/>
        <v>11726.300000000047</v>
      </c>
      <c r="AK35" s="33">
        <v>0</v>
      </c>
      <c r="AL35" s="23">
        <f t="shared" si="4"/>
        <v>1</v>
      </c>
      <c r="AM35" s="36">
        <f t="shared" si="15"/>
        <v>3.7944167541031699E-2</v>
      </c>
      <c r="AN35" s="23">
        <f>'PIB Volumen por sectores'!C33</f>
        <v>93.4889309375599</v>
      </c>
      <c r="AO35" s="36"/>
      <c r="AP35" s="36"/>
      <c r="AQ35" s="36"/>
      <c r="AR35" s="53">
        <v>904700.8</v>
      </c>
      <c r="AS35" s="23">
        <v>907460.33700000006</v>
      </c>
      <c r="AT35" s="33">
        <f t="shared" si="11"/>
        <v>20347.916000000085</v>
      </c>
      <c r="AU35" s="33">
        <v>0</v>
      </c>
      <c r="AV35" s="33">
        <f t="shared" si="5"/>
        <v>1</v>
      </c>
      <c r="AW35" s="36">
        <f t="shared" si="16"/>
        <v>0.11919671049380953</v>
      </c>
      <c r="AX35" s="23">
        <f>'PIB Volumen por sectores'!K33</f>
        <v>109.121590922303</v>
      </c>
      <c r="AY35" s="36"/>
      <c r="AZ35" s="36"/>
      <c r="BA35" s="36"/>
      <c r="BB35" s="53">
        <v>4668440.3</v>
      </c>
      <c r="BC35" s="33">
        <v>4646608.37</v>
      </c>
      <c r="BD35" s="33">
        <f t="shared" si="6"/>
        <v>61957.139999999665</v>
      </c>
      <c r="BE35" s="33">
        <v>0</v>
      </c>
      <c r="BF35" s="33">
        <f t="shared" si="7"/>
        <v>1</v>
      </c>
      <c r="BG35" s="36">
        <f t="shared" si="17"/>
        <v>4.5118291192341849E-2</v>
      </c>
      <c r="BH35" s="33">
        <f>'PIB Volumen por sectores'!R33</f>
        <v>74.461200000000005</v>
      </c>
      <c r="BI35" s="36"/>
      <c r="BJ35" s="36"/>
      <c r="BK35" s="36"/>
    </row>
    <row r="36" spans="1:63" x14ac:dyDescent="0.25">
      <c r="A36" s="16" t="s">
        <v>53</v>
      </c>
      <c r="B36" s="22">
        <v>3062.8</v>
      </c>
      <c r="C36" s="22">
        <v>3061.03692</v>
      </c>
      <c r="D36" s="32">
        <f t="shared" si="8"/>
        <v>3.0676800000001094</v>
      </c>
      <c r="E36" s="63">
        <v>1</v>
      </c>
      <c r="F36" s="63">
        <f t="shared" si="0"/>
        <v>1</v>
      </c>
      <c r="G36" s="36">
        <f t="shared" si="12"/>
        <v>2.3848399428673474E-2</v>
      </c>
      <c r="H36" s="22">
        <f>'PIB Volumen por sectores'!C34</f>
        <v>94.718664356058895</v>
      </c>
      <c r="I36" s="36"/>
      <c r="J36" s="36"/>
      <c r="K36" s="36"/>
      <c r="L36" s="46">
        <v>1934.3</v>
      </c>
      <c r="M36" s="39">
        <v>1931.54026</v>
      </c>
      <c r="N36" s="32">
        <f t="shared" si="9"/>
        <v>29.043229999999994</v>
      </c>
      <c r="O36" s="63">
        <v>0</v>
      </c>
      <c r="P36" s="63">
        <f t="shared" si="1"/>
        <v>1</v>
      </c>
      <c r="Q36" s="36">
        <f t="shared" si="13"/>
        <v>9.0926325404086142E-2</v>
      </c>
      <c r="R36" s="22">
        <f>'PIB Volumen por sectores'!K34</f>
        <v>111.461834396085</v>
      </c>
      <c r="S36" s="36"/>
      <c r="T36" s="36"/>
      <c r="U36" s="36"/>
      <c r="V36" s="49">
        <v>10388.1</v>
      </c>
      <c r="W36" s="32">
        <v>10373.4876</v>
      </c>
      <c r="X36" s="32">
        <f t="shared" si="2"/>
        <v>105.03060000000005</v>
      </c>
      <c r="Y36" s="63">
        <v>0</v>
      </c>
      <c r="Z36" s="63">
        <f t="shared" si="3"/>
        <v>1</v>
      </c>
      <c r="AA36" s="32">
        <f t="shared" si="14"/>
        <v>4.2958206417395318E-2</v>
      </c>
      <c r="AB36" s="32">
        <f>'PIB Volumen por sectores'!S34</f>
        <v>74.785119414613007</v>
      </c>
      <c r="AC36" s="32"/>
      <c r="AD36" s="32"/>
      <c r="AE36" s="32"/>
      <c r="AG36" s="16" t="s">
        <v>53</v>
      </c>
      <c r="AH36" s="23">
        <v>1389579.3</v>
      </c>
      <c r="AI36" s="23">
        <v>1383700.9</v>
      </c>
      <c r="AJ36" s="33">
        <f t="shared" si="10"/>
        <v>1352.1499999999069</v>
      </c>
      <c r="AK36" s="33">
        <v>0</v>
      </c>
      <c r="AL36" s="23">
        <f t="shared" si="4"/>
        <v>1</v>
      </c>
      <c r="AM36" s="36">
        <f t="shared" si="15"/>
        <v>2.0831703664162159E-2</v>
      </c>
      <c r="AN36" s="23">
        <f>'PIB Volumen por sectores'!C34</f>
        <v>94.718664356058895</v>
      </c>
      <c r="AO36" s="36"/>
      <c r="AP36" s="36"/>
      <c r="AQ36" s="36"/>
      <c r="AR36" s="53">
        <v>930932.4</v>
      </c>
      <c r="AS36" s="23">
        <v>928575.12199999997</v>
      </c>
      <c r="AT36" s="33">
        <f t="shared" si="11"/>
        <v>21114.784999999916</v>
      </c>
      <c r="AU36" s="33">
        <v>0</v>
      </c>
      <c r="AV36" s="33">
        <f t="shared" si="5"/>
        <v>1</v>
      </c>
      <c r="AW36" s="36">
        <f t="shared" si="16"/>
        <v>0.10165053786188896</v>
      </c>
      <c r="AX36" s="23">
        <f>'PIB Volumen por sectores'!K34</f>
        <v>111.461834396085</v>
      </c>
      <c r="AY36" s="36"/>
      <c r="AZ36" s="36"/>
      <c r="BA36" s="36"/>
      <c r="BB36" s="53">
        <v>4711861.5999999996</v>
      </c>
      <c r="BC36" s="33">
        <v>4701369.03</v>
      </c>
      <c r="BD36" s="33">
        <f t="shared" si="6"/>
        <v>54760.660000000149</v>
      </c>
      <c r="BE36" s="33">
        <v>0</v>
      </c>
      <c r="BF36" s="33">
        <f t="shared" si="7"/>
        <v>1</v>
      </c>
      <c r="BG36" s="36">
        <f t="shared" si="17"/>
        <v>4.358502732722893E-2</v>
      </c>
      <c r="BH36" s="33">
        <f>'PIB Volumen por sectores'!R34</f>
        <v>74.506500000000003</v>
      </c>
      <c r="BI36" s="36"/>
      <c r="BJ36" s="36"/>
      <c r="BK36" s="36"/>
    </row>
    <row r="37" spans="1:63" x14ac:dyDescent="0.25">
      <c r="A37" s="16" t="s">
        <v>54</v>
      </c>
      <c r="B37" s="22">
        <v>3046.5</v>
      </c>
      <c r="C37" s="22">
        <v>3042.7406500000002</v>
      </c>
      <c r="D37" s="32">
        <f t="shared" si="8"/>
        <v>-18.296269999999822</v>
      </c>
      <c r="E37" s="63">
        <v>0</v>
      </c>
      <c r="F37" s="63">
        <f t="shared" si="0"/>
        <v>-1</v>
      </c>
      <c r="G37" s="36">
        <f t="shared" si="12"/>
        <v>8.3187154423816113E-3</v>
      </c>
      <c r="H37" s="22">
        <f>'PIB Volumen por sectores'!C35</f>
        <v>95.581480936836002</v>
      </c>
      <c r="I37" s="36"/>
      <c r="J37" s="36"/>
      <c r="K37" s="36"/>
      <c r="L37" s="46">
        <v>1972</v>
      </c>
      <c r="M37" s="39">
        <v>1964.2719300000001</v>
      </c>
      <c r="N37" s="32">
        <f t="shared" si="9"/>
        <v>32.731670000000122</v>
      </c>
      <c r="O37" s="63">
        <v>0</v>
      </c>
      <c r="P37" s="63">
        <f t="shared" si="1"/>
        <v>1</v>
      </c>
      <c r="Q37" s="36">
        <f t="shared" si="13"/>
        <v>7.7191371049005725E-2</v>
      </c>
      <c r="R37" s="22">
        <f>'PIB Volumen por sectores'!K35</f>
        <v>113.607770911674</v>
      </c>
      <c r="S37" s="36"/>
      <c r="T37" s="36"/>
      <c r="U37" s="36"/>
      <c r="V37" s="49">
        <v>10449.4</v>
      </c>
      <c r="W37" s="32">
        <v>10475.665800000001</v>
      </c>
      <c r="X37" s="32">
        <f t="shared" si="2"/>
        <v>102.17820000000029</v>
      </c>
      <c r="Y37" s="63">
        <v>0</v>
      </c>
      <c r="Z37" s="63">
        <f t="shared" si="3"/>
        <v>1</v>
      </c>
      <c r="AA37" s="32">
        <f t="shared" si="14"/>
        <v>4.1486734549191676E-2</v>
      </c>
      <c r="AB37" s="32">
        <f>'PIB Volumen por sectores'!S35</f>
        <v>75.394063200667603</v>
      </c>
      <c r="AC37" s="32"/>
      <c r="AD37" s="32"/>
      <c r="AE37" s="32"/>
      <c r="AG37" s="16" t="s">
        <v>54</v>
      </c>
      <c r="AH37" s="23">
        <v>1378239.2</v>
      </c>
      <c r="AI37" s="23">
        <v>1382656.78</v>
      </c>
      <c r="AJ37" s="33">
        <f t="shared" si="10"/>
        <v>-1044.1199999998789</v>
      </c>
      <c r="AK37" s="33">
        <v>0</v>
      </c>
      <c r="AL37" s="23">
        <f t="shared" si="4"/>
        <v>-1</v>
      </c>
      <c r="AM37" s="36">
        <f t="shared" si="15"/>
        <v>1.2738594483495343E-2</v>
      </c>
      <c r="AN37" s="23">
        <f>'PIB Volumen por sectores'!C35</f>
        <v>95.581480936836002</v>
      </c>
      <c r="AO37" s="36"/>
      <c r="AP37" s="36"/>
      <c r="AQ37" s="36"/>
      <c r="AR37" s="53">
        <v>947772</v>
      </c>
      <c r="AS37" s="23">
        <v>949006.52300000004</v>
      </c>
      <c r="AT37" s="33">
        <f t="shared" si="11"/>
        <v>20431.401000000071</v>
      </c>
      <c r="AU37" s="33">
        <v>0</v>
      </c>
      <c r="AV37" s="33">
        <f t="shared" si="5"/>
        <v>1</v>
      </c>
      <c r="AW37" s="36">
        <f t="shared" si="16"/>
        <v>9.3416916128770303E-2</v>
      </c>
      <c r="AX37" s="23">
        <f>'PIB Volumen por sectores'!K35</f>
        <v>113.607770911674</v>
      </c>
      <c r="AY37" s="36"/>
      <c r="AZ37" s="36"/>
      <c r="BA37" s="36"/>
      <c r="BB37" s="53">
        <v>4715765.3</v>
      </c>
      <c r="BC37" s="33">
        <v>4743383.99</v>
      </c>
      <c r="BD37" s="33">
        <f t="shared" si="6"/>
        <v>42014.959999999963</v>
      </c>
      <c r="BE37" s="33">
        <v>0</v>
      </c>
      <c r="BF37" s="33">
        <f t="shared" si="7"/>
        <v>1</v>
      </c>
      <c r="BG37" s="36">
        <f t="shared" si="17"/>
        <v>4.303566622737226E-2</v>
      </c>
      <c r="BH37" s="33">
        <f>'PIB Volumen por sectores'!R35</f>
        <v>75.2423</v>
      </c>
      <c r="BI37" s="36"/>
      <c r="BJ37" s="36"/>
      <c r="BK37" s="36"/>
    </row>
    <row r="38" spans="1:63" x14ac:dyDescent="0.25">
      <c r="A38" s="16" t="s">
        <v>55</v>
      </c>
      <c r="B38" s="22">
        <v>3018.3</v>
      </c>
      <c r="C38" s="22">
        <v>3023.3414400000001</v>
      </c>
      <c r="D38" s="32">
        <f t="shared" si="8"/>
        <v>-19.399210000000039</v>
      </c>
      <c r="E38" s="63">
        <v>0</v>
      </c>
      <c r="F38" s="63">
        <f t="shared" si="0"/>
        <v>-1</v>
      </c>
      <c r="G38" s="36">
        <f t="shared" si="12"/>
        <v>-5.598587731877375E-3</v>
      </c>
      <c r="H38" s="22">
        <f>'PIB Volumen por sectores'!C36</f>
        <v>96.017568039438899</v>
      </c>
      <c r="I38" s="36"/>
      <c r="J38" s="36"/>
      <c r="K38" s="36"/>
      <c r="L38" s="46">
        <v>1989</v>
      </c>
      <c r="M38" s="39">
        <v>1995.7430300000001</v>
      </c>
      <c r="N38" s="32">
        <f t="shared" si="9"/>
        <v>31.471099999999979</v>
      </c>
      <c r="O38" s="63">
        <v>0</v>
      </c>
      <c r="P38" s="63">
        <f t="shared" si="1"/>
        <v>1</v>
      </c>
      <c r="Q38" s="36">
        <f t="shared" si="13"/>
        <v>6.7958479534323102E-2</v>
      </c>
      <c r="R38" s="22">
        <f>'PIB Volumen por sectores'!K36</f>
        <v>114.870492964101</v>
      </c>
      <c r="S38" s="36"/>
      <c r="T38" s="36"/>
      <c r="U38" s="36"/>
      <c r="V38" s="49">
        <v>10563.3</v>
      </c>
      <c r="W38" s="32">
        <v>10579.412399999999</v>
      </c>
      <c r="X38" s="32">
        <f t="shared" si="2"/>
        <v>103.74659999999858</v>
      </c>
      <c r="Y38" s="63">
        <v>0</v>
      </c>
      <c r="Z38" s="63">
        <f t="shared" si="3"/>
        <v>1</v>
      </c>
      <c r="AA38" s="32">
        <f t="shared" si="14"/>
        <v>4.088601045292569E-2</v>
      </c>
      <c r="AB38" s="32">
        <f>'PIB Volumen por sectores'!S36</f>
        <v>76.078229949733796</v>
      </c>
      <c r="AC38" s="32"/>
      <c r="AD38" s="32"/>
      <c r="AE38" s="32"/>
      <c r="AG38" s="16" t="s">
        <v>55</v>
      </c>
      <c r="AH38" s="23">
        <v>1378511.9</v>
      </c>
      <c r="AI38" s="23">
        <v>1377381.43</v>
      </c>
      <c r="AJ38" s="33">
        <f t="shared" si="10"/>
        <v>-5275.3500000000931</v>
      </c>
      <c r="AK38" s="33">
        <v>0</v>
      </c>
      <c r="AL38" s="23">
        <f t="shared" si="4"/>
        <v>-1</v>
      </c>
      <c r="AM38" s="36">
        <f t="shared" si="15"/>
        <v>4.9313215320528139E-3</v>
      </c>
      <c r="AN38" s="23">
        <f>'PIB Volumen por sectores'!C36</f>
        <v>96.017568039438899</v>
      </c>
      <c r="AO38" s="36"/>
      <c r="AP38" s="36"/>
      <c r="AQ38" s="36"/>
      <c r="AR38" s="53">
        <v>965859.8</v>
      </c>
      <c r="AS38" s="23">
        <v>965959.147</v>
      </c>
      <c r="AT38" s="33">
        <f t="shared" si="11"/>
        <v>16952.623999999953</v>
      </c>
      <c r="AU38" s="33">
        <v>0</v>
      </c>
      <c r="AV38" s="33">
        <f t="shared" si="5"/>
        <v>1</v>
      </c>
      <c r="AW38" s="36">
        <f t="shared" si="16"/>
        <v>8.8880196166253464E-2</v>
      </c>
      <c r="AX38" s="23">
        <f>'PIB Volumen por sectores'!K36</f>
        <v>114.870492964101</v>
      </c>
      <c r="AY38" s="36"/>
      <c r="AZ38" s="36"/>
      <c r="BA38" s="36"/>
      <c r="BB38" s="53">
        <v>4783071.2</v>
      </c>
      <c r="BC38" s="33">
        <v>4786022.99</v>
      </c>
      <c r="BD38" s="33">
        <f t="shared" si="6"/>
        <v>42639</v>
      </c>
      <c r="BE38" s="33">
        <v>0</v>
      </c>
      <c r="BF38" s="33">
        <f t="shared" si="7"/>
        <v>1</v>
      </c>
      <c r="BG38" s="36">
        <f t="shared" si="17"/>
        <v>4.3923027052158066E-2</v>
      </c>
      <c r="BH38" s="33">
        <f>'PIB Volumen por sectores'!R36</f>
        <v>76.219899999999996</v>
      </c>
      <c r="BI38" s="36"/>
      <c r="BJ38" s="36"/>
      <c r="BK38" s="36"/>
    </row>
    <row r="39" spans="1:63" x14ac:dyDescent="0.25">
      <c r="A39" s="16" t="s">
        <v>56</v>
      </c>
      <c r="B39" s="22">
        <v>3003.9</v>
      </c>
      <c r="C39" s="22">
        <v>3000.8161599999999</v>
      </c>
      <c r="D39" s="32">
        <f t="shared" si="8"/>
        <v>-22.525280000000294</v>
      </c>
      <c r="E39" s="63">
        <v>0</v>
      </c>
      <c r="F39" s="63">
        <f t="shared" si="0"/>
        <v>-1</v>
      </c>
      <c r="G39" s="36">
        <f t="shared" si="12"/>
        <v>-1.8689880608478603E-2</v>
      </c>
      <c r="H39" s="22">
        <f>'PIB Volumen por sectores'!C37</f>
        <v>95.953851450763295</v>
      </c>
      <c r="I39" s="36"/>
      <c r="J39" s="36"/>
      <c r="K39" s="36"/>
      <c r="L39" s="46">
        <v>2017.1</v>
      </c>
      <c r="M39" s="39">
        <v>2023.5291299999999</v>
      </c>
      <c r="N39" s="32">
        <f t="shared" si="9"/>
        <v>27.786099999999806</v>
      </c>
      <c r="O39" s="63">
        <v>0</v>
      </c>
      <c r="P39" s="63">
        <f t="shared" si="1"/>
        <v>1</v>
      </c>
      <c r="Q39" s="36">
        <f t="shared" si="13"/>
        <v>6.3617497473833065E-2</v>
      </c>
      <c r="R39" s="22">
        <f>'PIB Volumen por sectores'!K37</f>
        <v>115.757924995447</v>
      </c>
      <c r="S39" s="36"/>
      <c r="T39" s="36"/>
      <c r="U39" s="36"/>
      <c r="V39" s="49">
        <v>10684.6</v>
      </c>
      <c r="W39" s="32">
        <v>10672.9501</v>
      </c>
      <c r="X39" s="32">
        <f t="shared" si="2"/>
        <v>93.537700000000768</v>
      </c>
      <c r="Y39" s="63">
        <v>0</v>
      </c>
      <c r="Z39" s="63">
        <f t="shared" si="3"/>
        <v>1</v>
      </c>
      <c r="AA39" s="32">
        <f t="shared" si="14"/>
        <v>3.939180930494228E-2</v>
      </c>
      <c r="AB39" s="32">
        <f>'PIB Volumen por sectores'!S37</f>
        <v>76.735555294344806</v>
      </c>
      <c r="AC39" s="32"/>
      <c r="AD39" s="32"/>
      <c r="AE39" s="32"/>
      <c r="AG39" s="16" t="s">
        <v>56</v>
      </c>
      <c r="AH39" s="23">
        <v>1364062</v>
      </c>
      <c r="AI39" s="23">
        <v>1365318.21</v>
      </c>
      <c r="AJ39" s="33">
        <f t="shared" si="10"/>
        <v>-12063.219999999972</v>
      </c>
      <c r="AK39" s="33">
        <v>0</v>
      </c>
      <c r="AL39" s="23">
        <f t="shared" si="4"/>
        <v>-1</v>
      </c>
      <c r="AM39" s="36">
        <f t="shared" si="15"/>
        <v>-1.2320002459581952E-2</v>
      </c>
      <c r="AN39" s="23">
        <f>'PIB Volumen por sectores'!C37</f>
        <v>95.953851450763295</v>
      </c>
      <c r="AO39" s="36"/>
      <c r="AP39" s="36"/>
      <c r="AQ39" s="36"/>
      <c r="AR39" s="53">
        <v>980103.6</v>
      </c>
      <c r="AS39" s="23">
        <v>979487.174</v>
      </c>
      <c r="AT39" s="33">
        <f t="shared" si="11"/>
        <v>13528.027000000002</v>
      </c>
      <c r="AU39" s="33">
        <v>0</v>
      </c>
      <c r="AV39" s="33">
        <f t="shared" si="5"/>
        <v>1</v>
      </c>
      <c r="AW39" s="36">
        <f t="shared" si="16"/>
        <v>7.9371884437523285E-2</v>
      </c>
      <c r="AX39" s="23">
        <f>'PIB Volumen por sectores'!K37</f>
        <v>115.757924995447</v>
      </c>
      <c r="AY39" s="36"/>
      <c r="AZ39" s="36"/>
      <c r="BA39" s="36"/>
      <c r="BB39" s="53">
        <v>4852689.3</v>
      </c>
      <c r="BC39" s="33">
        <v>4823080.67</v>
      </c>
      <c r="BD39" s="33">
        <f t="shared" si="6"/>
        <v>37057.679999999702</v>
      </c>
      <c r="BE39" s="33">
        <v>0</v>
      </c>
      <c r="BF39" s="33">
        <f t="shared" si="7"/>
        <v>1</v>
      </c>
      <c r="BG39" s="36">
        <f t="shared" si="17"/>
        <v>3.7978733292730632E-2</v>
      </c>
      <c r="BH39" s="33">
        <f>'PIB Volumen por sectores'!R37</f>
        <v>76.969099999999997</v>
      </c>
      <c r="BI39" s="36"/>
      <c r="BJ39" s="36"/>
      <c r="BK39" s="36"/>
    </row>
    <row r="40" spans="1:63" x14ac:dyDescent="0.25">
      <c r="A40" s="16" t="s">
        <v>57</v>
      </c>
      <c r="B40" s="22">
        <v>2980.8</v>
      </c>
      <c r="C40" s="22">
        <v>2986.35034</v>
      </c>
      <c r="D40" s="32">
        <f t="shared" si="8"/>
        <v>-14.465819999999894</v>
      </c>
      <c r="E40" s="63">
        <v>0</v>
      </c>
      <c r="F40" s="63">
        <f t="shared" si="0"/>
        <v>-1</v>
      </c>
      <c r="G40" s="36">
        <f t="shared" si="12"/>
        <v>-2.4399111135190114E-2</v>
      </c>
      <c r="H40" s="22">
        <f>'PIB Volumen por sectores'!C38</f>
        <v>96.067625141676501</v>
      </c>
      <c r="I40" s="36"/>
      <c r="J40" s="36"/>
      <c r="K40" s="36"/>
      <c r="L40" s="46">
        <v>2052.8000000000002</v>
      </c>
      <c r="M40" s="39">
        <v>2045.3750500000001</v>
      </c>
      <c r="N40" s="32">
        <f t="shared" si="9"/>
        <v>21.845920000000206</v>
      </c>
      <c r="O40" s="63">
        <v>0</v>
      </c>
      <c r="P40" s="63">
        <f t="shared" si="1"/>
        <v>1</v>
      </c>
      <c r="Q40" s="36">
        <f t="shared" si="13"/>
        <v>5.8934722903471924E-2</v>
      </c>
      <c r="R40" s="22">
        <f>'PIB Volumen por sectores'!K38</f>
        <v>116.512041298574</v>
      </c>
      <c r="S40" s="36"/>
      <c r="T40" s="36"/>
      <c r="U40" s="36"/>
      <c r="V40" s="49">
        <v>10752.8</v>
      </c>
      <c r="W40" s="32">
        <v>10757.5178</v>
      </c>
      <c r="X40" s="32">
        <f t="shared" si="2"/>
        <v>84.567699999999604</v>
      </c>
      <c r="Y40" s="63">
        <v>0</v>
      </c>
      <c r="Z40" s="63">
        <f t="shared" si="3"/>
        <v>1</v>
      </c>
      <c r="AA40" s="32">
        <f t="shared" si="14"/>
        <v>3.7020355622731857E-2</v>
      </c>
      <c r="AB40" s="32">
        <f>'PIB Volumen por sectores'!S38</f>
        <v>77.351879623142096</v>
      </c>
      <c r="AC40" s="32"/>
      <c r="AD40" s="32"/>
      <c r="AE40" s="32"/>
      <c r="AG40" s="16" t="s">
        <v>57</v>
      </c>
      <c r="AH40" s="23">
        <v>1358401</v>
      </c>
      <c r="AI40" s="23">
        <v>1359442.73</v>
      </c>
      <c r="AJ40" s="33">
        <f t="shared" si="10"/>
        <v>-5875.4799999999814</v>
      </c>
      <c r="AK40" s="33">
        <v>0</v>
      </c>
      <c r="AL40" s="23">
        <f t="shared" si="4"/>
        <v>-1</v>
      </c>
      <c r="AM40" s="36">
        <f t="shared" si="15"/>
        <v>-1.7531368231385791E-2</v>
      </c>
      <c r="AN40" s="23">
        <f>'PIB Volumen por sectores'!C38</f>
        <v>96.067625141676501</v>
      </c>
      <c r="AO40" s="36"/>
      <c r="AP40" s="36"/>
      <c r="AQ40" s="36"/>
      <c r="AR40" s="53">
        <v>991301.2</v>
      </c>
      <c r="AS40" s="23">
        <v>992271.78899999999</v>
      </c>
      <c r="AT40" s="33">
        <f t="shared" si="11"/>
        <v>12784.614999999991</v>
      </c>
      <c r="AU40" s="33">
        <v>0</v>
      </c>
      <c r="AV40" s="33">
        <f t="shared" si="5"/>
        <v>1</v>
      </c>
      <c r="AW40" s="36">
        <f t="shared" si="16"/>
        <v>6.8596137771608334E-2</v>
      </c>
      <c r="AX40" s="23">
        <f>'PIB Volumen por sectores'!K38</f>
        <v>116.512041298574</v>
      </c>
      <c r="AY40" s="36"/>
      <c r="AZ40" s="36"/>
      <c r="BA40" s="36"/>
      <c r="BB40" s="53">
        <v>4848238.0999999996</v>
      </c>
      <c r="BC40" s="33">
        <v>4863418.7</v>
      </c>
      <c r="BD40" s="33">
        <f t="shared" si="6"/>
        <v>40338.030000000261</v>
      </c>
      <c r="BE40" s="33">
        <v>0</v>
      </c>
      <c r="BF40" s="33">
        <f t="shared" si="7"/>
        <v>1</v>
      </c>
      <c r="BG40" s="36">
        <f t="shared" si="17"/>
        <v>3.4468613071201498E-2</v>
      </c>
      <c r="BH40" s="33">
        <f>'PIB Volumen por sectores'!R38</f>
        <v>77.078599999999994</v>
      </c>
      <c r="BI40" s="36"/>
      <c r="BJ40" s="36"/>
      <c r="BK40" s="36"/>
    </row>
    <row r="41" spans="1:63" x14ac:dyDescent="0.25">
      <c r="A41" s="16" t="s">
        <v>58</v>
      </c>
      <c r="B41" s="22">
        <v>3001.2</v>
      </c>
      <c r="C41" s="22">
        <v>2999.2795799999999</v>
      </c>
      <c r="D41" s="32">
        <f t="shared" si="8"/>
        <v>12.929239999999936</v>
      </c>
      <c r="E41" s="63">
        <v>0</v>
      </c>
      <c r="F41" s="63">
        <f t="shared" si="0"/>
        <v>1</v>
      </c>
      <c r="G41" s="36">
        <f t="shared" si="12"/>
        <v>-1.4283527582280233E-2</v>
      </c>
      <c r="H41" s="22">
        <f>'PIB Volumen por sectores'!C39</f>
        <v>96.686032618529794</v>
      </c>
      <c r="I41" s="36"/>
      <c r="J41" s="36"/>
      <c r="K41" s="36"/>
      <c r="L41" s="46">
        <v>2058</v>
      </c>
      <c r="M41" s="39">
        <v>2049.81088</v>
      </c>
      <c r="N41" s="32">
        <f t="shared" si="9"/>
        <v>4.4358299999998962</v>
      </c>
      <c r="O41" s="63">
        <v>0</v>
      </c>
      <c r="P41" s="63">
        <f t="shared" si="1"/>
        <v>1</v>
      </c>
      <c r="Q41" s="36">
        <f t="shared" si="13"/>
        <v>4.3547407410133833E-2</v>
      </c>
      <c r="R41" s="22">
        <f>'PIB Volumen por sectores'!K39</f>
        <v>117.09474400932601</v>
      </c>
      <c r="S41" s="36"/>
      <c r="T41" s="36"/>
      <c r="U41" s="36"/>
      <c r="V41" s="49">
        <v>10854.8</v>
      </c>
      <c r="W41" s="32">
        <v>10846.177600000001</v>
      </c>
      <c r="X41" s="32">
        <f t="shared" si="2"/>
        <v>88.659800000001269</v>
      </c>
      <c r="Y41" s="63">
        <v>0</v>
      </c>
      <c r="Z41" s="63">
        <f t="shared" si="3"/>
        <v>1</v>
      </c>
      <c r="AA41" s="32">
        <f t="shared" si="14"/>
        <v>3.5368806820851445E-2</v>
      </c>
      <c r="AB41" s="32">
        <f>'PIB Volumen por sectores'!S39</f>
        <v>77.966634454911997</v>
      </c>
      <c r="AC41" s="32"/>
      <c r="AD41" s="32"/>
      <c r="AE41" s="32"/>
      <c r="AG41" s="16" t="s">
        <v>58</v>
      </c>
      <c r="AH41" s="23">
        <v>1375095.1</v>
      </c>
      <c r="AI41" s="23">
        <v>1368175.42</v>
      </c>
      <c r="AJ41" s="33">
        <f t="shared" si="10"/>
        <v>8732.6899999999441</v>
      </c>
      <c r="AK41" s="33">
        <v>0</v>
      </c>
      <c r="AL41" s="23">
        <f t="shared" si="4"/>
        <v>1</v>
      </c>
      <c r="AM41" s="36">
        <f t="shared" si="15"/>
        <v>-1.0473575372769012E-2</v>
      </c>
      <c r="AN41" s="23">
        <f>'PIB Volumen por sectores'!C39</f>
        <v>96.686032618529794</v>
      </c>
      <c r="AO41" s="36"/>
      <c r="AP41" s="36"/>
      <c r="AQ41" s="36"/>
      <c r="AR41" s="53">
        <v>1005367.7</v>
      </c>
      <c r="AS41" s="23">
        <v>1003224.52</v>
      </c>
      <c r="AT41" s="33">
        <f t="shared" si="11"/>
        <v>10952.731000000029</v>
      </c>
      <c r="AU41" s="33">
        <v>0</v>
      </c>
      <c r="AV41" s="33">
        <f t="shared" si="5"/>
        <v>1</v>
      </c>
      <c r="AW41" s="36">
        <f t="shared" si="16"/>
        <v>5.7131321741188887E-2</v>
      </c>
      <c r="AX41" s="23">
        <f>'PIB Volumen por sectores'!K39</f>
        <v>117.09474400932601</v>
      </c>
      <c r="AY41" s="36"/>
      <c r="AZ41" s="36"/>
      <c r="BA41" s="36"/>
      <c r="BB41" s="53">
        <v>4918372.8</v>
      </c>
      <c r="BC41" s="33">
        <v>4911923.84</v>
      </c>
      <c r="BD41" s="33">
        <f t="shared" si="6"/>
        <v>48505.139999999665</v>
      </c>
      <c r="BE41" s="33">
        <v>0</v>
      </c>
      <c r="BF41" s="33">
        <f t="shared" si="7"/>
        <v>1</v>
      </c>
      <c r="BG41" s="36">
        <f t="shared" si="17"/>
        <v>3.553156361688517E-2</v>
      </c>
      <c r="BH41" s="33">
        <f>'PIB Volumen por sectores'!R39</f>
        <v>77.954499999999996</v>
      </c>
      <c r="BI41" s="36"/>
      <c r="BJ41" s="36"/>
      <c r="BK41" s="36"/>
    </row>
    <row r="42" spans="1:63" x14ac:dyDescent="0.25">
      <c r="A42" s="16" t="s">
        <v>59</v>
      </c>
      <c r="B42" s="22">
        <v>3037.4</v>
      </c>
      <c r="C42" s="22">
        <v>3023.7426099999998</v>
      </c>
      <c r="D42" s="32">
        <f t="shared" si="8"/>
        <v>24.46302999999989</v>
      </c>
      <c r="E42" s="63">
        <v>0</v>
      </c>
      <c r="F42" s="63">
        <f t="shared" si="0"/>
        <v>1</v>
      </c>
      <c r="G42" s="36">
        <f t="shared" si="12"/>
        <v>1.3269093417369297E-4</v>
      </c>
      <c r="H42" s="22">
        <f>'PIB Volumen por sectores'!C40</f>
        <v>97.3001208071733</v>
      </c>
      <c r="I42" s="36"/>
      <c r="J42" s="36"/>
      <c r="K42" s="36"/>
      <c r="L42" s="46">
        <v>2039.3</v>
      </c>
      <c r="M42" s="39">
        <v>2047.75461</v>
      </c>
      <c r="N42" s="32">
        <f t="shared" si="9"/>
        <v>-2.0562700000000405</v>
      </c>
      <c r="O42" s="63">
        <v>0</v>
      </c>
      <c r="P42" s="63">
        <f t="shared" si="1"/>
        <v>-1</v>
      </c>
      <c r="Q42" s="36">
        <f t="shared" si="13"/>
        <v>2.6061261003126172E-2</v>
      </c>
      <c r="R42" s="22">
        <f>'PIB Volumen por sectores'!K40</f>
        <v>117.500994571479</v>
      </c>
      <c r="S42" s="36"/>
      <c r="T42" s="36"/>
      <c r="U42" s="36"/>
      <c r="V42" s="49">
        <v>10916.8</v>
      </c>
      <c r="W42" s="32">
        <v>10944.2228</v>
      </c>
      <c r="X42" s="32">
        <f t="shared" si="2"/>
        <v>98.045199999998658</v>
      </c>
      <c r="Y42" s="63">
        <v>0</v>
      </c>
      <c r="Z42" s="63">
        <f t="shared" si="3"/>
        <v>1</v>
      </c>
      <c r="AA42" s="32">
        <f t="shared" si="14"/>
        <v>3.4483049361040158E-2</v>
      </c>
      <c r="AB42" s="32">
        <f>'PIB Volumen por sectores'!S40</f>
        <v>78.574822712035498</v>
      </c>
      <c r="AC42" s="32"/>
      <c r="AD42" s="32"/>
      <c r="AE42" s="32"/>
      <c r="AG42" s="16" t="s">
        <v>59</v>
      </c>
      <c r="AH42" s="23">
        <v>1366500.3</v>
      </c>
      <c r="AI42" s="23">
        <v>1376982.5</v>
      </c>
      <c r="AJ42" s="33">
        <f t="shared" si="10"/>
        <v>8807.0800000000745</v>
      </c>
      <c r="AK42" s="33">
        <v>0</v>
      </c>
      <c r="AL42" s="23">
        <f t="shared" si="4"/>
        <v>1</v>
      </c>
      <c r="AM42" s="36">
        <f t="shared" si="15"/>
        <v>-2.8962928591242504E-4</v>
      </c>
      <c r="AN42" s="23">
        <f>'PIB Volumen por sectores'!C40</f>
        <v>97.3001208071733</v>
      </c>
      <c r="AO42" s="36"/>
      <c r="AP42" s="36"/>
      <c r="AQ42" s="36"/>
      <c r="AR42" s="53">
        <v>1009675.4</v>
      </c>
      <c r="AS42" s="23">
        <v>1011201.7</v>
      </c>
      <c r="AT42" s="33">
        <f t="shared" si="11"/>
        <v>7977.1799999999348</v>
      </c>
      <c r="AU42" s="33">
        <v>0</v>
      </c>
      <c r="AV42" s="33">
        <f t="shared" si="5"/>
        <v>1</v>
      </c>
      <c r="AW42" s="36">
        <f t="shared" si="16"/>
        <v>4.6836921768907851E-2</v>
      </c>
      <c r="AX42" s="23">
        <f>'PIB Volumen por sectores'!K40</f>
        <v>117.500994571479</v>
      </c>
      <c r="AY42" s="36"/>
      <c r="AZ42" s="36"/>
      <c r="BA42" s="36"/>
      <c r="BB42" s="53">
        <v>4917179.9000000004</v>
      </c>
      <c r="BC42" s="33">
        <v>4956675.78</v>
      </c>
      <c r="BD42" s="33">
        <f t="shared" si="6"/>
        <v>44751.94000000041</v>
      </c>
      <c r="BE42" s="33">
        <v>0</v>
      </c>
      <c r="BF42" s="33">
        <f t="shared" si="7"/>
        <v>1</v>
      </c>
      <c r="BG42" s="36">
        <f t="shared" si="17"/>
        <v>3.5656491904983524E-2</v>
      </c>
      <c r="BH42" s="33">
        <f>'PIB Volumen por sectores'!R40</f>
        <v>78.612300000000005</v>
      </c>
      <c r="BI42" s="36"/>
      <c r="BJ42" s="36"/>
      <c r="BK42" s="36"/>
    </row>
    <row r="43" spans="1:63" x14ac:dyDescent="0.25">
      <c r="A43" s="16" t="s">
        <v>60</v>
      </c>
      <c r="B43" s="22">
        <v>3024.1</v>
      </c>
      <c r="C43" s="22">
        <v>3036.5239700000002</v>
      </c>
      <c r="D43" s="32">
        <f t="shared" si="8"/>
        <v>12.781360000000404</v>
      </c>
      <c r="E43" s="63">
        <v>0</v>
      </c>
      <c r="F43" s="63">
        <f t="shared" si="0"/>
        <v>1</v>
      </c>
      <c r="G43" s="36">
        <f t="shared" si="12"/>
        <v>1.1899366071129241E-2</v>
      </c>
      <c r="H43" s="22">
        <f>'PIB Volumen por sectores'!C41</f>
        <v>97.942225516477905</v>
      </c>
      <c r="I43" s="36"/>
      <c r="J43" s="36"/>
      <c r="K43" s="36"/>
      <c r="L43" s="46">
        <v>2055.5</v>
      </c>
      <c r="M43" s="39">
        <v>2066.57008</v>
      </c>
      <c r="N43" s="32">
        <f t="shared" si="9"/>
        <v>18.815470000000005</v>
      </c>
      <c r="O43" s="63">
        <v>0</v>
      </c>
      <c r="P43" s="63">
        <f t="shared" si="1"/>
        <v>1</v>
      </c>
      <c r="Q43" s="36">
        <f t="shared" si="13"/>
        <v>2.1270239880361926E-2</v>
      </c>
      <c r="R43" s="22">
        <f>'PIB Volumen por sectores'!K41</f>
        <v>118.006972809256</v>
      </c>
      <c r="S43" s="36"/>
      <c r="T43" s="36"/>
      <c r="U43" s="36"/>
      <c r="V43" s="49">
        <v>11049.4</v>
      </c>
      <c r="W43" s="32">
        <v>11035.630499999999</v>
      </c>
      <c r="X43" s="32">
        <f t="shared" si="2"/>
        <v>91.40769999999975</v>
      </c>
      <c r="Y43" s="63">
        <v>0</v>
      </c>
      <c r="Z43" s="63">
        <f t="shared" si="3"/>
        <v>1</v>
      </c>
      <c r="AA43" s="32">
        <f t="shared" si="14"/>
        <v>3.3981270089513418E-2</v>
      </c>
      <c r="AB43" s="32">
        <f>'PIB Volumen por sectores'!S41</f>
        <v>79.220128797594896</v>
      </c>
      <c r="AC43" s="32"/>
      <c r="AD43" s="32"/>
      <c r="AE43" s="32"/>
      <c r="AG43" s="16" t="s">
        <v>60</v>
      </c>
      <c r="AH43" s="23">
        <v>1391245.6</v>
      </c>
      <c r="AI43" s="23">
        <v>1386371.63</v>
      </c>
      <c r="AJ43" s="33">
        <f t="shared" si="10"/>
        <v>9389.1299999998882</v>
      </c>
      <c r="AK43" s="33">
        <v>0</v>
      </c>
      <c r="AL43" s="23">
        <f t="shared" si="4"/>
        <v>1</v>
      </c>
      <c r="AM43" s="36">
        <f t="shared" si="15"/>
        <v>1.5420156155391735E-2</v>
      </c>
      <c r="AN43" s="23">
        <f>'PIB Volumen por sectores'!C41</f>
        <v>97.942225516477905</v>
      </c>
      <c r="AO43" s="36"/>
      <c r="AP43" s="36"/>
      <c r="AQ43" s="36"/>
      <c r="AR43" s="53">
        <v>1019497.2</v>
      </c>
      <c r="AS43" s="23">
        <v>1021932.84</v>
      </c>
      <c r="AT43" s="33">
        <f t="shared" si="11"/>
        <v>10731.140000000014</v>
      </c>
      <c r="AU43" s="33">
        <v>0</v>
      </c>
      <c r="AV43" s="33">
        <f t="shared" si="5"/>
        <v>1</v>
      </c>
      <c r="AW43" s="36">
        <f t="shared" si="16"/>
        <v>4.3334580713968562E-2</v>
      </c>
      <c r="AX43" s="23">
        <f>'PIB Volumen por sectores'!K41</f>
        <v>118.006972809256</v>
      </c>
      <c r="AY43" s="36"/>
      <c r="AZ43" s="36"/>
      <c r="BA43" s="36"/>
      <c r="BB43" s="53">
        <v>5045080.7</v>
      </c>
      <c r="BC43" s="33">
        <v>4998023.97</v>
      </c>
      <c r="BD43" s="33">
        <f t="shared" si="6"/>
        <v>41348.189999999478</v>
      </c>
      <c r="BE43" s="33">
        <v>0</v>
      </c>
      <c r="BF43" s="33">
        <f t="shared" si="7"/>
        <v>1</v>
      </c>
      <c r="BG43" s="36">
        <f t="shared" si="17"/>
        <v>3.6272107387330887E-2</v>
      </c>
      <c r="BH43" s="33">
        <f>'PIB Volumen por sectores'!R41</f>
        <v>79.424700000000001</v>
      </c>
      <c r="BI43" s="36"/>
      <c r="BJ43" s="36"/>
      <c r="BK43" s="36"/>
    </row>
    <row r="44" spans="1:63" x14ac:dyDescent="0.25">
      <c r="A44" s="16" t="s">
        <v>61</v>
      </c>
      <c r="B44" s="22">
        <v>3050</v>
      </c>
      <c r="C44" s="22">
        <v>3041.0856100000001</v>
      </c>
      <c r="D44" s="32">
        <f t="shared" si="8"/>
        <v>4.5616399999998976</v>
      </c>
      <c r="E44" s="63">
        <v>0</v>
      </c>
      <c r="F44" s="63">
        <f t="shared" si="0"/>
        <v>1</v>
      </c>
      <c r="G44" s="36">
        <f t="shared" si="12"/>
        <v>1.8328482518229969E-2</v>
      </c>
      <c r="H44" s="22">
        <f>'PIB Volumen por sectores'!C42</f>
        <v>98.605167633856709</v>
      </c>
      <c r="I44" s="36"/>
      <c r="J44" s="36"/>
      <c r="K44" s="36"/>
      <c r="L44" s="46">
        <v>2117.3000000000002</v>
      </c>
      <c r="M44" s="39">
        <v>2109.8136599999998</v>
      </c>
      <c r="N44" s="32">
        <f t="shared" si="9"/>
        <v>43.243579999999838</v>
      </c>
      <c r="O44" s="63">
        <v>0</v>
      </c>
      <c r="P44" s="63">
        <f t="shared" si="1"/>
        <v>1</v>
      </c>
      <c r="Q44" s="36">
        <f t="shared" si="13"/>
        <v>3.1504544851077405E-2</v>
      </c>
      <c r="R44" s="22">
        <f>'PIB Volumen por sectores'!K42</f>
        <v>118.50395653121301</v>
      </c>
      <c r="S44" s="36"/>
      <c r="T44" s="36"/>
      <c r="U44" s="36"/>
      <c r="V44" s="49">
        <v>11131.8</v>
      </c>
      <c r="W44" s="32">
        <v>11120.7209</v>
      </c>
      <c r="X44" s="32">
        <f t="shared" si="2"/>
        <v>85.090400000000955</v>
      </c>
      <c r="Y44" s="63">
        <v>0</v>
      </c>
      <c r="Z44" s="63">
        <f t="shared" si="3"/>
        <v>1</v>
      </c>
      <c r="AA44" s="32">
        <f t="shared" si="14"/>
        <v>3.3762723590380732E-2</v>
      </c>
      <c r="AB44" s="32">
        <f>'PIB Volumen por sectores'!S42</f>
        <v>79.9216535783019</v>
      </c>
      <c r="AC44" s="32"/>
      <c r="AD44" s="32"/>
      <c r="AE44" s="32"/>
      <c r="AG44" s="16" t="s">
        <v>61</v>
      </c>
      <c r="AH44" s="23">
        <v>1392614.2</v>
      </c>
      <c r="AI44" s="23">
        <v>1389717.31</v>
      </c>
      <c r="AJ44" s="33">
        <f t="shared" si="10"/>
        <v>3345.6800000001676</v>
      </c>
      <c r="AK44" s="33">
        <v>1</v>
      </c>
      <c r="AL44" s="23">
        <f t="shared" si="4"/>
        <v>1</v>
      </c>
      <c r="AM44" s="36">
        <f t="shared" si="15"/>
        <v>2.2269845821309496E-2</v>
      </c>
      <c r="AN44" s="23">
        <f>'PIB Volumen por sectores'!C42</f>
        <v>98.605167633856709</v>
      </c>
      <c r="AO44" s="36"/>
      <c r="AP44" s="36"/>
      <c r="AQ44" s="36"/>
      <c r="AR44" s="53">
        <v>1041684.7</v>
      </c>
      <c r="AS44" s="23">
        <v>1036511.58</v>
      </c>
      <c r="AT44" s="33">
        <f t="shared" si="11"/>
        <v>14578.739999999991</v>
      </c>
      <c r="AU44" s="33">
        <v>0</v>
      </c>
      <c r="AV44" s="33">
        <f t="shared" si="5"/>
        <v>1</v>
      </c>
      <c r="AW44" s="36">
        <f t="shared" si="16"/>
        <v>4.4584348250577915E-2</v>
      </c>
      <c r="AX44" s="23">
        <f>'PIB Volumen por sectores'!K42</f>
        <v>118.50395653121301</v>
      </c>
      <c r="AY44" s="36"/>
      <c r="AZ44" s="36"/>
      <c r="BA44" s="36"/>
      <c r="BB44" s="53">
        <v>5023467.9000000004</v>
      </c>
      <c r="BC44" s="33">
        <v>5028480.82</v>
      </c>
      <c r="BD44" s="33">
        <f t="shared" si="6"/>
        <v>30456.850000000559</v>
      </c>
      <c r="BE44" s="33">
        <v>0</v>
      </c>
      <c r="BF44" s="33">
        <f t="shared" si="7"/>
        <v>1</v>
      </c>
      <c r="BG44" s="36">
        <f t="shared" si="17"/>
        <v>3.3939524886064221E-2</v>
      </c>
      <c r="BH44" s="33">
        <f>'PIB Volumen por sectores'!R42</f>
        <v>79.688199999999995</v>
      </c>
      <c r="BI44" s="36"/>
      <c r="BJ44" s="36"/>
      <c r="BK44" s="36"/>
    </row>
    <row r="45" spans="1:63" x14ac:dyDescent="0.25">
      <c r="A45" s="16" t="s">
        <v>62</v>
      </c>
      <c r="B45" s="22">
        <v>3038.7</v>
      </c>
      <c r="C45" s="22">
        <v>3040.8857899999998</v>
      </c>
      <c r="D45" s="32">
        <f t="shared" si="8"/>
        <v>-0.19982000000027256</v>
      </c>
      <c r="E45" s="63">
        <v>0</v>
      </c>
      <c r="F45" s="63">
        <f t="shared" si="0"/>
        <v>-1</v>
      </c>
      <c r="G45" s="36">
        <f t="shared" si="12"/>
        <v>1.387206790505336E-2</v>
      </c>
      <c r="H45" s="22">
        <f>'PIB Volumen por sectores'!C43</f>
        <v>98.952026111924894</v>
      </c>
      <c r="I45" s="36"/>
      <c r="J45" s="36"/>
      <c r="K45" s="36"/>
      <c r="L45" s="46">
        <v>2152.5</v>
      </c>
      <c r="M45" s="39">
        <v>2145.0708599999998</v>
      </c>
      <c r="N45" s="32">
        <f t="shared" si="9"/>
        <v>35.257200000000012</v>
      </c>
      <c r="O45" s="63">
        <v>0</v>
      </c>
      <c r="P45" s="63">
        <f t="shared" si="1"/>
        <v>1</v>
      </c>
      <c r="Q45" s="36">
        <f t="shared" si="13"/>
        <v>4.6472570191450936E-2</v>
      </c>
      <c r="R45" s="22">
        <f>'PIB Volumen por sectores'!K43</f>
        <v>118.976757336627</v>
      </c>
      <c r="S45" s="36"/>
      <c r="T45" s="36"/>
      <c r="U45" s="36"/>
      <c r="V45" s="49">
        <v>11213.1</v>
      </c>
      <c r="W45" s="32">
        <v>11213.1669</v>
      </c>
      <c r="X45" s="32">
        <f t="shared" si="2"/>
        <v>92.445999999999913</v>
      </c>
      <c r="Y45" s="63">
        <v>0</v>
      </c>
      <c r="Z45" s="63">
        <f t="shared" si="3"/>
        <v>1</v>
      </c>
      <c r="AA45" s="32">
        <f t="shared" si="14"/>
        <v>3.3835818804958465E-2</v>
      </c>
      <c r="AB45" s="32">
        <f>'PIB Volumen por sectores'!S43</f>
        <v>80.563106269637203</v>
      </c>
      <c r="AC45" s="32"/>
      <c r="AD45" s="32"/>
      <c r="AE45" s="32"/>
      <c r="AG45" s="16" t="s">
        <v>62</v>
      </c>
      <c r="AH45" s="23">
        <v>1381506</v>
      </c>
      <c r="AI45" s="23">
        <v>1380461.22</v>
      </c>
      <c r="AJ45" s="33">
        <f t="shared" si="10"/>
        <v>-9256.0900000000838</v>
      </c>
      <c r="AK45" s="33">
        <v>0</v>
      </c>
      <c r="AL45" s="23">
        <f t="shared" si="4"/>
        <v>-1</v>
      </c>
      <c r="AM45" s="36">
        <f t="shared" si="15"/>
        <v>8.9796964778098756E-3</v>
      </c>
      <c r="AN45" s="23">
        <f>'PIB Volumen por sectores'!C43</f>
        <v>98.952026111924894</v>
      </c>
      <c r="AO45" s="36"/>
      <c r="AP45" s="36"/>
      <c r="AQ45" s="36"/>
      <c r="AR45" s="53">
        <v>1044316.6</v>
      </c>
      <c r="AS45" s="23">
        <v>1047891.96</v>
      </c>
      <c r="AT45" s="33">
        <f t="shared" si="11"/>
        <v>11380.380000000005</v>
      </c>
      <c r="AU45" s="33">
        <v>0</v>
      </c>
      <c r="AV45" s="33">
        <f t="shared" si="5"/>
        <v>1</v>
      </c>
      <c r="AW45" s="36">
        <f t="shared" si="16"/>
        <v>4.4523871884630514E-2</v>
      </c>
      <c r="AX45" s="23">
        <f>'PIB Volumen por sectores'!K43</f>
        <v>118.976757336627</v>
      </c>
      <c r="AY45" s="36"/>
      <c r="AZ45" s="36"/>
      <c r="BA45" s="36"/>
      <c r="BB45" s="53">
        <v>5036510.7</v>
      </c>
      <c r="BC45" s="33">
        <v>5055213.67</v>
      </c>
      <c r="BD45" s="33">
        <f t="shared" si="6"/>
        <v>26732.849999999627</v>
      </c>
      <c r="BE45" s="33">
        <v>0</v>
      </c>
      <c r="BF45" s="33">
        <f t="shared" si="7"/>
        <v>1</v>
      </c>
      <c r="BG45" s="36">
        <f t="shared" si="17"/>
        <v>2.9171834634960481E-2</v>
      </c>
      <c r="BH45" s="33">
        <f>'PIB Volumen por sectores'!R43</f>
        <v>80.616699999999994</v>
      </c>
      <c r="BI45" s="36"/>
      <c r="BJ45" s="36"/>
      <c r="BK45" s="36"/>
    </row>
    <row r="46" spans="1:63" x14ac:dyDescent="0.25">
      <c r="A46" s="16" t="s">
        <v>63</v>
      </c>
      <c r="B46" s="22">
        <v>3030.1</v>
      </c>
      <c r="C46" s="22">
        <v>3023.35716</v>
      </c>
      <c r="D46" s="32">
        <f t="shared" si="8"/>
        <v>-17.528629999999794</v>
      </c>
      <c r="E46" s="63">
        <v>0</v>
      </c>
      <c r="F46" s="63">
        <f t="shared" si="0"/>
        <v>-1</v>
      </c>
      <c r="G46" s="36">
        <f t="shared" si="12"/>
        <v>-1.2747447442286244E-4</v>
      </c>
      <c r="H46" s="22">
        <f>'PIB Volumen por sectores'!C44</f>
        <v>99.5243353139346</v>
      </c>
      <c r="I46" s="36"/>
      <c r="J46" s="36"/>
      <c r="K46" s="36"/>
      <c r="L46" s="46">
        <v>2148</v>
      </c>
      <c r="M46" s="39">
        <v>2153.5581400000001</v>
      </c>
      <c r="N46" s="32">
        <f t="shared" si="9"/>
        <v>8.4872800000002826</v>
      </c>
      <c r="O46" s="63">
        <v>0</v>
      </c>
      <c r="P46" s="63">
        <f t="shared" si="1"/>
        <v>1</v>
      </c>
      <c r="Q46" s="36">
        <f t="shared" si="13"/>
        <v>5.1668070716735022E-2</v>
      </c>
      <c r="R46" s="22">
        <f>'PIB Volumen por sectores'!K44</f>
        <v>119.51798904944</v>
      </c>
      <c r="S46" s="36"/>
      <c r="T46" s="36"/>
      <c r="U46" s="36"/>
      <c r="V46" s="49">
        <v>11314</v>
      </c>
      <c r="W46" s="32">
        <v>11336.4609</v>
      </c>
      <c r="X46" s="32">
        <f t="shared" si="2"/>
        <v>123.29399999999987</v>
      </c>
      <c r="Y46" s="63">
        <v>0</v>
      </c>
      <c r="Z46" s="63">
        <f t="shared" si="3"/>
        <v>1</v>
      </c>
      <c r="AA46" s="32">
        <f t="shared" si="14"/>
        <v>3.5839740031608322E-2</v>
      </c>
      <c r="AB46" s="32">
        <f>'PIB Volumen por sectores'!S44</f>
        <v>81.153231385664796</v>
      </c>
      <c r="AC46" s="32"/>
      <c r="AD46" s="32"/>
      <c r="AE46" s="32"/>
      <c r="AG46" s="16" t="s">
        <v>63</v>
      </c>
      <c r="AH46" s="23">
        <v>1367463.6</v>
      </c>
      <c r="AI46" s="23">
        <v>1378261.07</v>
      </c>
      <c r="AJ46" s="33">
        <f t="shared" si="10"/>
        <v>-2200.1499999999069</v>
      </c>
      <c r="AK46" s="33">
        <v>0</v>
      </c>
      <c r="AL46" s="23">
        <f t="shared" si="4"/>
        <v>-1</v>
      </c>
      <c r="AM46" s="36">
        <f t="shared" si="15"/>
        <v>9.2853031901281617E-4</v>
      </c>
      <c r="AN46" s="23">
        <f>'PIB Volumen por sectores'!C44</f>
        <v>99.5243353139346</v>
      </c>
      <c r="AO46" s="36"/>
      <c r="AP46" s="36"/>
      <c r="AQ46" s="36"/>
      <c r="AR46" s="53">
        <v>1056670.2</v>
      </c>
      <c r="AS46" s="23">
        <v>1056288.5</v>
      </c>
      <c r="AT46" s="33">
        <f t="shared" si="11"/>
        <v>8396.5400000000373</v>
      </c>
      <c r="AU46" s="33">
        <v>0</v>
      </c>
      <c r="AV46" s="33">
        <f t="shared" si="5"/>
        <v>1</v>
      </c>
      <c r="AW46" s="36">
        <f t="shared" si="16"/>
        <v>4.4587345927128139E-2</v>
      </c>
      <c r="AX46" s="23">
        <f>'PIB Volumen por sectores'!K44</f>
        <v>119.51798904944</v>
      </c>
      <c r="AY46" s="36"/>
      <c r="AZ46" s="36"/>
      <c r="BA46" s="36"/>
      <c r="BB46" s="53">
        <v>5108373.8</v>
      </c>
      <c r="BC46" s="33">
        <v>5128595.1399999997</v>
      </c>
      <c r="BD46" s="33">
        <f t="shared" si="6"/>
        <v>73381.469999999739</v>
      </c>
      <c r="BE46" s="33">
        <v>0</v>
      </c>
      <c r="BF46" s="33">
        <f t="shared" si="7"/>
        <v>1</v>
      </c>
      <c r="BG46" s="36">
        <f t="shared" si="17"/>
        <v>3.4684406975676631E-2</v>
      </c>
      <c r="BH46" s="33">
        <f>'PIB Volumen por sectores'!R44</f>
        <v>81.186800000000005</v>
      </c>
      <c r="BI46" s="36"/>
      <c r="BJ46" s="36"/>
      <c r="BK46" s="36"/>
    </row>
    <row r="47" spans="1:63" x14ac:dyDescent="0.25">
      <c r="A47" s="16" t="s">
        <v>64</v>
      </c>
      <c r="B47" s="22">
        <v>2987.6</v>
      </c>
      <c r="C47" s="22">
        <v>3008.10394</v>
      </c>
      <c r="D47" s="32">
        <f t="shared" si="8"/>
        <v>-15.253220000000056</v>
      </c>
      <c r="E47" s="63">
        <v>0</v>
      </c>
      <c r="F47" s="63">
        <f t="shared" si="0"/>
        <v>-1</v>
      </c>
      <c r="G47" s="36">
        <f t="shared" si="12"/>
        <v>-9.3593959016237318E-3</v>
      </c>
      <c r="H47" s="22">
        <f>'PIB Volumen por sectores'!C45</f>
        <v>100.315215295209</v>
      </c>
      <c r="I47" s="36"/>
      <c r="J47" s="36"/>
      <c r="K47" s="36"/>
      <c r="L47" s="46">
        <v>2145</v>
      </c>
      <c r="M47" s="39">
        <v>2149.8343399999999</v>
      </c>
      <c r="N47" s="32">
        <f t="shared" si="9"/>
        <v>-3.7238000000002103</v>
      </c>
      <c r="O47" s="63">
        <v>0</v>
      </c>
      <c r="P47" s="63">
        <f t="shared" si="1"/>
        <v>-1</v>
      </c>
      <c r="Q47" s="36">
        <f t="shared" si="13"/>
        <v>4.0291041085816902E-2</v>
      </c>
      <c r="R47" s="22">
        <f>'PIB Volumen por sectores'!K45</f>
        <v>119.63162314816</v>
      </c>
      <c r="S47" s="36"/>
      <c r="T47" s="36"/>
      <c r="U47" s="36"/>
      <c r="V47" s="49">
        <v>11480</v>
      </c>
      <c r="W47" s="32">
        <v>11480.027599999999</v>
      </c>
      <c r="X47" s="32">
        <f t="shared" si="2"/>
        <v>143.5666999999994</v>
      </c>
      <c r="Y47" s="63">
        <v>0</v>
      </c>
      <c r="Z47" s="63">
        <f t="shared" si="3"/>
        <v>1</v>
      </c>
      <c r="AA47" s="32">
        <f t="shared" si="14"/>
        <v>4.026929861415713E-2</v>
      </c>
      <c r="AB47" s="32">
        <f>'PIB Volumen por sectores'!S45</f>
        <v>81.820617847141094</v>
      </c>
      <c r="AC47" s="32"/>
      <c r="AD47" s="32"/>
      <c r="AE47" s="32"/>
      <c r="AG47" s="16" t="s">
        <v>64</v>
      </c>
      <c r="AH47" s="23">
        <v>1395127.8</v>
      </c>
      <c r="AI47" s="23">
        <v>1382429.99</v>
      </c>
      <c r="AJ47" s="33">
        <f t="shared" si="10"/>
        <v>4168.9199999999255</v>
      </c>
      <c r="AK47" s="33">
        <v>0</v>
      </c>
      <c r="AL47" s="23">
        <f t="shared" si="4"/>
        <v>1</v>
      </c>
      <c r="AM47" s="36">
        <f t="shared" si="15"/>
        <v>-2.8431337707046831E-3</v>
      </c>
      <c r="AN47" s="23">
        <f>'PIB Volumen por sectores'!C45</f>
        <v>100.315215295209</v>
      </c>
      <c r="AO47" s="36"/>
      <c r="AP47" s="36"/>
      <c r="AQ47" s="36"/>
      <c r="AR47" s="53">
        <v>1063028.3</v>
      </c>
      <c r="AS47" s="23">
        <v>1061883.75</v>
      </c>
      <c r="AT47" s="33">
        <f t="shared" si="11"/>
        <v>5595.25</v>
      </c>
      <c r="AU47" s="33">
        <v>0</v>
      </c>
      <c r="AV47" s="33">
        <f t="shared" si="5"/>
        <v>1</v>
      </c>
      <c r="AW47" s="36">
        <f t="shared" si="16"/>
        <v>3.9093478980477853E-2</v>
      </c>
      <c r="AX47" s="23">
        <f>'PIB Volumen por sectores'!K45</f>
        <v>119.63162314816</v>
      </c>
      <c r="AY47" s="36"/>
      <c r="AZ47" s="36"/>
      <c r="BA47" s="36"/>
      <c r="BB47" s="53">
        <v>5257722.5</v>
      </c>
      <c r="BC47" s="33">
        <v>5211099.9400000004</v>
      </c>
      <c r="BD47" s="33">
        <f t="shared" si="6"/>
        <v>82504.800000000745</v>
      </c>
      <c r="BE47" s="33">
        <v>0</v>
      </c>
      <c r="BF47" s="33">
        <f t="shared" si="7"/>
        <v>1</v>
      </c>
      <c r="BG47" s="36">
        <f t="shared" si="17"/>
        <v>4.263204243896427E-2</v>
      </c>
      <c r="BH47" s="33">
        <f>'PIB Volumen por sectores'!R45</f>
        <v>81.923000000000002</v>
      </c>
      <c r="BI47" s="36"/>
      <c r="BJ47" s="36"/>
      <c r="BK47" s="36"/>
    </row>
    <row r="48" spans="1:63" x14ac:dyDescent="0.25">
      <c r="A48" s="16" t="s">
        <v>65</v>
      </c>
      <c r="B48" s="22">
        <v>3016.9</v>
      </c>
      <c r="C48" s="22">
        <v>3008.9954400000001</v>
      </c>
      <c r="D48" s="32">
        <f t="shared" si="8"/>
        <v>0.89150000000017826</v>
      </c>
      <c r="E48" s="63">
        <v>0</v>
      </c>
      <c r="F48" s="63">
        <f t="shared" si="0"/>
        <v>1</v>
      </c>
      <c r="G48" s="36">
        <f t="shared" ref="G48:G79" si="18">(C48-C44)/C44</f>
        <v>-1.0552208689711942E-2</v>
      </c>
      <c r="H48" s="22">
        <f>'PIB Volumen por sectores'!C46</f>
        <v>100.610801546026</v>
      </c>
      <c r="I48" s="36"/>
      <c r="J48" s="36"/>
      <c r="K48" s="36"/>
      <c r="L48" s="46">
        <v>2164.4</v>
      </c>
      <c r="M48" s="39">
        <v>2159.4680600000002</v>
      </c>
      <c r="N48" s="32">
        <f t="shared" si="9"/>
        <v>9.6337200000002667</v>
      </c>
      <c r="O48" s="63">
        <v>0</v>
      </c>
      <c r="P48" s="63">
        <f t="shared" si="1"/>
        <v>1</v>
      </c>
      <c r="Q48" s="36">
        <f t="shared" si="13"/>
        <v>2.3534969434220249E-2</v>
      </c>
      <c r="R48" s="22">
        <f>'PIB Volumen por sectores'!K46</f>
        <v>119.33499238046301</v>
      </c>
      <c r="S48" s="36"/>
      <c r="T48" s="36"/>
      <c r="U48" s="36"/>
      <c r="V48" s="49">
        <v>11627.8</v>
      </c>
      <c r="W48" s="32">
        <v>11597.5641</v>
      </c>
      <c r="X48" s="32">
        <f t="shared" si="2"/>
        <v>117.53650000000016</v>
      </c>
      <c r="Y48" s="63">
        <v>0</v>
      </c>
      <c r="Z48" s="63">
        <f t="shared" si="3"/>
        <v>1</v>
      </c>
      <c r="AA48" s="32">
        <f t="shared" si="14"/>
        <v>4.2878802938036087E-2</v>
      </c>
      <c r="AB48" s="32">
        <f>'PIB Volumen por sectores'!S46</f>
        <v>82.642360511863899</v>
      </c>
      <c r="AC48" s="32"/>
      <c r="AD48" s="32"/>
      <c r="AE48" s="32"/>
      <c r="AG48" s="16" t="s">
        <v>65</v>
      </c>
      <c r="AH48" s="23">
        <v>1377337.4</v>
      </c>
      <c r="AI48" s="23">
        <v>1386365.19</v>
      </c>
      <c r="AJ48" s="33">
        <f t="shared" si="10"/>
        <v>3935.1999999999534</v>
      </c>
      <c r="AK48" s="33">
        <v>0</v>
      </c>
      <c r="AL48" s="23">
        <f t="shared" si="4"/>
        <v>1</v>
      </c>
      <c r="AM48" s="36">
        <f t="shared" si="15"/>
        <v>-2.4120876784647026E-3</v>
      </c>
      <c r="AN48" s="23">
        <f>'PIB Volumen por sectores'!C46</f>
        <v>100.610801546026</v>
      </c>
      <c r="AO48" s="36"/>
      <c r="AP48" s="36"/>
      <c r="AQ48" s="36"/>
      <c r="AR48" s="53">
        <v>1068467.5</v>
      </c>
      <c r="AS48" s="23">
        <v>1068252.74</v>
      </c>
      <c r="AT48" s="33">
        <f t="shared" si="11"/>
        <v>6368.9899999999907</v>
      </c>
      <c r="AU48" s="33">
        <v>0</v>
      </c>
      <c r="AV48" s="33">
        <f t="shared" si="5"/>
        <v>1</v>
      </c>
      <c r="AW48" s="36">
        <f t="shared" si="16"/>
        <v>3.0623063564808446E-2</v>
      </c>
      <c r="AX48" s="23">
        <f>'PIB Volumen por sectores'!K46</f>
        <v>119.33499238046301</v>
      </c>
      <c r="AY48" s="36"/>
      <c r="AZ48" s="36"/>
      <c r="BA48" s="36"/>
      <c r="BB48" s="53">
        <v>5247849.2</v>
      </c>
      <c r="BC48" s="33">
        <v>5264302.1900000004</v>
      </c>
      <c r="BD48" s="33">
        <f t="shared" si="6"/>
        <v>53202.25</v>
      </c>
      <c r="BE48" s="33">
        <v>0</v>
      </c>
      <c r="BF48" s="33">
        <f t="shared" si="7"/>
        <v>1</v>
      </c>
      <c r="BG48" s="36">
        <f t="shared" si="17"/>
        <v>4.6897140198299513E-2</v>
      </c>
      <c r="BH48" s="33">
        <f>'PIB Volumen por sectores'!R46</f>
        <v>82.517899999999997</v>
      </c>
      <c r="BI48" s="36"/>
      <c r="BJ48" s="36"/>
      <c r="BK48" s="36"/>
    </row>
    <row r="49" spans="1:63" x14ac:dyDescent="0.25">
      <c r="A49" s="16" t="s">
        <v>66</v>
      </c>
      <c r="B49" s="22">
        <v>3020.9</v>
      </c>
      <c r="C49" s="22">
        <v>3016.6287499999999</v>
      </c>
      <c r="D49" s="32">
        <f t="shared" si="8"/>
        <v>7.6333099999997103</v>
      </c>
      <c r="E49" s="63">
        <v>0</v>
      </c>
      <c r="F49" s="63">
        <f t="shared" si="0"/>
        <v>1</v>
      </c>
      <c r="G49" s="36">
        <f t="shared" si="18"/>
        <v>-7.9769651592209133E-3</v>
      </c>
      <c r="H49" s="22">
        <f>'PIB Volumen por sectores'!C47</f>
        <v>100.86207350263599</v>
      </c>
      <c r="I49" s="36"/>
      <c r="J49" s="36"/>
      <c r="K49" s="36"/>
      <c r="L49" s="46">
        <v>2191.1999999999998</v>
      </c>
      <c r="M49" s="39">
        <v>2189.1614399999999</v>
      </c>
      <c r="N49" s="32">
        <f t="shared" si="9"/>
        <v>29.693379999999706</v>
      </c>
      <c r="O49" s="63">
        <v>0</v>
      </c>
      <c r="P49" s="63">
        <f t="shared" si="1"/>
        <v>1</v>
      </c>
      <c r="Q49" s="36">
        <f t="shared" si="13"/>
        <v>2.055436993815675E-2</v>
      </c>
      <c r="R49" s="22">
        <f>'PIB Volumen por sectores'!K47</f>
        <v>119.353223320711</v>
      </c>
      <c r="S49" s="36"/>
      <c r="T49" s="36"/>
      <c r="U49" s="36"/>
      <c r="V49" s="49">
        <v>11673.1</v>
      </c>
      <c r="W49" s="32">
        <v>11680.004300000001</v>
      </c>
      <c r="X49" s="32">
        <f t="shared" si="2"/>
        <v>82.440200000000914</v>
      </c>
      <c r="Y49" s="63">
        <v>0</v>
      </c>
      <c r="Z49" s="63">
        <f t="shared" si="3"/>
        <v>1</v>
      </c>
      <c r="AA49" s="32">
        <f t="shared" si="14"/>
        <v>4.1632966329966992E-2</v>
      </c>
      <c r="AB49" s="32">
        <f>'PIB Volumen por sectores'!S47</f>
        <v>83.619884724320798</v>
      </c>
      <c r="AC49" s="32"/>
      <c r="AD49" s="32"/>
      <c r="AE49" s="32"/>
      <c r="AG49" s="16" t="s">
        <v>66</v>
      </c>
      <c r="AH49" s="23">
        <v>1397334.6</v>
      </c>
      <c r="AI49" s="23">
        <v>1389682.37</v>
      </c>
      <c r="AJ49" s="33">
        <f t="shared" si="10"/>
        <v>3317.1800000001676</v>
      </c>
      <c r="AK49" s="33">
        <v>0</v>
      </c>
      <c r="AL49" s="23">
        <f t="shared" si="4"/>
        <v>1</v>
      </c>
      <c r="AM49" s="36">
        <f t="shared" si="15"/>
        <v>6.6797602615741277E-3</v>
      </c>
      <c r="AN49" s="23">
        <f>'PIB Volumen por sectores'!C47</f>
        <v>100.86207350263599</v>
      </c>
      <c r="AO49" s="36"/>
      <c r="AP49" s="36"/>
      <c r="AQ49" s="36"/>
      <c r="AR49" s="53">
        <v>1081584.3</v>
      </c>
      <c r="AS49" s="23">
        <v>1082549.24</v>
      </c>
      <c r="AT49" s="33">
        <f t="shared" si="11"/>
        <v>14296.5</v>
      </c>
      <c r="AU49" s="33">
        <v>0</v>
      </c>
      <c r="AV49" s="33">
        <f t="shared" si="5"/>
        <v>1</v>
      </c>
      <c r="AW49" s="36">
        <f t="shared" si="16"/>
        <v>3.3073333247064927E-2</v>
      </c>
      <c r="AX49" s="23">
        <f>'PIB Volumen por sectores'!K47</f>
        <v>119.353223320711</v>
      </c>
      <c r="AY49" s="36"/>
      <c r="AZ49" s="36"/>
      <c r="BA49" s="36"/>
      <c r="BB49" s="53">
        <v>5288699.7</v>
      </c>
      <c r="BC49" s="33">
        <v>5291064.38</v>
      </c>
      <c r="BD49" s="33">
        <f t="shared" si="6"/>
        <v>26762.189999999478</v>
      </c>
      <c r="BE49" s="33">
        <v>0</v>
      </c>
      <c r="BF49" s="33">
        <f t="shared" si="7"/>
        <v>1</v>
      </c>
      <c r="BG49" s="36">
        <f t="shared" si="17"/>
        <v>4.6654943865112625E-2</v>
      </c>
      <c r="BH49" s="33">
        <f>'PIB Volumen por sectores'!R47</f>
        <v>83.587800000000001</v>
      </c>
      <c r="BI49" s="36"/>
      <c r="BJ49" s="36"/>
      <c r="BK49" s="36"/>
    </row>
    <row r="50" spans="1:63" x14ac:dyDescent="0.25">
      <c r="A50" s="16" t="s">
        <v>67</v>
      </c>
      <c r="B50" s="22">
        <v>3016.1</v>
      </c>
      <c r="C50" s="22">
        <v>3023.14923</v>
      </c>
      <c r="D50" s="32">
        <f t="shared" si="8"/>
        <v>6.5204800000001342</v>
      </c>
      <c r="E50" s="63">
        <v>0</v>
      </c>
      <c r="F50" s="63">
        <f t="shared" si="0"/>
        <v>1</v>
      </c>
      <c r="G50" s="36">
        <f t="shared" si="18"/>
        <v>-6.8774540683123601E-5</v>
      </c>
      <c r="H50" s="22">
        <f>'PIB Volumen por sectores'!C48</f>
        <v>101.10941166526599</v>
      </c>
      <c r="I50" s="36"/>
      <c r="J50" s="36"/>
      <c r="K50" s="36"/>
      <c r="L50" s="46">
        <v>2229</v>
      </c>
      <c r="M50" s="39">
        <v>2236.0121199999999</v>
      </c>
      <c r="N50" s="32">
        <f t="shared" si="9"/>
        <v>46.850680000000011</v>
      </c>
      <c r="O50" s="63">
        <v>0</v>
      </c>
      <c r="P50" s="63">
        <f t="shared" si="1"/>
        <v>1</v>
      </c>
      <c r="Q50" s="36">
        <f t="shared" si="13"/>
        <v>3.8287324808421362E-2</v>
      </c>
      <c r="R50" s="22">
        <f>'PIB Volumen por sectores'!K48</f>
        <v>119.928468578121</v>
      </c>
      <c r="S50" s="36"/>
      <c r="T50" s="36"/>
      <c r="U50" s="36"/>
      <c r="V50" s="49">
        <v>11743.6</v>
      </c>
      <c r="W50" s="32">
        <v>11763.124100000001</v>
      </c>
      <c r="X50" s="32">
        <f t="shared" si="2"/>
        <v>83.119800000000396</v>
      </c>
      <c r="Y50" s="63">
        <v>0</v>
      </c>
      <c r="Z50" s="63">
        <f t="shared" si="3"/>
        <v>1</v>
      </c>
      <c r="AA50" s="32">
        <f t="shared" si="14"/>
        <v>3.7636366742993033E-2</v>
      </c>
      <c r="AB50" s="32">
        <f>'PIB Volumen por sectores'!S48</f>
        <v>84.64476063236701</v>
      </c>
      <c r="AC50" s="32"/>
      <c r="AD50" s="32"/>
      <c r="AE50" s="32"/>
      <c r="AG50" s="16" t="s">
        <v>67</v>
      </c>
      <c r="AH50" s="23">
        <v>1382031.3</v>
      </c>
      <c r="AI50" s="23">
        <v>1389670.93</v>
      </c>
      <c r="AJ50" s="33">
        <f t="shared" si="10"/>
        <v>-11.440000000176951</v>
      </c>
      <c r="AK50" s="33">
        <v>0</v>
      </c>
      <c r="AL50" s="23">
        <f t="shared" si="4"/>
        <v>-1</v>
      </c>
      <c r="AM50" s="36">
        <f t="shared" si="15"/>
        <v>8.2784461147116847E-3</v>
      </c>
      <c r="AN50" s="23">
        <f>'PIB Volumen por sectores'!C48</f>
        <v>101.10941166526599</v>
      </c>
      <c r="AO50" s="36"/>
      <c r="AP50" s="36"/>
      <c r="AQ50" s="36"/>
      <c r="AR50" s="53">
        <v>1102049.5</v>
      </c>
      <c r="AS50" s="23">
        <v>1103749.52</v>
      </c>
      <c r="AT50" s="33">
        <f t="shared" si="11"/>
        <v>21200.280000000028</v>
      </c>
      <c r="AU50" s="33">
        <v>0</v>
      </c>
      <c r="AV50" s="33">
        <f t="shared" si="5"/>
        <v>1</v>
      </c>
      <c r="AW50" s="36">
        <f t="shared" si="16"/>
        <v>4.4931872305719524E-2</v>
      </c>
      <c r="AX50" s="23">
        <f>'PIB Volumen por sectores'!K48</f>
        <v>119.928468578121</v>
      </c>
      <c r="AY50" s="36"/>
      <c r="AZ50" s="36"/>
      <c r="BA50" s="36"/>
      <c r="BB50" s="53">
        <v>5300493.9000000004</v>
      </c>
      <c r="BC50" s="33">
        <v>5323132.1900000004</v>
      </c>
      <c r="BD50" s="33">
        <f t="shared" si="6"/>
        <v>32067.810000000522</v>
      </c>
      <c r="BE50" s="33">
        <v>0</v>
      </c>
      <c r="BF50" s="33">
        <f t="shared" si="7"/>
        <v>1</v>
      </c>
      <c r="BG50" s="36">
        <f t="shared" si="17"/>
        <v>3.7931839946328996E-2</v>
      </c>
      <c r="BH50" s="33">
        <f>'PIB Volumen por sectores'!R48</f>
        <v>84.738399999999999</v>
      </c>
      <c r="BI50" s="36"/>
      <c r="BJ50" s="36"/>
      <c r="BK50" s="36"/>
    </row>
    <row r="51" spans="1:63" x14ac:dyDescent="0.25">
      <c r="A51" s="16" t="s">
        <v>68</v>
      </c>
      <c r="B51" s="22">
        <v>3030.4</v>
      </c>
      <c r="C51" s="22">
        <v>3031.5648299999998</v>
      </c>
      <c r="D51" s="32">
        <f t="shared" si="8"/>
        <v>8.415599999999813</v>
      </c>
      <c r="E51" s="63">
        <v>0</v>
      </c>
      <c r="F51" s="63">
        <f t="shared" si="0"/>
        <v>1</v>
      </c>
      <c r="G51" s="36">
        <f t="shared" si="18"/>
        <v>7.7992285067117178E-3</v>
      </c>
      <c r="H51" s="22">
        <f>'PIB Volumen por sectores'!C49</f>
        <v>101.190868054853</v>
      </c>
      <c r="I51" s="36"/>
      <c r="J51" s="36"/>
      <c r="K51" s="36"/>
      <c r="L51" s="46">
        <v>2311</v>
      </c>
      <c r="M51" s="39">
        <v>2284.2702100000001</v>
      </c>
      <c r="N51" s="32">
        <f t="shared" si="9"/>
        <v>48.258090000000266</v>
      </c>
      <c r="O51" s="63">
        <v>0</v>
      </c>
      <c r="P51" s="63">
        <f t="shared" si="1"/>
        <v>1</v>
      </c>
      <c r="Q51" s="36">
        <f t="shared" si="13"/>
        <v>6.2533129878277166E-2</v>
      </c>
      <c r="R51" s="22">
        <f>'PIB Volumen por sectores'!K49</f>
        <v>120.898665518443</v>
      </c>
      <c r="S51" s="36"/>
      <c r="T51" s="36"/>
      <c r="U51" s="36"/>
      <c r="V51" s="49">
        <v>11865.8</v>
      </c>
      <c r="W51" s="32">
        <v>11862.7312</v>
      </c>
      <c r="X51" s="32">
        <f t="shared" si="2"/>
        <v>99.607099999999264</v>
      </c>
      <c r="Y51" s="63">
        <v>0</v>
      </c>
      <c r="Z51" s="63">
        <f t="shared" si="3"/>
        <v>1</v>
      </c>
      <c r="AA51" s="32">
        <f t="shared" si="14"/>
        <v>3.3336470375733306E-2</v>
      </c>
      <c r="AB51" s="32">
        <f>'PIB Volumen por sectores'!S49</f>
        <v>85.617036881017498</v>
      </c>
      <c r="AC51" s="32"/>
      <c r="AD51" s="32"/>
      <c r="AE51" s="32"/>
      <c r="AG51" s="16" t="s">
        <v>68</v>
      </c>
      <c r="AH51" s="23">
        <v>1387772.2</v>
      </c>
      <c r="AI51" s="23">
        <v>1381493</v>
      </c>
      <c r="AJ51" s="33">
        <f t="shared" si="10"/>
        <v>-8177.9299999999348</v>
      </c>
      <c r="AK51" s="33">
        <v>0</v>
      </c>
      <c r="AL51" s="23">
        <f t="shared" si="4"/>
        <v>-1</v>
      </c>
      <c r="AM51" s="36">
        <f t="shared" si="15"/>
        <v>-6.7778477519862736E-4</v>
      </c>
      <c r="AN51" s="23">
        <f>'PIB Volumen por sectores'!C49</f>
        <v>101.190868054853</v>
      </c>
      <c r="AO51" s="36"/>
      <c r="AP51" s="36"/>
      <c r="AQ51" s="36"/>
      <c r="AR51" s="53">
        <v>1126450.5</v>
      </c>
      <c r="AS51" s="23">
        <v>1125014.71</v>
      </c>
      <c r="AT51" s="33">
        <f t="shared" si="11"/>
        <v>21265.189999999944</v>
      </c>
      <c r="AU51" s="33">
        <v>0</v>
      </c>
      <c r="AV51" s="33">
        <f t="shared" si="5"/>
        <v>1</v>
      </c>
      <c r="AW51" s="36">
        <f t="shared" si="16"/>
        <v>5.9451856194239684E-2</v>
      </c>
      <c r="AX51" s="23">
        <f>'PIB Volumen por sectores'!K49</f>
        <v>120.898665518443</v>
      </c>
      <c r="AY51" s="36"/>
      <c r="AZ51" s="36"/>
      <c r="BA51" s="36"/>
      <c r="BB51" s="53">
        <v>5398960.5</v>
      </c>
      <c r="BC51" s="33">
        <v>5356986.18</v>
      </c>
      <c r="BD51" s="33">
        <f t="shared" si="6"/>
        <v>33853.989999999292</v>
      </c>
      <c r="BE51" s="33">
        <v>0</v>
      </c>
      <c r="BF51" s="33">
        <f t="shared" si="7"/>
        <v>1</v>
      </c>
      <c r="BG51" s="36">
        <f t="shared" si="17"/>
        <v>2.7995287305888683E-2</v>
      </c>
      <c r="BH51" s="33">
        <f>'PIB Volumen por sectores'!R49</f>
        <v>85.667599999999993</v>
      </c>
      <c r="BI51" s="36"/>
      <c r="BJ51" s="36"/>
      <c r="BK51" s="36"/>
    </row>
    <row r="52" spans="1:63" x14ac:dyDescent="0.25">
      <c r="A52" s="16" t="s">
        <v>69</v>
      </c>
      <c r="B52" s="22">
        <v>3035.2</v>
      </c>
      <c r="C52" s="22">
        <v>3028.0052599999999</v>
      </c>
      <c r="D52" s="32">
        <f t="shared" si="8"/>
        <v>-3.5595699999998942</v>
      </c>
      <c r="E52" s="63">
        <v>0</v>
      </c>
      <c r="F52" s="63">
        <f t="shared" si="0"/>
        <v>-1</v>
      </c>
      <c r="G52" s="36">
        <f t="shared" si="18"/>
        <v>6.3176632796757455E-3</v>
      </c>
      <c r="H52" s="22">
        <f>'PIB Volumen por sectores'!C50</f>
        <v>101.721824832911</v>
      </c>
      <c r="I52" s="36"/>
      <c r="J52" s="36"/>
      <c r="K52" s="36"/>
      <c r="L52" s="46">
        <v>2329.1999999999998</v>
      </c>
      <c r="M52" s="39">
        <v>2320.8519000000001</v>
      </c>
      <c r="N52" s="32">
        <f t="shared" si="9"/>
        <v>36.581689999999981</v>
      </c>
      <c r="O52" s="63">
        <v>0</v>
      </c>
      <c r="P52" s="63">
        <f t="shared" si="1"/>
        <v>1</v>
      </c>
      <c r="Q52" s="36">
        <f t="shared" si="13"/>
        <v>7.4733145161683917E-2</v>
      </c>
      <c r="R52" s="22">
        <f>'PIB Volumen por sectores'!K50</f>
        <v>122.02099334286</v>
      </c>
      <c r="S52" s="36"/>
      <c r="T52" s="36"/>
      <c r="U52" s="36"/>
      <c r="V52" s="49">
        <v>12002.4</v>
      </c>
      <c r="W52" s="32">
        <v>11996.4728</v>
      </c>
      <c r="X52" s="32">
        <f t="shared" si="2"/>
        <v>133.74159999999938</v>
      </c>
      <c r="Y52" s="63">
        <v>0</v>
      </c>
      <c r="Z52" s="63">
        <f t="shared" si="3"/>
        <v>1</v>
      </c>
      <c r="AA52" s="32">
        <f t="shared" si="14"/>
        <v>3.439590387778068E-2</v>
      </c>
      <c r="AB52" s="32">
        <f>'PIB Volumen por sectores'!S50</f>
        <v>86.532078060842494</v>
      </c>
      <c r="AC52" s="32"/>
      <c r="AD52" s="32"/>
      <c r="AE52" s="32"/>
      <c r="AG52" s="16" t="s">
        <v>69</v>
      </c>
      <c r="AH52" s="23">
        <v>1357852.9</v>
      </c>
      <c r="AI52" s="23">
        <v>1378727.67</v>
      </c>
      <c r="AJ52" s="33">
        <f t="shared" si="10"/>
        <v>-2765.3300000000745</v>
      </c>
      <c r="AK52" s="33">
        <v>0</v>
      </c>
      <c r="AL52" s="23">
        <f t="shared" si="4"/>
        <v>-1</v>
      </c>
      <c r="AM52" s="36">
        <f t="shared" si="15"/>
        <v>-5.5090246459520665E-3</v>
      </c>
      <c r="AN52" s="23">
        <f>'PIB Volumen por sectores'!C50</f>
        <v>101.721824832911</v>
      </c>
      <c r="AO52" s="36"/>
      <c r="AP52" s="36"/>
      <c r="AQ52" s="36"/>
      <c r="AR52" s="53">
        <v>1130978.8</v>
      </c>
      <c r="AS52" s="23">
        <v>1146360.52</v>
      </c>
      <c r="AT52" s="33">
        <f t="shared" si="11"/>
        <v>21345.810000000056</v>
      </c>
      <c r="AU52" s="33">
        <v>0</v>
      </c>
      <c r="AV52" s="33">
        <f t="shared" si="5"/>
        <v>1</v>
      </c>
      <c r="AW52" s="36">
        <f t="shared" si="16"/>
        <v>7.3117322404434013E-2</v>
      </c>
      <c r="AX52" s="23">
        <f>'PIB Volumen por sectores'!K50</f>
        <v>122.02099334286</v>
      </c>
      <c r="AY52" s="36"/>
      <c r="AZ52" s="36"/>
      <c r="BA52" s="36"/>
      <c r="BB52" s="53">
        <v>5376665.0999999996</v>
      </c>
      <c r="BC52" s="33">
        <v>5415199.4100000001</v>
      </c>
      <c r="BD52" s="33">
        <f t="shared" si="6"/>
        <v>58213.230000000447</v>
      </c>
      <c r="BE52" s="33">
        <v>0</v>
      </c>
      <c r="BF52" s="33">
        <f t="shared" si="7"/>
        <v>1</v>
      </c>
      <c r="BG52" s="36">
        <f t="shared" si="17"/>
        <v>2.8664239732787779E-2</v>
      </c>
      <c r="BH52" s="33">
        <f>'PIB Volumen por sectores'!R50</f>
        <v>86.455699999999993</v>
      </c>
      <c r="BI52" s="36"/>
      <c r="BJ52" s="36"/>
      <c r="BK52" s="36"/>
    </row>
    <row r="53" spans="1:63" x14ac:dyDescent="0.25">
      <c r="A53" s="16" t="s">
        <v>70</v>
      </c>
      <c r="B53" s="22">
        <v>3014.2</v>
      </c>
      <c r="C53" s="22">
        <v>3018.30413</v>
      </c>
      <c r="D53" s="32">
        <f t="shared" si="8"/>
        <v>-9.701129999999921</v>
      </c>
      <c r="E53" s="63">
        <v>0</v>
      </c>
      <c r="F53" s="63">
        <f t="shared" si="0"/>
        <v>-1</v>
      </c>
      <c r="G53" s="36">
        <f t="shared" si="18"/>
        <v>5.5538156626006171E-4</v>
      </c>
      <c r="H53" s="22">
        <f>'PIB Volumen por sectores'!C51</f>
        <v>102.76488917218499</v>
      </c>
      <c r="I53" s="36"/>
      <c r="J53" s="36"/>
      <c r="K53" s="36"/>
      <c r="L53" s="46">
        <v>2349.4</v>
      </c>
      <c r="M53" s="39">
        <v>2357.8357799999999</v>
      </c>
      <c r="N53" s="32">
        <f t="shared" si="9"/>
        <v>36.983879999999772</v>
      </c>
      <c r="O53" s="63">
        <v>0</v>
      </c>
      <c r="P53" s="63">
        <f t="shared" si="1"/>
        <v>1</v>
      </c>
      <c r="Q53" s="36">
        <f t="shared" si="13"/>
        <v>7.7049749240969662E-2</v>
      </c>
      <c r="R53" s="22">
        <f>'PIB Volumen por sectores'!K51</f>
        <v>122.937550353292</v>
      </c>
      <c r="S53" s="36"/>
      <c r="T53" s="36"/>
      <c r="U53" s="36"/>
      <c r="V53" s="49">
        <v>12186.1</v>
      </c>
      <c r="W53" s="32">
        <v>12169.400900000001</v>
      </c>
      <c r="X53" s="32">
        <f t="shared" si="2"/>
        <v>172.928100000001</v>
      </c>
      <c r="Y53" s="63">
        <v>0</v>
      </c>
      <c r="Z53" s="63">
        <f t="shared" si="3"/>
        <v>1</v>
      </c>
      <c r="AA53" s="32">
        <f t="shared" si="14"/>
        <v>4.1900378409963426E-2</v>
      </c>
      <c r="AB53" s="32">
        <f>'PIB Volumen por sectores'!S51</f>
        <v>87.461397498109406</v>
      </c>
      <c r="AC53" s="32"/>
      <c r="AD53" s="32"/>
      <c r="AE53" s="32"/>
      <c r="AG53" s="16" t="s">
        <v>70</v>
      </c>
      <c r="AH53" s="23">
        <v>1402142.7</v>
      </c>
      <c r="AI53" s="23">
        <v>1378106.28</v>
      </c>
      <c r="AJ53" s="33">
        <f t="shared" si="10"/>
        <v>-621.38999999989755</v>
      </c>
      <c r="AK53" s="33">
        <v>0</v>
      </c>
      <c r="AL53" s="23">
        <f t="shared" si="4"/>
        <v>-1</v>
      </c>
      <c r="AM53" s="36">
        <f t="shared" si="15"/>
        <v>-8.3300258029466705E-3</v>
      </c>
      <c r="AN53" s="23">
        <f>'PIB Volumen por sectores'!C51</f>
        <v>102.76488917218499</v>
      </c>
      <c r="AO53" s="36"/>
      <c r="AP53" s="36"/>
      <c r="AQ53" s="36"/>
      <c r="AR53" s="53">
        <v>1179282.2</v>
      </c>
      <c r="AS53" s="23">
        <v>1164979.6200000001</v>
      </c>
      <c r="AT53" s="33">
        <f t="shared" si="11"/>
        <v>18619.100000000093</v>
      </c>
      <c r="AU53" s="33">
        <v>0</v>
      </c>
      <c r="AV53" s="33">
        <f t="shared" si="5"/>
        <v>1</v>
      </c>
      <c r="AW53" s="36">
        <f t="shared" si="16"/>
        <v>7.6144693427524945E-2</v>
      </c>
      <c r="AX53" s="23">
        <f>'PIB Volumen por sectores'!K51</f>
        <v>122.937550353292</v>
      </c>
      <c r="AY53" s="36"/>
      <c r="AZ53" s="36"/>
      <c r="BA53" s="36"/>
      <c r="BB53" s="53">
        <v>5548034.5999999996</v>
      </c>
      <c r="BC53" s="33">
        <v>5486373.0300000003</v>
      </c>
      <c r="BD53" s="33">
        <f t="shared" si="6"/>
        <v>71173.620000000112</v>
      </c>
      <c r="BE53" s="33">
        <v>0</v>
      </c>
      <c r="BF53" s="33">
        <f t="shared" si="7"/>
        <v>1</v>
      </c>
      <c r="BG53" s="36">
        <f t="shared" si="17"/>
        <v>3.6912922613124656E-2</v>
      </c>
      <c r="BH53" s="33">
        <f>'PIB Volumen por sectores'!R51</f>
        <v>87.506500000000003</v>
      </c>
      <c r="BI53" s="36"/>
      <c r="BJ53" s="36"/>
      <c r="BK53" s="36"/>
    </row>
    <row r="54" spans="1:63" x14ac:dyDescent="0.25">
      <c r="A54" s="16" t="s">
        <v>71</v>
      </c>
      <c r="B54" s="22">
        <v>3016.2</v>
      </c>
      <c r="C54" s="22">
        <v>3012.6409899999999</v>
      </c>
      <c r="D54" s="32">
        <f t="shared" si="8"/>
        <v>-5.6631400000001122</v>
      </c>
      <c r="E54" s="63">
        <v>0</v>
      </c>
      <c r="F54" s="63">
        <f t="shared" si="0"/>
        <v>-1</v>
      </c>
      <c r="G54" s="36">
        <f t="shared" si="18"/>
        <v>-3.4759250042050074E-3</v>
      </c>
      <c r="H54" s="22">
        <f>'PIB Volumen por sectores'!C52</f>
        <v>103.56535184086999</v>
      </c>
      <c r="I54" s="36"/>
      <c r="J54" s="36"/>
      <c r="K54" s="36"/>
      <c r="L54" s="46">
        <v>2404.1999999999998</v>
      </c>
      <c r="M54" s="39">
        <v>2403.1698700000002</v>
      </c>
      <c r="N54" s="32">
        <f t="shared" si="9"/>
        <v>45.334090000000288</v>
      </c>
      <c r="O54" s="63">
        <v>0</v>
      </c>
      <c r="P54" s="63">
        <f t="shared" si="1"/>
        <v>1</v>
      </c>
      <c r="Q54" s="36">
        <f t="shared" si="13"/>
        <v>7.4757085842629648E-2</v>
      </c>
      <c r="R54" s="22">
        <f>'PIB Volumen por sectores'!K52</f>
        <v>123.67522802145299</v>
      </c>
      <c r="S54" s="36"/>
      <c r="T54" s="36"/>
      <c r="U54" s="36"/>
      <c r="V54" s="49">
        <v>12320.6</v>
      </c>
      <c r="W54" s="32">
        <v>12342.4918</v>
      </c>
      <c r="X54" s="32">
        <f t="shared" si="2"/>
        <v>173.09089999999924</v>
      </c>
      <c r="Y54" s="63">
        <v>0</v>
      </c>
      <c r="Z54" s="63">
        <f t="shared" si="3"/>
        <v>1</v>
      </c>
      <c r="AA54" s="32">
        <f t="shared" si="14"/>
        <v>4.9252876623141199E-2</v>
      </c>
      <c r="AB54" s="32">
        <f>'PIB Volumen por sectores'!S52</f>
        <v>88.475843891425995</v>
      </c>
      <c r="AC54" s="32"/>
      <c r="AD54" s="32"/>
      <c r="AE54" s="32"/>
      <c r="AG54" s="16" t="s">
        <v>71</v>
      </c>
      <c r="AH54" s="23">
        <v>1369251.5</v>
      </c>
      <c r="AI54" s="23">
        <v>1378433.84</v>
      </c>
      <c r="AJ54" s="33">
        <f t="shared" si="10"/>
        <v>327.56000000005588</v>
      </c>
      <c r="AK54" s="33">
        <v>0</v>
      </c>
      <c r="AL54" s="23">
        <f t="shared" si="4"/>
        <v>1</v>
      </c>
      <c r="AM54" s="36">
        <f t="shared" si="15"/>
        <v>-8.0861517337776148E-3</v>
      </c>
      <c r="AN54" s="23">
        <f>'PIB Volumen por sectores'!C52</f>
        <v>103.56535184086999</v>
      </c>
      <c r="AO54" s="36"/>
      <c r="AP54" s="36"/>
      <c r="AQ54" s="36"/>
      <c r="AR54" s="53">
        <v>1181150.1000000001</v>
      </c>
      <c r="AS54" s="23">
        <v>1183975.07</v>
      </c>
      <c r="AT54" s="33">
        <f t="shared" si="11"/>
        <v>18995.449999999953</v>
      </c>
      <c r="AU54" s="33">
        <v>0</v>
      </c>
      <c r="AV54" s="33">
        <f t="shared" si="5"/>
        <v>1</v>
      </c>
      <c r="AW54" s="36">
        <f t="shared" si="16"/>
        <v>7.2684561620466256E-2</v>
      </c>
      <c r="AX54" s="23">
        <f>'PIB Volumen por sectores'!K52</f>
        <v>123.67522802145299</v>
      </c>
      <c r="AY54" s="36"/>
      <c r="AZ54" s="36"/>
      <c r="BA54" s="36"/>
      <c r="BB54" s="53">
        <v>5545897.9000000004</v>
      </c>
      <c r="BC54" s="33">
        <v>5552617.5499999998</v>
      </c>
      <c r="BD54" s="33">
        <f t="shared" si="6"/>
        <v>66244.519999999553</v>
      </c>
      <c r="BE54" s="33">
        <v>0</v>
      </c>
      <c r="BF54" s="33">
        <f t="shared" si="7"/>
        <v>1</v>
      </c>
      <c r="BG54" s="36">
        <f t="shared" si="17"/>
        <v>4.3110963960487213E-2</v>
      </c>
      <c r="BH54" s="33">
        <f>'PIB Volumen por sectores'!R52</f>
        <v>88.392499999999998</v>
      </c>
      <c r="BI54" s="36"/>
      <c r="BJ54" s="36"/>
      <c r="BK54" s="36"/>
    </row>
    <row r="55" spans="1:63" x14ac:dyDescent="0.25">
      <c r="A55" s="16" t="s">
        <v>72</v>
      </c>
      <c r="B55" s="22">
        <v>2991.2</v>
      </c>
      <c r="C55" s="22">
        <v>3000.3395099999998</v>
      </c>
      <c r="D55" s="32">
        <f t="shared" si="8"/>
        <v>-12.301480000000083</v>
      </c>
      <c r="E55" s="63">
        <v>0</v>
      </c>
      <c r="F55" s="63">
        <f t="shared" si="0"/>
        <v>-1</v>
      </c>
      <c r="G55" s="36">
        <f t="shared" si="18"/>
        <v>-1.0300066715050264E-2</v>
      </c>
      <c r="H55" s="22">
        <f>'PIB Volumen por sectores'!C53</f>
        <v>104.33282017857999</v>
      </c>
      <c r="I55" s="36"/>
      <c r="J55" s="36"/>
      <c r="K55" s="36"/>
      <c r="L55" s="46">
        <v>2436.8000000000002</v>
      </c>
      <c r="M55" s="39">
        <v>2435.8138800000002</v>
      </c>
      <c r="N55" s="32">
        <f t="shared" si="9"/>
        <v>32.64400999999998</v>
      </c>
      <c r="O55" s="63">
        <v>0</v>
      </c>
      <c r="P55" s="63">
        <f t="shared" si="1"/>
        <v>1</v>
      </c>
      <c r="Q55" s="36">
        <f t="shared" si="13"/>
        <v>6.6342269551376773E-2</v>
      </c>
      <c r="R55" s="22">
        <f>'PIB Volumen por sectores'!K53</f>
        <v>124.29571670232301</v>
      </c>
      <c r="S55" s="36"/>
      <c r="T55" s="36"/>
      <c r="U55" s="36"/>
      <c r="V55" s="49">
        <v>12480.9</v>
      </c>
      <c r="W55" s="32">
        <v>12510.002</v>
      </c>
      <c r="X55" s="32">
        <f t="shared" si="2"/>
        <v>167.51020000000062</v>
      </c>
      <c r="Y55" s="63">
        <v>0</v>
      </c>
      <c r="Z55" s="63">
        <f t="shared" si="3"/>
        <v>1</v>
      </c>
      <c r="AA55" s="32">
        <f t="shared" si="14"/>
        <v>5.456338756120515E-2</v>
      </c>
      <c r="AB55" s="32">
        <f>'PIB Volumen por sectores'!S53</f>
        <v>89.63495534016019</v>
      </c>
      <c r="AC55" s="32"/>
      <c r="AD55" s="32"/>
      <c r="AE55" s="32"/>
      <c r="AG55" s="16" t="s">
        <v>72</v>
      </c>
      <c r="AH55" s="23">
        <v>1384958.3</v>
      </c>
      <c r="AI55" s="23">
        <v>1376024.33</v>
      </c>
      <c r="AJ55" s="33">
        <f t="shared" si="10"/>
        <v>-2409.5100000000093</v>
      </c>
      <c r="AK55" s="33">
        <v>0</v>
      </c>
      <c r="AL55" s="23">
        <f t="shared" si="4"/>
        <v>-1</v>
      </c>
      <c r="AM55" s="36">
        <f t="shared" si="15"/>
        <v>-3.9585216863204705E-3</v>
      </c>
      <c r="AN55" s="23">
        <f>'PIB Volumen por sectores'!C53</f>
        <v>104.33282017857999</v>
      </c>
      <c r="AO55" s="36"/>
      <c r="AP55" s="36"/>
      <c r="AQ55" s="36"/>
      <c r="AR55" s="53">
        <v>1203858.3</v>
      </c>
      <c r="AS55" s="23">
        <v>1201373.54</v>
      </c>
      <c r="AT55" s="33">
        <f t="shared" si="11"/>
        <v>17398.469999999972</v>
      </c>
      <c r="AU55" s="33">
        <v>0</v>
      </c>
      <c r="AV55" s="33">
        <f t="shared" si="5"/>
        <v>1</v>
      </c>
      <c r="AW55" s="36">
        <f t="shared" si="16"/>
        <v>6.7873628070161035E-2</v>
      </c>
      <c r="AX55" s="23">
        <f>'PIB Volumen por sectores'!K53</f>
        <v>124.29571670232301</v>
      </c>
      <c r="AY55" s="36"/>
      <c r="AZ55" s="36"/>
      <c r="BA55" s="36"/>
      <c r="BB55" s="53">
        <v>5640534.4000000004</v>
      </c>
      <c r="BC55" s="33">
        <v>5635297.0700000003</v>
      </c>
      <c r="BD55" s="33">
        <f t="shared" si="6"/>
        <v>82679.520000000484</v>
      </c>
      <c r="BE55" s="33">
        <v>0</v>
      </c>
      <c r="BF55" s="33">
        <f t="shared" si="7"/>
        <v>1</v>
      </c>
      <c r="BG55" s="36">
        <f t="shared" si="17"/>
        <v>5.1952885568205931E-2</v>
      </c>
      <c r="BH55" s="33">
        <f>'PIB Volumen por sectores'!R53</f>
        <v>89.72</v>
      </c>
      <c r="BI55" s="36"/>
      <c r="BJ55" s="36"/>
      <c r="BK55" s="36"/>
    </row>
    <row r="56" spans="1:63" x14ac:dyDescent="0.25">
      <c r="A56" s="16" t="s">
        <v>73</v>
      </c>
      <c r="B56" s="22">
        <v>2991.7</v>
      </c>
      <c r="C56" s="22">
        <v>2984.4047399999999</v>
      </c>
      <c r="D56" s="32">
        <f t="shared" si="8"/>
        <v>-15.934769999999844</v>
      </c>
      <c r="E56" s="63">
        <v>0</v>
      </c>
      <c r="F56" s="63">
        <f t="shared" si="0"/>
        <v>-1</v>
      </c>
      <c r="G56" s="36">
        <f t="shared" si="18"/>
        <v>-1.4399089914394654E-2</v>
      </c>
      <c r="H56" s="22">
        <f>'PIB Volumen por sectores'!C54</f>
        <v>105.21016557937</v>
      </c>
      <c r="I56" s="36"/>
      <c r="J56" s="36"/>
      <c r="K56" s="36"/>
      <c r="L56" s="46">
        <v>2460.3000000000002</v>
      </c>
      <c r="M56" s="39">
        <v>2454.2757299999998</v>
      </c>
      <c r="N56" s="32">
        <f t="shared" si="9"/>
        <v>18.461849999999686</v>
      </c>
      <c r="O56" s="63">
        <v>0</v>
      </c>
      <c r="P56" s="63">
        <f t="shared" si="1"/>
        <v>1</v>
      </c>
      <c r="Q56" s="36">
        <f t="shared" si="13"/>
        <v>5.7489161630692467E-2</v>
      </c>
      <c r="R56" s="22">
        <f>'PIB Volumen por sectores'!K54</f>
        <v>124.705987866543</v>
      </c>
      <c r="S56" s="36"/>
      <c r="T56" s="36"/>
      <c r="U56" s="36"/>
      <c r="V56" s="49">
        <v>12728.2</v>
      </c>
      <c r="W56" s="32">
        <v>12675.921899999999</v>
      </c>
      <c r="X56" s="32">
        <f t="shared" si="2"/>
        <v>165.91989999999896</v>
      </c>
      <c r="Y56" s="63">
        <v>0</v>
      </c>
      <c r="Z56" s="63">
        <f t="shared" si="3"/>
        <v>1</v>
      </c>
      <c r="AA56" s="32">
        <f t="shared" si="14"/>
        <v>5.6637405954856987E-2</v>
      </c>
      <c r="AB56" s="32">
        <f>'PIB Volumen por sectores'!S54</f>
        <v>90.806140091149402</v>
      </c>
      <c r="AC56" s="32"/>
      <c r="AD56" s="32"/>
      <c r="AE56" s="32"/>
      <c r="AG56" s="16" t="s">
        <v>73</v>
      </c>
      <c r="AH56" s="23">
        <v>1364157</v>
      </c>
      <c r="AI56" s="23">
        <v>1368089.3</v>
      </c>
      <c r="AJ56" s="33">
        <f t="shared" si="10"/>
        <v>-7935.0300000000279</v>
      </c>
      <c r="AK56" s="33">
        <v>0</v>
      </c>
      <c r="AL56" s="23">
        <f t="shared" si="4"/>
        <v>-1</v>
      </c>
      <c r="AM56" s="36">
        <f t="shared" si="15"/>
        <v>-7.7160778241288789E-3</v>
      </c>
      <c r="AN56" s="23">
        <f>'PIB Volumen por sectores'!C54</f>
        <v>105.21016557937</v>
      </c>
      <c r="AO56" s="36"/>
      <c r="AP56" s="36"/>
      <c r="AQ56" s="36"/>
      <c r="AR56" s="53">
        <v>1218905.2</v>
      </c>
      <c r="AS56" s="23">
        <v>1213662.26</v>
      </c>
      <c r="AT56" s="33">
        <f t="shared" si="11"/>
        <v>12288.719999999972</v>
      </c>
      <c r="AU56" s="33">
        <v>0</v>
      </c>
      <c r="AV56" s="33">
        <f t="shared" si="5"/>
        <v>1</v>
      </c>
      <c r="AW56" s="36">
        <f t="shared" si="16"/>
        <v>5.8709052541341872E-2</v>
      </c>
      <c r="AX56" s="23">
        <f>'PIB Volumen por sectores'!K54</f>
        <v>124.705987866543</v>
      </c>
      <c r="AY56" s="36"/>
      <c r="AZ56" s="36"/>
      <c r="BA56" s="36"/>
      <c r="BB56" s="53">
        <v>5755212.5999999996</v>
      </c>
      <c r="BC56" s="33">
        <v>5721210.6200000001</v>
      </c>
      <c r="BD56" s="33">
        <f t="shared" si="6"/>
        <v>85913.549999999814</v>
      </c>
      <c r="BE56" s="33">
        <v>0</v>
      </c>
      <c r="BF56" s="33">
        <f t="shared" si="7"/>
        <v>1</v>
      </c>
      <c r="BG56" s="36">
        <f t="shared" si="17"/>
        <v>5.6509684469772822E-2</v>
      </c>
      <c r="BH56" s="33">
        <f>'PIB Volumen por sectores'!R54</f>
        <v>90.790300000000002</v>
      </c>
      <c r="BI56" s="36"/>
      <c r="BJ56" s="36"/>
      <c r="BK56" s="36"/>
    </row>
    <row r="57" spans="1:63" x14ac:dyDescent="0.25">
      <c r="A57" s="16" t="s">
        <v>74</v>
      </c>
      <c r="B57" s="22">
        <v>2974.1</v>
      </c>
      <c r="C57" s="22">
        <v>2969.13238</v>
      </c>
      <c r="D57" s="32">
        <f t="shared" si="8"/>
        <v>-15.272359999999935</v>
      </c>
      <c r="E57" s="63">
        <v>0</v>
      </c>
      <c r="F57" s="63">
        <f t="shared" si="0"/>
        <v>-1</v>
      </c>
      <c r="G57" s="36">
        <f t="shared" si="18"/>
        <v>-1.6291184679258938E-2</v>
      </c>
      <c r="H57" s="22">
        <f>'PIB Volumen por sectores'!C55</f>
        <v>105.83267537211501</v>
      </c>
      <c r="I57" s="36"/>
      <c r="J57" s="36"/>
      <c r="K57" s="36"/>
      <c r="L57" s="46">
        <v>2481.1999999999998</v>
      </c>
      <c r="M57" s="39">
        <v>2490.80411</v>
      </c>
      <c r="N57" s="32">
        <f t="shared" si="9"/>
        <v>36.528380000000197</v>
      </c>
      <c r="O57" s="63">
        <v>0</v>
      </c>
      <c r="P57" s="63">
        <f t="shared" si="1"/>
        <v>1</v>
      </c>
      <c r="Q57" s="36">
        <f t="shared" si="13"/>
        <v>5.6394228609084961E-2</v>
      </c>
      <c r="R57" s="22">
        <f>'PIB Volumen por sectores'!K55</f>
        <v>125.376938200932</v>
      </c>
      <c r="S57" s="36"/>
      <c r="T57" s="36"/>
      <c r="U57" s="36"/>
      <c r="V57" s="49">
        <v>12811.8</v>
      </c>
      <c r="W57" s="32">
        <v>12813.893400000001</v>
      </c>
      <c r="X57" s="32">
        <f t="shared" si="2"/>
        <v>137.97150000000147</v>
      </c>
      <c r="Y57" s="63">
        <v>0</v>
      </c>
      <c r="Z57" s="63">
        <f t="shared" si="3"/>
        <v>1</v>
      </c>
      <c r="AA57" s="32">
        <f t="shared" si="14"/>
        <v>5.296008450177693E-2</v>
      </c>
      <c r="AB57" s="32">
        <f>'PIB Volumen por sectores'!S55</f>
        <v>91.931393980952706</v>
      </c>
      <c r="AC57" s="32"/>
      <c r="AD57" s="32"/>
      <c r="AE57" s="32"/>
      <c r="AG57" s="16" t="s">
        <v>74</v>
      </c>
      <c r="AH57" s="23">
        <v>1361721.1</v>
      </c>
      <c r="AI57" s="23">
        <v>1361312.65</v>
      </c>
      <c r="AJ57" s="33">
        <f t="shared" si="10"/>
        <v>-6776.6500000001397</v>
      </c>
      <c r="AK57" s="33">
        <v>0</v>
      </c>
      <c r="AL57" s="23">
        <f t="shared" si="4"/>
        <v>-1</v>
      </c>
      <c r="AM57" s="36">
        <f t="shared" si="15"/>
        <v>-1.2186019499163824E-2</v>
      </c>
      <c r="AN57" s="23">
        <f>'PIB Volumen por sectores'!C55</f>
        <v>105.83267537211501</v>
      </c>
      <c r="AO57" s="36"/>
      <c r="AP57" s="36"/>
      <c r="AQ57" s="36"/>
      <c r="AR57" s="53">
        <v>1221108.1000000001</v>
      </c>
      <c r="AS57" s="23">
        <v>1229862.4099999999</v>
      </c>
      <c r="AT57" s="33">
        <f t="shared" si="11"/>
        <v>16200.149999999907</v>
      </c>
      <c r="AU57" s="33">
        <v>0</v>
      </c>
      <c r="AV57" s="33">
        <f t="shared" si="5"/>
        <v>1</v>
      </c>
      <c r="AW57" s="36">
        <f t="shared" si="16"/>
        <v>5.5694356266936064E-2</v>
      </c>
      <c r="AX57" s="23">
        <f>'PIB Volumen por sectores'!K55</f>
        <v>125.376938200932</v>
      </c>
      <c r="AY57" s="36"/>
      <c r="AZ57" s="36"/>
      <c r="BA57" s="36"/>
      <c r="BB57" s="53">
        <v>5754098.0999999996</v>
      </c>
      <c r="BC57" s="33">
        <v>5787725.5300000003</v>
      </c>
      <c r="BD57" s="33">
        <f t="shared" si="6"/>
        <v>66514.910000000149</v>
      </c>
      <c r="BE57" s="33">
        <v>0</v>
      </c>
      <c r="BF57" s="33">
        <f t="shared" si="7"/>
        <v>1</v>
      </c>
      <c r="BG57" s="36">
        <f t="shared" si="17"/>
        <v>5.492745359314366E-2</v>
      </c>
      <c r="BH57" s="33">
        <f>'PIB Volumen por sectores'!R55</f>
        <v>91.949600000000004</v>
      </c>
      <c r="BI57" s="36"/>
      <c r="BJ57" s="36"/>
      <c r="BK57" s="36"/>
    </row>
    <row r="58" spans="1:63" x14ac:dyDescent="0.25">
      <c r="A58" s="16" t="s">
        <v>75</v>
      </c>
      <c r="B58" s="22">
        <v>2951</v>
      </c>
      <c r="C58" s="22">
        <v>2961.2221500000001</v>
      </c>
      <c r="D58" s="32">
        <f t="shared" si="8"/>
        <v>-7.9102299999999559</v>
      </c>
      <c r="E58" s="63">
        <v>0</v>
      </c>
      <c r="F58" s="63">
        <f t="shared" si="0"/>
        <v>-1</v>
      </c>
      <c r="G58" s="36">
        <f t="shared" si="18"/>
        <v>-1.7067695809317066E-2</v>
      </c>
      <c r="H58" s="22">
        <f>'PIB Volumen por sectores'!C56</f>
        <v>106.47901611204399</v>
      </c>
      <c r="I58" s="36"/>
      <c r="J58" s="36"/>
      <c r="K58" s="36"/>
      <c r="L58" s="46">
        <v>2546.8000000000002</v>
      </c>
      <c r="M58" s="39">
        <v>2542.2308600000001</v>
      </c>
      <c r="N58" s="32">
        <f t="shared" si="9"/>
        <v>51.426750000000084</v>
      </c>
      <c r="O58" s="63">
        <v>0</v>
      </c>
      <c r="P58" s="63">
        <f t="shared" si="1"/>
        <v>1</v>
      </c>
      <c r="Q58" s="36">
        <f t="shared" si="13"/>
        <v>5.7865651419805764E-2</v>
      </c>
      <c r="R58" s="22">
        <f>'PIB Volumen por sectores'!K56</f>
        <v>126.236297149135</v>
      </c>
      <c r="S58" s="36"/>
      <c r="T58" s="36"/>
      <c r="U58" s="36"/>
      <c r="V58" s="49">
        <v>12919.9</v>
      </c>
      <c r="W58" s="32">
        <v>12936.1057</v>
      </c>
      <c r="X58" s="32">
        <f t="shared" si="2"/>
        <v>122.21229999999923</v>
      </c>
      <c r="Y58" s="63">
        <v>0</v>
      </c>
      <c r="Z58" s="63">
        <f t="shared" si="3"/>
        <v>1</v>
      </c>
      <c r="AA58" s="32">
        <f t="shared" si="14"/>
        <v>4.8095142343947135E-2</v>
      </c>
      <c r="AB58" s="32">
        <f>'PIB Volumen por sectores'!S56</f>
        <v>93.107185817474303</v>
      </c>
      <c r="AC58" s="32"/>
      <c r="AD58" s="32"/>
      <c r="AE58" s="32"/>
      <c r="AG58" s="16" t="s">
        <v>75</v>
      </c>
      <c r="AH58" s="23">
        <v>1357016.7</v>
      </c>
      <c r="AI58" s="23">
        <v>1358194.39</v>
      </c>
      <c r="AJ58" s="33">
        <f t="shared" si="10"/>
        <v>-3118.2600000000093</v>
      </c>
      <c r="AK58" s="33">
        <v>0</v>
      </c>
      <c r="AL58" s="23">
        <f t="shared" si="4"/>
        <v>-1</v>
      </c>
      <c r="AM58" s="36">
        <f t="shared" si="15"/>
        <v>-1.4682931753910064E-2</v>
      </c>
      <c r="AN58" s="23">
        <f>'PIB Volumen por sectores'!C56</f>
        <v>106.47901611204399</v>
      </c>
      <c r="AO58" s="36"/>
      <c r="AP58" s="36"/>
      <c r="AQ58" s="36"/>
      <c r="AR58" s="53">
        <v>1256987.3</v>
      </c>
      <c r="AS58" s="23">
        <v>1252443.02</v>
      </c>
      <c r="AT58" s="33">
        <f t="shared" si="11"/>
        <v>22580.610000000102</v>
      </c>
      <c r="AU58" s="33">
        <v>0</v>
      </c>
      <c r="AV58" s="33">
        <f t="shared" si="5"/>
        <v>1</v>
      </c>
      <c r="AW58" s="36">
        <f t="shared" si="16"/>
        <v>5.782887810298231E-2</v>
      </c>
      <c r="AX58" s="23">
        <f>'PIB Volumen por sectores'!K56</f>
        <v>126.236297149135</v>
      </c>
      <c r="AY58" s="36"/>
      <c r="AZ58" s="36"/>
      <c r="BA58" s="36"/>
      <c r="BB58" s="53">
        <v>5852410.0999999996</v>
      </c>
      <c r="BC58" s="33">
        <v>5828109.7999999998</v>
      </c>
      <c r="BD58" s="33">
        <f t="shared" si="6"/>
        <v>40384.269999999553</v>
      </c>
      <c r="BE58" s="33">
        <v>0</v>
      </c>
      <c r="BF58" s="33">
        <f t="shared" si="7"/>
        <v>1</v>
      </c>
      <c r="BG58" s="36">
        <f t="shared" si="17"/>
        <v>4.9614843363379131E-2</v>
      </c>
      <c r="BH58" s="33">
        <f>'PIB Volumen por sectores'!R56</f>
        <v>93.030699999999996</v>
      </c>
      <c r="BI58" s="36"/>
      <c r="BJ58" s="36"/>
      <c r="BK58" s="36"/>
    </row>
    <row r="59" spans="1:63" x14ac:dyDescent="0.25">
      <c r="A59" s="16" t="s">
        <v>76</v>
      </c>
      <c r="B59" s="22">
        <v>2956.8</v>
      </c>
      <c r="C59" s="22">
        <v>2956.0913399999999</v>
      </c>
      <c r="D59" s="32">
        <f t="shared" si="8"/>
        <v>-5.1308100000001104</v>
      </c>
      <c r="E59" s="63">
        <v>0</v>
      </c>
      <c r="F59" s="63">
        <f t="shared" si="0"/>
        <v>-1</v>
      </c>
      <c r="G59" s="36">
        <f t="shared" si="18"/>
        <v>-1.4747721000414332E-2</v>
      </c>
      <c r="H59" s="22">
        <f>'PIB Volumen por sectores'!C57</f>
        <v>107.13844353886699</v>
      </c>
      <c r="I59" s="36"/>
      <c r="J59" s="36"/>
      <c r="K59" s="36"/>
      <c r="L59" s="46">
        <v>2590</v>
      </c>
      <c r="M59" s="39">
        <v>2597.0617499999998</v>
      </c>
      <c r="N59" s="32">
        <f t="shared" si="9"/>
        <v>54.830889999999727</v>
      </c>
      <c r="O59" s="63">
        <v>0</v>
      </c>
      <c r="P59" s="63">
        <f t="shared" si="1"/>
        <v>1</v>
      </c>
      <c r="Q59" s="36">
        <f t="shared" si="13"/>
        <v>6.6198764743059801E-2</v>
      </c>
      <c r="R59" s="22">
        <f>'PIB Volumen por sectores'!K57</f>
        <v>126.295725692586</v>
      </c>
      <c r="S59" s="36"/>
      <c r="T59" s="36"/>
      <c r="U59" s="36"/>
      <c r="V59" s="49">
        <v>13063.4</v>
      </c>
      <c r="W59" s="32">
        <v>13075.762199999999</v>
      </c>
      <c r="X59" s="32">
        <f t="shared" si="2"/>
        <v>139.65649999999914</v>
      </c>
      <c r="Y59" s="63">
        <v>0</v>
      </c>
      <c r="Z59" s="63">
        <f t="shared" si="3"/>
        <v>1</v>
      </c>
      <c r="AA59" s="32">
        <f t="shared" si="14"/>
        <v>4.5224629060810602E-2</v>
      </c>
      <c r="AB59" s="32">
        <f>'PIB Volumen por sectores'!S57</f>
        <v>94.379420621531807</v>
      </c>
      <c r="AC59" s="32"/>
      <c r="AD59" s="32"/>
      <c r="AE59" s="32"/>
      <c r="AG59" s="16" t="s">
        <v>76</v>
      </c>
      <c r="AH59" s="23">
        <v>1353464.3</v>
      </c>
      <c r="AI59" s="23">
        <v>1351153.68</v>
      </c>
      <c r="AJ59" s="33">
        <f t="shared" si="10"/>
        <v>-7040.7099999999627</v>
      </c>
      <c r="AK59" s="33">
        <v>0</v>
      </c>
      <c r="AL59" s="23">
        <f t="shared" si="4"/>
        <v>-1</v>
      </c>
      <c r="AM59" s="36">
        <f t="shared" si="15"/>
        <v>-1.8074280706940799E-2</v>
      </c>
      <c r="AN59" s="23">
        <f>'PIB Volumen por sectores'!C57</f>
        <v>107.13844353886699</v>
      </c>
      <c r="AO59" s="36"/>
      <c r="AP59" s="36"/>
      <c r="AQ59" s="36"/>
      <c r="AR59" s="53">
        <v>1273556.8999999999</v>
      </c>
      <c r="AS59" s="23">
        <v>1278267.1499999999</v>
      </c>
      <c r="AT59" s="33">
        <f t="shared" si="11"/>
        <v>25824.129999999888</v>
      </c>
      <c r="AU59" s="33">
        <v>0</v>
      </c>
      <c r="AV59" s="33">
        <f t="shared" si="5"/>
        <v>1</v>
      </c>
      <c r="AW59" s="36">
        <f t="shared" si="16"/>
        <v>6.4004747432675993E-2</v>
      </c>
      <c r="AX59" s="23">
        <f>'PIB Volumen por sectores'!K57</f>
        <v>126.295725692586</v>
      </c>
      <c r="AY59" s="36"/>
      <c r="AZ59" s="36"/>
      <c r="BA59" s="36"/>
      <c r="BB59" s="53">
        <v>5868142.5</v>
      </c>
      <c r="BC59" s="33">
        <v>5868621.4000000004</v>
      </c>
      <c r="BD59" s="33">
        <f t="shared" si="6"/>
        <v>40511.600000000559</v>
      </c>
      <c r="BE59" s="33">
        <v>0</v>
      </c>
      <c r="BF59" s="33">
        <f t="shared" si="7"/>
        <v>1</v>
      </c>
      <c r="BG59" s="36">
        <f t="shared" si="17"/>
        <v>4.1404086972117705E-2</v>
      </c>
      <c r="BH59" s="33">
        <f>'PIB Volumen por sectores'!R57</f>
        <v>94.137200000000007</v>
      </c>
      <c r="BI59" s="36"/>
      <c r="BJ59" s="36"/>
      <c r="BK59" s="36"/>
    </row>
    <row r="60" spans="1:63" x14ac:dyDescent="0.25">
      <c r="A60" s="16" t="s">
        <v>77</v>
      </c>
      <c r="B60" s="22">
        <v>2948.1</v>
      </c>
      <c r="C60" s="22">
        <v>2942.83637</v>
      </c>
      <c r="D60" s="32">
        <f t="shared" si="8"/>
        <v>-13.254969999999958</v>
      </c>
      <c r="E60" s="63">
        <v>0</v>
      </c>
      <c r="F60" s="63">
        <f t="shared" si="0"/>
        <v>-1</v>
      </c>
      <c r="G60" s="36">
        <f t="shared" si="18"/>
        <v>-1.3928529680595521E-2</v>
      </c>
      <c r="H60" s="22">
        <f>'PIB Volumen por sectores'!C58</f>
        <v>107.54612680370801</v>
      </c>
      <c r="I60" s="36"/>
      <c r="J60" s="36"/>
      <c r="K60" s="36"/>
      <c r="L60" s="46">
        <v>2653.9</v>
      </c>
      <c r="M60" s="39">
        <v>2641.2652800000001</v>
      </c>
      <c r="N60" s="32">
        <f t="shared" si="9"/>
        <v>44.203530000000228</v>
      </c>
      <c r="O60" s="63">
        <v>0</v>
      </c>
      <c r="P60" s="63">
        <f t="shared" si="1"/>
        <v>1</v>
      </c>
      <c r="Q60" s="36">
        <f t="shared" si="13"/>
        <v>7.6189300050650888E-2</v>
      </c>
      <c r="R60" s="22">
        <f>'PIB Volumen por sectores'!K58</f>
        <v>125.801140793405</v>
      </c>
      <c r="S60" s="36"/>
      <c r="T60" s="36"/>
      <c r="U60" s="36"/>
      <c r="V60" s="49">
        <v>13256.9</v>
      </c>
      <c r="W60" s="32">
        <v>13236.280199999999</v>
      </c>
      <c r="X60" s="32">
        <f t="shared" si="2"/>
        <v>160.51800000000003</v>
      </c>
      <c r="Y60" s="63">
        <v>0</v>
      </c>
      <c r="Z60" s="63">
        <f t="shared" si="3"/>
        <v>1</v>
      </c>
      <c r="AA60" s="32">
        <f t="shared" si="14"/>
        <v>4.4206512506202798E-2</v>
      </c>
      <c r="AB60" s="32">
        <f>'PIB Volumen por sectores'!S58</f>
        <v>95.702158133038211</v>
      </c>
      <c r="AC60" s="32"/>
      <c r="AD60" s="32"/>
      <c r="AE60" s="32"/>
      <c r="AG60" s="16" t="s">
        <v>77</v>
      </c>
      <c r="AH60" s="23">
        <v>1338326.5</v>
      </c>
      <c r="AI60" s="23">
        <v>1339243.3400000001</v>
      </c>
      <c r="AJ60" s="33">
        <f t="shared" si="10"/>
        <v>-11910.339999999851</v>
      </c>
      <c r="AK60" s="33">
        <v>0</v>
      </c>
      <c r="AL60" s="23">
        <f t="shared" si="4"/>
        <v>-1</v>
      </c>
      <c r="AM60" s="36">
        <f t="shared" si="15"/>
        <v>-2.1084851697911796E-2</v>
      </c>
      <c r="AN60" s="23">
        <f>'PIB Volumen por sectores'!C58</f>
        <v>107.54612680370801</v>
      </c>
      <c r="AO60" s="36"/>
      <c r="AP60" s="36"/>
      <c r="AQ60" s="36"/>
      <c r="AR60" s="53">
        <v>1307504.8999999999</v>
      </c>
      <c r="AS60" s="23">
        <v>1298733.46</v>
      </c>
      <c r="AT60" s="33">
        <f t="shared" si="11"/>
        <v>20466.310000000056</v>
      </c>
      <c r="AU60" s="33">
        <v>0</v>
      </c>
      <c r="AV60" s="33">
        <f t="shared" si="5"/>
        <v>1</v>
      </c>
      <c r="AW60" s="36">
        <f t="shared" si="16"/>
        <v>7.0094624183172638E-2</v>
      </c>
      <c r="AX60" s="23">
        <f>'PIB Volumen por sectores'!K58</f>
        <v>125.801140793405</v>
      </c>
      <c r="AY60" s="36"/>
      <c r="AZ60" s="36"/>
      <c r="BA60" s="36"/>
      <c r="BB60" s="53">
        <v>5900729.0999999996</v>
      </c>
      <c r="BC60" s="33">
        <v>5907242.0199999996</v>
      </c>
      <c r="BD60" s="33">
        <f t="shared" si="6"/>
        <v>38620.61999999918</v>
      </c>
      <c r="BE60" s="33">
        <v>0</v>
      </c>
      <c r="BF60" s="33">
        <f t="shared" si="7"/>
        <v>1</v>
      </c>
      <c r="BG60" s="36">
        <f t="shared" si="17"/>
        <v>3.2516090099825659E-2</v>
      </c>
      <c r="BH60" s="33">
        <f>'PIB Volumen por sectores'!R58</f>
        <v>96.035799999999995</v>
      </c>
      <c r="BI60" s="36"/>
      <c r="BJ60" s="36"/>
      <c r="BK60" s="36"/>
    </row>
    <row r="61" spans="1:63" x14ac:dyDescent="0.25">
      <c r="A61" s="16" t="s">
        <v>78</v>
      </c>
      <c r="B61" s="22">
        <v>2924.2</v>
      </c>
      <c r="C61" s="22">
        <v>2921.0372000000002</v>
      </c>
      <c r="D61" s="32">
        <f t="shared" si="8"/>
        <v>-21.799169999999776</v>
      </c>
      <c r="E61" s="63">
        <v>0</v>
      </c>
      <c r="F61" s="63">
        <f t="shared" si="0"/>
        <v>-1</v>
      </c>
      <c r="G61" s="36">
        <f t="shared" si="18"/>
        <v>-1.6198395303613847E-2</v>
      </c>
      <c r="H61" s="22">
        <f>'PIB Volumen por sectores'!C59</f>
        <v>107.807011340153</v>
      </c>
      <c r="I61" s="36"/>
      <c r="J61" s="36"/>
      <c r="K61" s="36"/>
      <c r="L61" s="46">
        <v>2654.2</v>
      </c>
      <c r="M61" s="39">
        <v>2659.3058000000001</v>
      </c>
      <c r="N61" s="32">
        <f t="shared" si="9"/>
        <v>18.040520000000015</v>
      </c>
      <c r="O61" s="63">
        <v>1</v>
      </c>
      <c r="P61" s="63">
        <f t="shared" si="1"/>
        <v>1</v>
      </c>
      <c r="Q61" s="36">
        <f t="shared" si="13"/>
        <v>6.764951499939513E-2</v>
      </c>
      <c r="R61" s="22">
        <f>'PIB Volumen por sectores'!K59</f>
        <v>125.91453345949</v>
      </c>
      <c r="S61" s="36"/>
      <c r="T61" s="36"/>
      <c r="U61" s="36"/>
      <c r="V61" s="49">
        <v>13397</v>
      </c>
      <c r="W61" s="32">
        <v>13385.8104</v>
      </c>
      <c r="X61" s="32">
        <f t="shared" si="2"/>
        <v>149.53020000000106</v>
      </c>
      <c r="Y61" s="63">
        <v>0</v>
      </c>
      <c r="Z61" s="63">
        <f t="shared" si="3"/>
        <v>1</v>
      </c>
      <c r="AA61" s="32">
        <f t="shared" si="14"/>
        <v>4.4632570456688787E-2</v>
      </c>
      <c r="AB61" s="32">
        <f>'PIB Volumen por sectores'!S59</f>
        <v>96.943019420764401</v>
      </c>
      <c r="AC61" s="32"/>
      <c r="AD61" s="32"/>
      <c r="AE61" s="32"/>
      <c r="AG61" s="16" t="s">
        <v>78</v>
      </c>
      <c r="AH61" s="23">
        <v>1333822.3</v>
      </c>
      <c r="AI61" s="23">
        <v>1334040.43</v>
      </c>
      <c r="AJ61" s="33">
        <f t="shared" si="10"/>
        <v>-5202.910000000149</v>
      </c>
      <c r="AK61" s="33">
        <v>0</v>
      </c>
      <c r="AL61" s="23">
        <f t="shared" si="4"/>
        <v>-1</v>
      </c>
      <c r="AM61" s="36">
        <f t="shared" si="15"/>
        <v>-2.0033766673658672E-2</v>
      </c>
      <c r="AN61" s="23">
        <f>'PIB Volumen por sectores'!C59</f>
        <v>107.807011340153</v>
      </c>
      <c r="AO61" s="36"/>
      <c r="AP61" s="36"/>
      <c r="AQ61" s="36"/>
      <c r="AR61" s="53">
        <v>1304122.1000000001</v>
      </c>
      <c r="AS61" s="23">
        <v>1310808.77</v>
      </c>
      <c r="AT61" s="33">
        <f t="shared" si="11"/>
        <v>12075.310000000056</v>
      </c>
      <c r="AU61" s="33">
        <v>1</v>
      </c>
      <c r="AV61" s="33">
        <f t="shared" si="5"/>
        <v>1</v>
      </c>
      <c r="AW61" s="36">
        <f t="shared" si="16"/>
        <v>6.5817411233830711E-2</v>
      </c>
      <c r="AX61" s="23">
        <f>'PIB Volumen por sectores'!K59</f>
        <v>125.91453345949</v>
      </c>
      <c r="AY61" s="36"/>
      <c r="AZ61" s="36"/>
      <c r="BA61" s="36"/>
      <c r="BB61" s="53">
        <v>5967816.5</v>
      </c>
      <c r="BC61" s="33">
        <v>5976606</v>
      </c>
      <c r="BD61" s="33">
        <f t="shared" si="6"/>
        <v>69363.980000000447</v>
      </c>
      <c r="BE61" s="33">
        <v>0</v>
      </c>
      <c r="BF61" s="33">
        <f t="shared" si="7"/>
        <v>1</v>
      </c>
      <c r="BG61" s="36">
        <f t="shared" si="17"/>
        <v>3.2634662618494924E-2</v>
      </c>
      <c r="BH61" s="33">
        <f>'PIB Volumen por sectores'!R59</f>
        <v>97.004900000000006</v>
      </c>
      <c r="BI61" s="36"/>
      <c r="BJ61" s="36"/>
      <c r="BK61" s="36"/>
    </row>
    <row r="62" spans="1:63" x14ac:dyDescent="0.25">
      <c r="A62" s="16" t="s">
        <v>79</v>
      </c>
      <c r="B62" s="22">
        <v>2911.2</v>
      </c>
      <c r="C62" s="22">
        <v>2916.8137400000001</v>
      </c>
      <c r="D62" s="32">
        <f t="shared" si="8"/>
        <v>-4.2234600000001592</v>
      </c>
      <c r="E62" s="63">
        <v>0</v>
      </c>
      <c r="F62" s="63">
        <f t="shared" si="0"/>
        <v>-1</v>
      </c>
      <c r="G62" s="36">
        <f t="shared" si="18"/>
        <v>-1.4996649271990622E-2</v>
      </c>
      <c r="H62" s="22">
        <f>'PIB Volumen por sectores'!C60</f>
        <v>108.27664275474299</v>
      </c>
      <c r="I62" s="36"/>
      <c r="J62" s="36"/>
      <c r="K62" s="36"/>
      <c r="L62" s="46">
        <v>2647.2</v>
      </c>
      <c r="M62" s="39">
        <v>2653.5478800000001</v>
      </c>
      <c r="N62" s="32">
        <f t="shared" si="9"/>
        <v>-5.7579200000000128</v>
      </c>
      <c r="O62" s="63">
        <v>0</v>
      </c>
      <c r="P62" s="63">
        <f t="shared" si="1"/>
        <v>-1</v>
      </c>
      <c r="Q62" s="36">
        <f t="shared" si="13"/>
        <v>4.3787140558902642E-2</v>
      </c>
      <c r="R62" s="22">
        <f>'PIB Volumen por sectores'!K60</f>
        <v>126.594663789404</v>
      </c>
      <c r="S62" s="36"/>
      <c r="T62" s="36"/>
      <c r="U62" s="36"/>
      <c r="V62" s="49">
        <v>13484.4</v>
      </c>
      <c r="W62" s="32">
        <v>13501.473900000001</v>
      </c>
      <c r="X62" s="32">
        <f t="shared" si="2"/>
        <v>115.66350000000057</v>
      </c>
      <c r="Y62" s="63">
        <v>0</v>
      </c>
      <c r="Z62" s="63">
        <f t="shared" si="3"/>
        <v>1</v>
      </c>
      <c r="AA62" s="32">
        <f t="shared" si="14"/>
        <v>4.3704667626517674E-2</v>
      </c>
      <c r="AB62" s="32">
        <f>'PIB Volumen por sectores'!S60</f>
        <v>98.036609582404694</v>
      </c>
      <c r="AC62" s="32"/>
      <c r="AD62" s="32"/>
      <c r="AE62" s="32"/>
      <c r="AG62" s="16" t="s">
        <v>79</v>
      </c>
      <c r="AH62" s="23">
        <v>1333864.8</v>
      </c>
      <c r="AI62" s="23">
        <v>1333256.27</v>
      </c>
      <c r="AJ62" s="33">
        <f t="shared" si="10"/>
        <v>-784.15999999991618</v>
      </c>
      <c r="AK62" s="33">
        <v>0</v>
      </c>
      <c r="AL62" s="23">
        <f t="shared" si="4"/>
        <v>-1</v>
      </c>
      <c r="AM62" s="36">
        <f t="shared" si="15"/>
        <v>-1.8361230309602353E-2</v>
      </c>
      <c r="AN62" s="23">
        <f>'PIB Volumen por sectores'!C60</f>
        <v>108.27664275474299</v>
      </c>
      <c r="AO62" s="36"/>
      <c r="AP62" s="36"/>
      <c r="AQ62" s="36"/>
      <c r="AR62" s="53">
        <v>1308518</v>
      </c>
      <c r="AS62" s="23">
        <v>1306984.6599999999</v>
      </c>
      <c r="AT62" s="33">
        <f t="shared" si="11"/>
        <v>-3824.1100000001024</v>
      </c>
      <c r="AU62" s="33">
        <v>0</v>
      </c>
      <c r="AV62" s="33">
        <f t="shared" si="5"/>
        <v>-1</v>
      </c>
      <c r="AW62" s="36">
        <f t="shared" si="16"/>
        <v>4.3548200699781055E-2</v>
      </c>
      <c r="AX62" s="23">
        <f>'PIB Volumen por sectores'!K60</f>
        <v>126.594663789404</v>
      </c>
      <c r="AY62" s="36"/>
      <c r="AZ62" s="36"/>
      <c r="BA62" s="36"/>
      <c r="BB62" s="53">
        <v>6054308.9000000004</v>
      </c>
      <c r="BC62" s="33">
        <v>6040690.9000000004</v>
      </c>
      <c r="BD62" s="33">
        <f t="shared" si="6"/>
        <v>64084.900000000373</v>
      </c>
      <c r="BE62" s="33">
        <v>0</v>
      </c>
      <c r="BF62" s="33">
        <f t="shared" si="7"/>
        <v>1</v>
      </c>
      <c r="BG62" s="36">
        <f t="shared" si="17"/>
        <v>3.647513641558376E-2</v>
      </c>
      <c r="BH62" s="33">
        <f>'PIB Volumen por sectores'!R60</f>
        <v>97.889300000000006</v>
      </c>
      <c r="BI62" s="36"/>
      <c r="BJ62" s="36"/>
      <c r="BK62" s="36"/>
    </row>
    <row r="63" spans="1:63" x14ac:dyDescent="0.25">
      <c r="A63" s="16" t="s">
        <v>80</v>
      </c>
      <c r="B63" s="22">
        <v>2907.4</v>
      </c>
      <c r="C63" s="22">
        <v>2937.3181500000001</v>
      </c>
      <c r="D63" s="32">
        <f t="shared" si="8"/>
        <v>20.504410000000007</v>
      </c>
      <c r="E63" s="63">
        <v>0</v>
      </c>
      <c r="F63" s="63">
        <f t="shared" si="0"/>
        <v>1</v>
      </c>
      <c r="G63" s="36">
        <f t="shared" si="18"/>
        <v>-6.3506799488813786E-3</v>
      </c>
      <c r="H63" s="22">
        <f>'PIB Volumen por sectores'!C61</f>
        <v>108.752347922464</v>
      </c>
      <c r="I63" s="36"/>
      <c r="J63" s="36"/>
      <c r="K63" s="36"/>
      <c r="L63" s="46">
        <v>2638.7</v>
      </c>
      <c r="M63" s="39">
        <v>2637.2716700000001</v>
      </c>
      <c r="N63" s="32">
        <f t="shared" si="9"/>
        <v>-16.276209999999992</v>
      </c>
      <c r="O63" s="63">
        <v>0</v>
      </c>
      <c r="P63" s="63">
        <f t="shared" si="1"/>
        <v>-1</v>
      </c>
      <c r="Q63" s="36">
        <f t="shared" si="13"/>
        <v>1.548285095647042E-2</v>
      </c>
      <c r="R63" s="22">
        <f>'PIB Volumen por sectores'!K61</f>
        <v>127.24389865694501</v>
      </c>
      <c r="S63" s="36"/>
      <c r="T63" s="36"/>
      <c r="U63" s="36"/>
      <c r="V63" s="49">
        <v>13606.4</v>
      </c>
      <c r="W63" s="32">
        <v>13628.079900000001</v>
      </c>
      <c r="X63" s="32">
        <f t="shared" si="2"/>
        <v>126.60599999999977</v>
      </c>
      <c r="Y63" s="63">
        <v>0</v>
      </c>
      <c r="Z63" s="63">
        <f t="shared" si="3"/>
        <v>1</v>
      </c>
      <c r="AA63" s="32">
        <f t="shared" si="14"/>
        <v>4.2239809163859027E-2</v>
      </c>
      <c r="AB63" s="32">
        <f>'PIB Volumen por sectores'!S61</f>
        <v>98.953128114651904</v>
      </c>
      <c r="AC63" s="32"/>
      <c r="AD63" s="32"/>
      <c r="AE63" s="32"/>
      <c r="AG63" s="16" t="s">
        <v>80</v>
      </c>
      <c r="AH63" s="23">
        <v>1340564.3999999999</v>
      </c>
      <c r="AI63" s="23">
        <v>1344171.28</v>
      </c>
      <c r="AJ63" s="33">
        <f t="shared" si="10"/>
        <v>10915.010000000009</v>
      </c>
      <c r="AK63" s="33">
        <v>0</v>
      </c>
      <c r="AL63" s="23">
        <f t="shared" si="4"/>
        <v>1</v>
      </c>
      <c r="AM63" s="36">
        <f t="shared" si="15"/>
        <v>-5.1677319192883426E-3</v>
      </c>
      <c r="AN63" s="23">
        <f>'PIB Volumen por sectores'!C61</f>
        <v>108.752347922464</v>
      </c>
      <c r="AO63" s="36"/>
      <c r="AP63" s="36"/>
      <c r="AQ63" s="36"/>
      <c r="AR63" s="53">
        <v>1292062.3</v>
      </c>
      <c r="AS63" s="23">
        <v>1295328.78</v>
      </c>
      <c r="AT63" s="33">
        <f t="shared" si="11"/>
        <v>-11655.879999999888</v>
      </c>
      <c r="AU63" s="33">
        <v>0</v>
      </c>
      <c r="AV63" s="33">
        <f t="shared" si="5"/>
        <v>-1</v>
      </c>
      <c r="AW63" s="36">
        <f t="shared" si="16"/>
        <v>1.3347468093817573E-2</v>
      </c>
      <c r="AX63" s="23">
        <f>'PIB Volumen por sectores'!K61</f>
        <v>127.24389865694501</v>
      </c>
      <c r="AY63" s="36"/>
      <c r="AZ63" s="36"/>
      <c r="BA63" s="36"/>
      <c r="BB63" s="53">
        <v>6102486.7000000002</v>
      </c>
      <c r="BC63" s="33">
        <v>6097851.4299999997</v>
      </c>
      <c r="BD63" s="33">
        <f t="shared" si="6"/>
        <v>57160.529999999329</v>
      </c>
      <c r="BE63" s="33">
        <v>0</v>
      </c>
      <c r="BF63" s="33">
        <f t="shared" si="7"/>
        <v>1</v>
      </c>
      <c r="BG63" s="36">
        <f t="shared" si="17"/>
        <v>3.9060285947224216E-2</v>
      </c>
      <c r="BH63" s="33">
        <f>'PIB Volumen por sectores'!R61</f>
        <v>99.040099999999995</v>
      </c>
      <c r="BI63" s="36"/>
      <c r="BJ63" s="36"/>
      <c r="BK63" s="36"/>
    </row>
    <row r="64" spans="1:63" x14ac:dyDescent="0.25">
      <c r="A64" s="16" t="s">
        <v>81</v>
      </c>
      <c r="B64" s="22">
        <v>3005.4</v>
      </c>
      <c r="C64" s="22">
        <v>2957.7124899999999</v>
      </c>
      <c r="D64" s="32">
        <f t="shared" si="8"/>
        <v>20.394339999999829</v>
      </c>
      <c r="E64" s="63">
        <v>0</v>
      </c>
      <c r="F64" s="63">
        <f t="shared" si="0"/>
        <v>1</v>
      </c>
      <c r="G64" s="36">
        <f t="shared" si="18"/>
        <v>5.0550279151266239E-3</v>
      </c>
      <c r="H64" s="22">
        <f>'PIB Volumen por sectores'!C62</f>
        <v>109.031850085432</v>
      </c>
      <c r="I64" s="36"/>
      <c r="J64" s="36"/>
      <c r="K64" s="36"/>
      <c r="L64" s="46">
        <v>2580</v>
      </c>
      <c r="M64" s="39">
        <v>2568.2135400000002</v>
      </c>
      <c r="N64" s="32">
        <f t="shared" si="9"/>
        <v>-69.058129999999892</v>
      </c>
      <c r="O64" s="63">
        <v>0</v>
      </c>
      <c r="P64" s="63">
        <f t="shared" si="1"/>
        <v>-1</v>
      </c>
      <c r="Q64" s="36">
        <f t="shared" si="13"/>
        <v>-2.7657857979339312E-2</v>
      </c>
      <c r="R64" s="22">
        <f>'PIB Volumen por sectores'!K62</f>
        <v>128.11426816125399</v>
      </c>
      <c r="S64" s="36"/>
      <c r="T64" s="36"/>
      <c r="U64" s="36"/>
      <c r="V64" s="49">
        <v>13802.3</v>
      </c>
      <c r="W64" s="32">
        <v>13765.194299999999</v>
      </c>
      <c r="X64" s="32">
        <f t="shared" si="2"/>
        <v>137.11439999999857</v>
      </c>
      <c r="Y64" s="63">
        <v>0</v>
      </c>
      <c r="Z64" s="63">
        <f t="shared" si="3"/>
        <v>1</v>
      </c>
      <c r="AA64" s="32">
        <f t="shared" si="14"/>
        <v>3.9959421529925002E-2</v>
      </c>
      <c r="AB64" s="32">
        <f>'PIB Volumen por sectores'!S62</f>
        <v>99.638651718940892</v>
      </c>
      <c r="AC64" s="32"/>
      <c r="AD64" s="32"/>
      <c r="AE64" s="32"/>
      <c r="AG64" s="16" t="s">
        <v>81</v>
      </c>
      <c r="AH64" s="23">
        <v>1363570.4</v>
      </c>
      <c r="AI64" s="23">
        <v>1362834</v>
      </c>
      <c r="AJ64" s="33">
        <f t="shared" si="10"/>
        <v>18662.719999999972</v>
      </c>
      <c r="AK64" s="33">
        <v>0</v>
      </c>
      <c r="AL64" s="23">
        <f t="shared" si="4"/>
        <v>1</v>
      </c>
      <c r="AM64" s="36">
        <f t="shared" si="15"/>
        <v>1.7614916793239319E-2</v>
      </c>
      <c r="AN64" s="23">
        <f>'PIB Volumen por sectores'!C62</f>
        <v>109.031850085432</v>
      </c>
      <c r="AO64" s="36"/>
      <c r="AP64" s="36"/>
      <c r="AQ64" s="36"/>
      <c r="AR64" s="53">
        <v>1269706.3</v>
      </c>
      <c r="AS64" s="23">
        <v>1261715.8400000001</v>
      </c>
      <c r="AT64" s="33">
        <f t="shared" si="11"/>
        <v>-33612.939999999944</v>
      </c>
      <c r="AU64" s="33">
        <v>0</v>
      </c>
      <c r="AV64" s="33">
        <f t="shared" si="5"/>
        <v>-1</v>
      </c>
      <c r="AW64" s="36">
        <f t="shared" si="16"/>
        <v>-2.8502861549435925E-2</v>
      </c>
      <c r="AX64" s="23">
        <f>'PIB Volumen por sectores'!K62</f>
        <v>128.11426816125399</v>
      </c>
      <c r="AY64" s="36"/>
      <c r="AZ64" s="36"/>
      <c r="BA64" s="36"/>
      <c r="BB64" s="53">
        <v>6147427.5999999996</v>
      </c>
      <c r="BC64" s="33">
        <v>6171255.6799999997</v>
      </c>
      <c r="BD64" s="33">
        <f t="shared" si="6"/>
        <v>73404.25</v>
      </c>
      <c r="BE64" s="33">
        <v>0</v>
      </c>
      <c r="BF64" s="33">
        <f t="shared" si="7"/>
        <v>1</v>
      </c>
      <c r="BG64" s="36">
        <f t="shared" si="17"/>
        <v>4.4693218782324441E-2</v>
      </c>
      <c r="BH64" s="33">
        <f>'PIB Volumen por sectores'!R62</f>
        <v>99.632000000000005</v>
      </c>
      <c r="BI64" s="36"/>
      <c r="BJ64" s="36"/>
      <c r="BK64" s="36"/>
    </row>
    <row r="65" spans="1:63" x14ac:dyDescent="0.25">
      <c r="A65" s="16" t="s">
        <v>82</v>
      </c>
      <c r="B65" s="22">
        <v>2942.8</v>
      </c>
      <c r="C65" s="22">
        <v>2947.6473599999999</v>
      </c>
      <c r="D65" s="32">
        <f t="shared" si="8"/>
        <v>-10.065129999999954</v>
      </c>
      <c r="E65" s="63">
        <v>0</v>
      </c>
      <c r="F65" s="63">
        <f t="shared" si="0"/>
        <v>-1</v>
      </c>
      <c r="G65" s="36">
        <f t="shared" si="18"/>
        <v>9.1098326306832799E-3</v>
      </c>
      <c r="H65" s="22">
        <f>'PIB Volumen por sectores'!C63</f>
        <v>108.793768565199</v>
      </c>
      <c r="I65" s="36"/>
      <c r="J65" s="36"/>
      <c r="K65" s="36"/>
      <c r="L65" s="46">
        <v>2420.3000000000002</v>
      </c>
      <c r="M65" s="39">
        <v>2427.8601199999998</v>
      </c>
      <c r="N65" s="32">
        <f t="shared" si="9"/>
        <v>-140.35342000000037</v>
      </c>
      <c r="O65" s="63">
        <v>0</v>
      </c>
      <c r="P65" s="63">
        <f t="shared" si="1"/>
        <v>-1</v>
      </c>
      <c r="Q65" s="36">
        <f t="shared" si="13"/>
        <v>-8.7032367620151194E-2</v>
      </c>
      <c r="R65" s="22">
        <f>'PIB Volumen por sectores'!K63</f>
        <v>127.88556003361001</v>
      </c>
      <c r="S65" s="36"/>
      <c r="T65" s="36"/>
      <c r="U65" s="36"/>
      <c r="V65" s="49">
        <v>13847.2</v>
      </c>
      <c r="W65" s="32">
        <v>13860.0232</v>
      </c>
      <c r="X65" s="32">
        <f t="shared" si="2"/>
        <v>94.828900000000431</v>
      </c>
      <c r="Y65" s="63">
        <v>0</v>
      </c>
      <c r="Z65" s="63">
        <f t="shared" si="3"/>
        <v>1</v>
      </c>
      <c r="AA65" s="32">
        <f t="shared" si="14"/>
        <v>3.5426528975787623E-2</v>
      </c>
      <c r="AB65" s="32">
        <f>'PIB Volumen por sectores'!S63</f>
        <v>99.896404001243013</v>
      </c>
      <c r="AC65" s="32"/>
      <c r="AD65" s="32"/>
      <c r="AE65" s="32"/>
      <c r="AG65" s="16" t="s">
        <v>82</v>
      </c>
      <c r="AH65" s="23">
        <v>1367663</v>
      </c>
      <c r="AI65" s="23">
        <v>1359775.73</v>
      </c>
      <c r="AJ65" s="33">
        <f t="shared" si="10"/>
        <v>-3058.2700000000186</v>
      </c>
      <c r="AK65" s="33">
        <v>0</v>
      </c>
      <c r="AL65" s="23">
        <f t="shared" si="4"/>
        <v>-1</v>
      </c>
      <c r="AM65" s="36">
        <f t="shared" si="15"/>
        <v>1.9291244419031624E-2</v>
      </c>
      <c r="AN65" s="23">
        <f>'PIB Volumen por sectores'!C63</f>
        <v>108.793768565199</v>
      </c>
      <c r="AO65" s="36"/>
      <c r="AP65" s="36"/>
      <c r="AQ65" s="36"/>
      <c r="AR65" s="53">
        <v>1194856.3</v>
      </c>
      <c r="AS65" s="23">
        <v>1197847.07</v>
      </c>
      <c r="AT65" s="33">
        <f t="shared" si="11"/>
        <v>-63868.770000000019</v>
      </c>
      <c r="AU65" s="33">
        <v>0</v>
      </c>
      <c r="AV65" s="33">
        <f t="shared" si="5"/>
        <v>-1</v>
      </c>
      <c r="AW65" s="36">
        <f t="shared" si="16"/>
        <v>-8.6177101180059959E-2</v>
      </c>
      <c r="AX65" s="23">
        <f>'PIB Volumen por sectores'!K63</f>
        <v>127.88556003361001</v>
      </c>
      <c r="AY65" s="36"/>
      <c r="AZ65" s="36"/>
      <c r="BA65" s="36"/>
      <c r="BB65" s="53">
        <v>6253838.0999999996</v>
      </c>
      <c r="BC65" s="33">
        <v>6232411.3899999997</v>
      </c>
      <c r="BD65" s="33">
        <f t="shared" si="6"/>
        <v>61155.709999999963</v>
      </c>
      <c r="BE65" s="33">
        <v>0</v>
      </c>
      <c r="BF65" s="33">
        <f t="shared" si="7"/>
        <v>1</v>
      </c>
      <c r="BG65" s="36">
        <f t="shared" si="17"/>
        <v>4.280111320706094E-2</v>
      </c>
      <c r="BH65" s="33">
        <f>'PIB Volumen por sectores'!R63</f>
        <v>99.984899999999996</v>
      </c>
      <c r="BI65" s="36"/>
      <c r="BJ65" s="36"/>
      <c r="BK65" s="36"/>
    </row>
    <row r="66" spans="1:63" x14ac:dyDescent="0.25">
      <c r="A66" s="16" t="s">
        <v>83</v>
      </c>
      <c r="B66" s="22">
        <v>2892.5</v>
      </c>
      <c r="C66" s="22">
        <v>2881.44085</v>
      </c>
      <c r="D66" s="32">
        <f t="shared" si="8"/>
        <v>-66.20650999999998</v>
      </c>
      <c r="E66" s="63">
        <v>0</v>
      </c>
      <c r="F66" s="63">
        <f t="shared" si="0"/>
        <v>-1</v>
      </c>
      <c r="G66" s="36">
        <f t="shared" si="18"/>
        <v>-1.2127236482367947E-2</v>
      </c>
      <c r="H66" s="22">
        <f>'PIB Volumen por sectores'!C64</f>
        <v>106.968699133097</v>
      </c>
      <c r="I66" s="36"/>
      <c r="J66" s="36"/>
      <c r="K66" s="36"/>
      <c r="L66" s="46">
        <v>2256.4</v>
      </c>
      <c r="M66" s="39">
        <v>2254.6750900000002</v>
      </c>
      <c r="N66" s="32">
        <f t="shared" si="9"/>
        <v>-173.18502999999964</v>
      </c>
      <c r="O66" s="63">
        <v>0</v>
      </c>
      <c r="P66" s="63">
        <f t="shared" si="1"/>
        <v>-1</v>
      </c>
      <c r="Q66" s="36">
        <f t="shared" si="13"/>
        <v>-0.15031678644517238</v>
      </c>
      <c r="R66" s="22">
        <f>'PIB Volumen por sectores'!K64</f>
        <v>126.08835600523101</v>
      </c>
      <c r="S66" s="36"/>
      <c r="T66" s="36"/>
      <c r="U66" s="36"/>
      <c r="V66" s="49">
        <v>13878.3</v>
      </c>
      <c r="W66" s="32">
        <v>13882.172500000001</v>
      </c>
      <c r="X66" s="32">
        <f t="shared" si="2"/>
        <v>22.149300000000949</v>
      </c>
      <c r="Y66" s="63">
        <v>1</v>
      </c>
      <c r="Z66" s="63">
        <f t="shared" si="3"/>
        <v>1</v>
      </c>
      <c r="AA66" s="32">
        <f t="shared" si="14"/>
        <v>2.8196817830385149E-2</v>
      </c>
      <c r="AB66" s="32">
        <f>'PIB Volumen por sectores'!S64</f>
        <v>99.796347889252303</v>
      </c>
      <c r="AC66" s="32"/>
      <c r="AD66" s="32"/>
      <c r="AE66" s="32"/>
      <c r="AG66" s="16" t="s">
        <v>83</v>
      </c>
      <c r="AH66" s="23">
        <v>1315267.8999999999</v>
      </c>
      <c r="AI66" s="23">
        <v>1326781.33</v>
      </c>
      <c r="AJ66" s="33">
        <f t="shared" si="10"/>
        <v>-32994.399999999907</v>
      </c>
      <c r="AK66" s="33">
        <v>0</v>
      </c>
      <c r="AL66" s="23">
        <f t="shared" si="4"/>
        <v>-1</v>
      </c>
      <c r="AM66" s="36">
        <f t="shared" si="15"/>
        <v>-4.8564856927317841E-3</v>
      </c>
      <c r="AN66" s="23">
        <f>'PIB Volumen por sectores'!C64</f>
        <v>106.968699133097</v>
      </c>
      <c r="AO66" s="36"/>
      <c r="AP66" s="36"/>
      <c r="AQ66" s="36"/>
      <c r="AR66" s="53">
        <v>1115556.7</v>
      </c>
      <c r="AS66" s="23">
        <v>1118938.1100000001</v>
      </c>
      <c r="AT66" s="33">
        <f t="shared" si="11"/>
        <v>-78908.959999999963</v>
      </c>
      <c r="AU66" s="33">
        <v>0</v>
      </c>
      <c r="AV66" s="33">
        <f t="shared" si="5"/>
        <v>-1</v>
      </c>
      <c r="AW66" s="36">
        <f t="shared" si="16"/>
        <v>-0.14387816150803165</v>
      </c>
      <c r="AX66" s="23">
        <f>'PIB Volumen por sectores'!K64</f>
        <v>126.08835600523101</v>
      </c>
      <c r="AY66" s="36"/>
      <c r="AZ66" s="36"/>
      <c r="BA66" s="36"/>
      <c r="BB66" s="53">
        <v>6239456.2999999998</v>
      </c>
      <c r="BC66" s="33">
        <v>6253381.4000000004</v>
      </c>
      <c r="BD66" s="33">
        <f t="shared" si="6"/>
        <v>20970.010000000708</v>
      </c>
      <c r="BE66" s="33">
        <v>1</v>
      </c>
      <c r="BF66" s="33">
        <f t="shared" si="7"/>
        <v>1</v>
      </c>
      <c r="BG66" s="36">
        <f t="shared" si="17"/>
        <v>3.5209631401600106E-2</v>
      </c>
      <c r="BH66" s="33">
        <f>'PIB Volumen por sectores'!R64</f>
        <v>99.606300000000005</v>
      </c>
      <c r="BI66" s="36"/>
      <c r="BJ66" s="36"/>
      <c r="BK66" s="36"/>
    </row>
    <row r="67" spans="1:63" x14ac:dyDescent="0.25">
      <c r="A67" s="16" t="s">
        <v>84</v>
      </c>
      <c r="B67" s="22">
        <v>2736.6</v>
      </c>
      <c r="C67" s="22">
        <v>2772.9913499999998</v>
      </c>
      <c r="D67" s="32">
        <f t="shared" si="8"/>
        <v>-108.44950000000017</v>
      </c>
      <c r="E67" s="63">
        <v>0</v>
      </c>
      <c r="F67" s="63">
        <f t="shared" si="0"/>
        <v>-1</v>
      </c>
      <c r="G67" s="36">
        <f t="shared" si="18"/>
        <v>-5.5944501619615249E-2</v>
      </c>
      <c r="H67" s="22">
        <f>'PIB Volumen por sectores'!C65</f>
        <v>103.00535788808</v>
      </c>
      <c r="I67" s="36"/>
      <c r="J67" s="36"/>
      <c r="K67" s="36"/>
      <c r="L67" s="46">
        <v>2088.9</v>
      </c>
      <c r="M67" s="39">
        <v>2087.9385299999999</v>
      </c>
      <c r="N67" s="32">
        <f t="shared" si="9"/>
        <v>-166.73656000000028</v>
      </c>
      <c r="O67" s="63">
        <v>0</v>
      </c>
      <c r="P67" s="63">
        <f t="shared" si="1"/>
        <v>-1</v>
      </c>
      <c r="Q67" s="36">
        <f t="shared" si="13"/>
        <v>-0.20829600008557334</v>
      </c>
      <c r="R67" s="22">
        <f>'PIB Volumen por sectores'!K65</f>
        <v>124.33106281673101</v>
      </c>
      <c r="S67" s="36"/>
      <c r="T67" s="36"/>
      <c r="U67" s="36"/>
      <c r="V67" s="49">
        <v>13847.9</v>
      </c>
      <c r="W67" s="32">
        <v>13805.8541</v>
      </c>
      <c r="X67" s="32">
        <f t="shared" si="2"/>
        <v>-76.318400000000111</v>
      </c>
      <c r="Y67" s="63">
        <v>0</v>
      </c>
      <c r="Z67" s="63">
        <f t="shared" si="3"/>
        <v>-1</v>
      </c>
      <c r="AA67" s="32">
        <f t="shared" si="14"/>
        <v>1.3044698982136128E-2</v>
      </c>
      <c r="AB67" s="32">
        <f>'PIB Volumen por sectores'!S65</f>
        <v>99.480641337282592</v>
      </c>
      <c r="AC67" s="32"/>
      <c r="AD67" s="32"/>
      <c r="AE67" s="32"/>
      <c r="AG67" s="16" t="s">
        <v>84</v>
      </c>
      <c r="AH67" s="23">
        <v>1288106.2</v>
      </c>
      <c r="AI67" s="23">
        <v>1278583.22</v>
      </c>
      <c r="AJ67" s="33">
        <f t="shared" si="10"/>
        <v>-48198.110000000102</v>
      </c>
      <c r="AK67" s="33">
        <v>0</v>
      </c>
      <c r="AL67" s="23">
        <f t="shared" si="4"/>
        <v>-1</v>
      </c>
      <c r="AM67" s="36">
        <f t="shared" si="15"/>
        <v>-4.8794421496641448E-2</v>
      </c>
      <c r="AN67" s="23">
        <f>'PIB Volumen por sectores'!C65</f>
        <v>103.00535788808</v>
      </c>
      <c r="AO67" s="36"/>
      <c r="AP67" s="36"/>
      <c r="AQ67" s="36"/>
      <c r="AR67" s="53">
        <v>1047044.2</v>
      </c>
      <c r="AS67" s="23">
        <v>1042115.01</v>
      </c>
      <c r="AT67" s="33">
        <f t="shared" si="11"/>
        <v>-76823.100000000093</v>
      </c>
      <c r="AU67" s="33">
        <v>0</v>
      </c>
      <c r="AV67" s="33">
        <f t="shared" si="5"/>
        <v>-1</v>
      </c>
      <c r="AW67" s="36">
        <f t="shared" si="16"/>
        <v>-0.19548223887992361</v>
      </c>
      <c r="AX67" s="23">
        <f>'PIB Volumen por sectores'!K65</f>
        <v>124.33106281673101</v>
      </c>
      <c r="AY67" s="36"/>
      <c r="AZ67" s="36"/>
      <c r="BA67" s="36"/>
      <c r="BB67" s="53">
        <v>6308254.5</v>
      </c>
      <c r="BC67" s="33">
        <v>6228059.0599999996</v>
      </c>
      <c r="BD67" s="33">
        <f t="shared" si="6"/>
        <v>-25322.340000000782</v>
      </c>
      <c r="BE67" s="33">
        <v>0</v>
      </c>
      <c r="BF67" s="33">
        <f t="shared" si="7"/>
        <v>-1</v>
      </c>
      <c r="BG67" s="36">
        <f t="shared" si="17"/>
        <v>2.1353034178466349E-2</v>
      </c>
      <c r="BH67" s="33">
        <f>'PIB Volumen por sectores'!R65</f>
        <v>99.548699999999997</v>
      </c>
      <c r="BI67" s="36"/>
      <c r="BJ67" s="36"/>
      <c r="BK67" s="36"/>
    </row>
    <row r="68" spans="1:63" x14ac:dyDescent="0.25">
      <c r="A68" s="16" t="s">
        <v>85</v>
      </c>
      <c r="B68" s="22">
        <v>2668.2</v>
      </c>
      <c r="C68" s="22">
        <v>2660.1067600000001</v>
      </c>
      <c r="D68" s="32">
        <f t="shared" si="8"/>
        <v>-112.88458999999966</v>
      </c>
      <c r="E68" s="63">
        <v>0</v>
      </c>
      <c r="F68" s="63">
        <f t="shared" si="0"/>
        <v>-1</v>
      </c>
      <c r="G68" s="36">
        <f t="shared" si="18"/>
        <v>-0.10062023641790814</v>
      </c>
      <c r="H68" s="22">
        <f>'PIB Volumen por sectores'!C66</f>
        <v>98.710905342726491</v>
      </c>
      <c r="I68" s="36"/>
      <c r="J68" s="36"/>
      <c r="K68" s="36"/>
      <c r="L68" s="46">
        <v>1946.6</v>
      </c>
      <c r="M68" s="39">
        <v>1955.4822999999999</v>
      </c>
      <c r="N68" s="32">
        <f t="shared" si="9"/>
        <v>-132.45623000000001</v>
      </c>
      <c r="O68" s="63">
        <v>0</v>
      </c>
      <c r="P68" s="63">
        <f t="shared" si="1"/>
        <v>-1</v>
      </c>
      <c r="Q68" s="36">
        <f t="shared" si="13"/>
        <v>-0.23858266863587996</v>
      </c>
      <c r="R68" s="22">
        <f>'PIB Volumen por sectores'!K66</f>
        <v>122.488043360399</v>
      </c>
      <c r="S68" s="36"/>
      <c r="T68" s="36"/>
      <c r="U68" s="36"/>
      <c r="V68" s="49">
        <v>13637.9</v>
      </c>
      <c r="W68" s="32">
        <v>13652.5512</v>
      </c>
      <c r="X68" s="32">
        <f t="shared" si="2"/>
        <v>-153.30290000000059</v>
      </c>
      <c r="Y68" s="63">
        <v>0</v>
      </c>
      <c r="Z68" s="63">
        <f t="shared" si="3"/>
        <v>-1</v>
      </c>
      <c r="AA68" s="32">
        <f t="shared" si="14"/>
        <v>-8.1831827103231898E-3</v>
      </c>
      <c r="AB68" s="32">
        <f>'PIB Volumen por sectores'!S66</f>
        <v>99.011215228454589</v>
      </c>
      <c r="AC68" s="32"/>
      <c r="AD68" s="32"/>
      <c r="AE68" s="32"/>
      <c r="AG68" s="16" t="s">
        <v>85</v>
      </c>
      <c r="AH68" s="23">
        <v>1220520.3</v>
      </c>
      <c r="AI68" s="23">
        <v>1225605.4099999999</v>
      </c>
      <c r="AJ68" s="33">
        <f t="shared" si="10"/>
        <v>-52977.810000000056</v>
      </c>
      <c r="AK68" s="33">
        <v>0</v>
      </c>
      <c r="AL68" s="23">
        <f t="shared" si="4"/>
        <v>-1</v>
      </c>
      <c r="AM68" s="36">
        <f t="shared" si="15"/>
        <v>-0.10069354741663335</v>
      </c>
      <c r="AN68" s="23">
        <f>'PIB Volumen por sectores'!C66</f>
        <v>98.710905342726491</v>
      </c>
      <c r="AO68" s="36"/>
      <c r="AP68" s="36"/>
      <c r="AQ68" s="36"/>
      <c r="AR68" s="53">
        <v>967849.3</v>
      </c>
      <c r="AS68" s="23">
        <v>972577.72199999995</v>
      </c>
      <c r="AT68" s="33">
        <f t="shared" si="11"/>
        <v>-69537.288000000059</v>
      </c>
      <c r="AU68" s="33">
        <v>0</v>
      </c>
      <c r="AV68" s="33">
        <f t="shared" si="5"/>
        <v>-1</v>
      </c>
      <c r="AW68" s="36">
        <f t="shared" si="16"/>
        <v>-0.2291626282507479</v>
      </c>
      <c r="AX68" s="23">
        <f>'PIB Volumen por sectores'!K66</f>
        <v>122.488043360399</v>
      </c>
      <c r="AY68" s="36"/>
      <c r="AZ68" s="36"/>
      <c r="BA68" s="36"/>
      <c r="BB68" s="53">
        <v>6147312.2999999998</v>
      </c>
      <c r="BC68" s="33">
        <v>6167631.5999999996</v>
      </c>
      <c r="BD68" s="33">
        <f t="shared" si="6"/>
        <v>-60427.459999999963</v>
      </c>
      <c r="BE68" s="33">
        <v>0</v>
      </c>
      <c r="BF68" s="33">
        <f t="shared" si="7"/>
        <v>-1</v>
      </c>
      <c r="BG68" s="36">
        <f t="shared" si="17"/>
        <v>-5.8725163693105565E-4</v>
      </c>
      <c r="BH68" s="33">
        <f>'PIB Volumen por sectores'!R66</f>
        <v>99.082499999999996</v>
      </c>
      <c r="BI68" s="36"/>
      <c r="BJ68" s="36"/>
      <c r="BK68" s="36"/>
    </row>
    <row r="69" spans="1:63" x14ac:dyDescent="0.25">
      <c r="A69" s="16" t="s">
        <v>86</v>
      </c>
      <c r="B69" s="22">
        <v>2575.9</v>
      </c>
      <c r="C69" s="22">
        <v>2576.8642100000002</v>
      </c>
      <c r="D69" s="32">
        <f t="shared" si="8"/>
        <v>-83.242549999999937</v>
      </c>
      <c r="E69" s="63">
        <v>0</v>
      </c>
      <c r="F69" s="63">
        <f t="shared" si="0"/>
        <v>-1</v>
      </c>
      <c r="G69" s="36">
        <f t="shared" si="18"/>
        <v>-0.12578952117257328</v>
      </c>
      <c r="H69" s="22">
        <f>'PIB Volumen por sectores'!C67</f>
        <v>96.345755440452891</v>
      </c>
      <c r="I69" s="36"/>
      <c r="J69" s="36"/>
      <c r="K69" s="36"/>
      <c r="L69" s="46">
        <v>1867.1</v>
      </c>
      <c r="M69" s="39">
        <v>1858.7640100000001</v>
      </c>
      <c r="N69" s="32">
        <f t="shared" si="9"/>
        <v>-96.718289999999797</v>
      </c>
      <c r="O69" s="63">
        <v>0</v>
      </c>
      <c r="P69" s="63">
        <f t="shared" si="1"/>
        <v>-1</v>
      </c>
      <c r="Q69" s="36">
        <f t="shared" si="13"/>
        <v>-0.23440234686996703</v>
      </c>
      <c r="R69" s="22">
        <f>'PIB Volumen por sectores'!K67</f>
        <v>119.061792553328</v>
      </c>
      <c r="S69" s="36"/>
      <c r="T69" s="36"/>
      <c r="U69" s="36"/>
      <c r="V69" s="49">
        <v>13519.1</v>
      </c>
      <c r="W69" s="32">
        <v>13530.497499999999</v>
      </c>
      <c r="X69" s="32">
        <f t="shared" si="2"/>
        <v>-122.05370000000039</v>
      </c>
      <c r="Y69" s="63">
        <v>0</v>
      </c>
      <c r="Z69" s="63">
        <f t="shared" si="3"/>
        <v>-1</v>
      </c>
      <c r="AA69" s="32">
        <f t="shared" si="14"/>
        <v>-2.3775263233325624E-2</v>
      </c>
      <c r="AB69" s="32">
        <f>'PIB Volumen por sectores'!S67</f>
        <v>98.615310544432603</v>
      </c>
      <c r="AC69" s="32"/>
      <c r="AD69" s="32"/>
      <c r="AE69" s="32"/>
      <c r="AG69" s="16" t="s">
        <v>86</v>
      </c>
      <c r="AH69" s="23">
        <v>1182325</v>
      </c>
      <c r="AI69" s="23">
        <v>1183314.23</v>
      </c>
      <c r="AJ69" s="33">
        <f t="shared" si="10"/>
        <v>-42291.179999999935</v>
      </c>
      <c r="AK69" s="33">
        <v>0</v>
      </c>
      <c r="AL69" s="23">
        <f t="shared" si="4"/>
        <v>-1</v>
      </c>
      <c r="AM69" s="36">
        <f t="shared" si="15"/>
        <v>-0.12977250299944684</v>
      </c>
      <c r="AN69" s="23">
        <f>'PIB Volumen por sectores'!C67</f>
        <v>96.345755440452891</v>
      </c>
      <c r="AO69" s="36"/>
      <c r="AP69" s="36"/>
      <c r="AQ69" s="36"/>
      <c r="AR69" s="53">
        <v>920370.7</v>
      </c>
      <c r="AS69" s="23">
        <v>917855.48899999994</v>
      </c>
      <c r="AT69" s="33">
        <f t="shared" si="11"/>
        <v>-54722.233000000007</v>
      </c>
      <c r="AU69" s="33">
        <v>0</v>
      </c>
      <c r="AV69" s="33">
        <f t="shared" si="5"/>
        <v>-1</v>
      </c>
      <c r="AW69" s="36">
        <f t="shared" si="16"/>
        <v>-0.23374568257699216</v>
      </c>
      <c r="AX69" s="23">
        <f>'PIB Volumen por sectores'!K67</f>
        <v>119.061792553328</v>
      </c>
      <c r="AY69" s="36"/>
      <c r="AZ69" s="36"/>
      <c r="BA69" s="36"/>
      <c r="BB69" s="53">
        <v>6107247.2000000002</v>
      </c>
      <c r="BC69" s="33">
        <v>6108867.6100000003</v>
      </c>
      <c r="BD69" s="33">
        <f t="shared" si="6"/>
        <v>-58763.989999999292</v>
      </c>
      <c r="BE69" s="33">
        <v>0</v>
      </c>
      <c r="BF69" s="33">
        <f t="shared" si="7"/>
        <v>-1</v>
      </c>
      <c r="BG69" s="36">
        <f t="shared" si="17"/>
        <v>-1.9822789650604137E-2</v>
      </c>
      <c r="BH69" s="33">
        <f>'PIB Volumen por sectores'!R67</f>
        <v>98.448599999999999</v>
      </c>
      <c r="BI69" s="36"/>
      <c r="BJ69" s="36"/>
      <c r="BK69" s="36"/>
    </row>
    <row r="70" spans="1:63" x14ac:dyDescent="0.25">
      <c r="A70" s="16" t="s">
        <v>87</v>
      </c>
      <c r="B70" s="22">
        <v>2519.4</v>
      </c>
      <c r="C70" s="22">
        <v>2518.00533</v>
      </c>
      <c r="D70" s="32">
        <f t="shared" si="8"/>
        <v>-58.858880000000227</v>
      </c>
      <c r="E70" s="63">
        <v>0</v>
      </c>
      <c r="F70" s="63">
        <f t="shared" si="0"/>
        <v>-1</v>
      </c>
      <c r="G70" s="36">
        <f t="shared" si="18"/>
        <v>-0.12612978676969891</v>
      </c>
      <c r="H70" s="22">
        <f>'PIB Volumen por sectores'!C68</f>
        <v>95.993472853738709</v>
      </c>
      <c r="I70" s="36"/>
      <c r="J70" s="36"/>
      <c r="K70" s="36"/>
      <c r="L70" s="46">
        <v>1779.2</v>
      </c>
      <c r="M70" s="39">
        <v>1783.5980400000001</v>
      </c>
      <c r="N70" s="32">
        <f t="shared" si="9"/>
        <v>-75.165970000000016</v>
      </c>
      <c r="O70" s="63">
        <v>0</v>
      </c>
      <c r="P70" s="63">
        <f t="shared" si="1"/>
        <v>-1</v>
      </c>
      <c r="Q70" s="36">
        <f t="shared" si="13"/>
        <v>-0.20893345213655598</v>
      </c>
      <c r="R70" s="22">
        <f>'PIB Volumen por sectores'!K68</f>
        <v>114.633287761471</v>
      </c>
      <c r="S70" s="36"/>
      <c r="T70" s="36"/>
      <c r="U70" s="36"/>
      <c r="V70" s="49">
        <v>13468</v>
      </c>
      <c r="W70" s="32">
        <v>13464.384599999999</v>
      </c>
      <c r="X70" s="32">
        <f t="shared" si="2"/>
        <v>-66.112900000000081</v>
      </c>
      <c r="Y70" s="63">
        <v>0</v>
      </c>
      <c r="Z70" s="63">
        <f t="shared" si="3"/>
        <v>-1</v>
      </c>
      <c r="AA70" s="32">
        <f t="shared" si="14"/>
        <v>-3.0095282276603404E-2</v>
      </c>
      <c r="AB70" s="32">
        <f>'PIB Volumen por sectores'!S68</f>
        <v>98.568944526166703</v>
      </c>
      <c r="AC70" s="32"/>
      <c r="AD70" s="32"/>
      <c r="AE70" s="32"/>
      <c r="AG70" s="16" t="s">
        <v>87</v>
      </c>
      <c r="AH70" s="23">
        <v>1166247.5</v>
      </c>
      <c r="AI70" s="23">
        <v>1165255.8600000001</v>
      </c>
      <c r="AJ70" s="33">
        <f t="shared" si="10"/>
        <v>-18058.369999999879</v>
      </c>
      <c r="AK70" s="33">
        <v>0</v>
      </c>
      <c r="AL70" s="23">
        <f t="shared" si="4"/>
        <v>-1</v>
      </c>
      <c r="AM70" s="36">
        <f t="shared" si="15"/>
        <v>-0.12174234468614355</v>
      </c>
      <c r="AN70" s="23">
        <f>'PIB Volumen por sectores'!C68</f>
        <v>95.993472853738709</v>
      </c>
      <c r="AO70" s="36"/>
      <c r="AP70" s="36"/>
      <c r="AQ70" s="36"/>
      <c r="AR70" s="53">
        <v>879752.7</v>
      </c>
      <c r="AS70" s="23">
        <v>882167.99600000004</v>
      </c>
      <c r="AT70" s="33">
        <f t="shared" si="11"/>
        <v>-35687.4929999999</v>
      </c>
      <c r="AU70" s="33">
        <v>0</v>
      </c>
      <c r="AV70" s="33">
        <f t="shared" si="5"/>
        <v>-1</v>
      </c>
      <c r="AW70" s="36">
        <f t="shared" si="16"/>
        <v>-0.21160251124166291</v>
      </c>
      <c r="AX70" s="23">
        <f>'PIB Volumen por sectores'!K68</f>
        <v>114.633287761471</v>
      </c>
      <c r="AY70" s="36"/>
      <c r="AZ70" s="36"/>
      <c r="BA70" s="36"/>
      <c r="BB70" s="53">
        <v>6110673.5</v>
      </c>
      <c r="BC70" s="33">
        <v>6105583.4199999999</v>
      </c>
      <c r="BD70" s="33">
        <f t="shared" si="6"/>
        <v>-3284.1900000004098</v>
      </c>
      <c r="BE70" s="33">
        <v>0</v>
      </c>
      <c r="BF70" s="33">
        <f t="shared" si="7"/>
        <v>-1</v>
      </c>
      <c r="BG70" s="36">
        <f t="shared" si="17"/>
        <v>-2.3634889757403962E-2</v>
      </c>
      <c r="BH70" s="33">
        <f>'PIB Volumen por sectores'!R68</f>
        <v>98.632999999999996</v>
      </c>
      <c r="BI70" s="36"/>
      <c r="BJ70" s="36"/>
      <c r="BK70" s="36"/>
    </row>
    <row r="71" spans="1:63" x14ac:dyDescent="0.25">
      <c r="A71" s="16" t="s">
        <v>88</v>
      </c>
      <c r="B71" s="22">
        <v>2484.4</v>
      </c>
      <c r="C71" s="22">
        <v>2492.6778300000001</v>
      </c>
      <c r="D71" s="32">
        <f t="shared" si="8"/>
        <v>-25.327499999999873</v>
      </c>
      <c r="E71" s="63">
        <v>0</v>
      </c>
      <c r="F71" s="63">
        <f t="shared" si="0"/>
        <v>-1</v>
      </c>
      <c r="G71" s="36">
        <f t="shared" si="18"/>
        <v>-0.10108705171402706</v>
      </c>
      <c r="H71" s="22">
        <f>'PIB Volumen por sectores'!C69</f>
        <v>97.015132956300107</v>
      </c>
      <c r="I71" s="36"/>
      <c r="J71" s="36"/>
      <c r="K71" s="36"/>
      <c r="L71" s="46">
        <v>1727.1</v>
      </c>
      <c r="M71" s="39">
        <v>1712.5150000000001</v>
      </c>
      <c r="N71" s="32">
        <f t="shared" si="9"/>
        <v>-71.083039999999983</v>
      </c>
      <c r="O71" s="63">
        <v>0</v>
      </c>
      <c r="P71" s="63">
        <f t="shared" si="1"/>
        <v>-1</v>
      </c>
      <c r="Q71" s="36">
        <f t="shared" si="13"/>
        <v>-0.17980583460950827</v>
      </c>
      <c r="R71" s="22">
        <f>'PIB Volumen por sectores'!K69</f>
        <v>109.956677445453</v>
      </c>
      <c r="S71" s="36"/>
      <c r="T71" s="36"/>
      <c r="U71" s="36"/>
      <c r="V71" s="49">
        <v>13407.5</v>
      </c>
      <c r="W71" s="32">
        <v>13422.4809</v>
      </c>
      <c r="X71" s="32">
        <f t="shared" si="2"/>
        <v>-41.903699999998935</v>
      </c>
      <c r="Y71" s="63">
        <v>0</v>
      </c>
      <c r="Z71" s="63">
        <f t="shared" si="3"/>
        <v>-1</v>
      </c>
      <c r="AA71" s="32">
        <f t="shared" si="14"/>
        <v>-2.7768886823162937E-2</v>
      </c>
      <c r="AB71" s="32">
        <f>'PIB Volumen por sectores'!S69</f>
        <v>98.893440933216297</v>
      </c>
      <c r="AC71" s="32"/>
      <c r="AD71" s="32"/>
      <c r="AE71" s="32"/>
      <c r="AG71" s="16" t="s">
        <v>88</v>
      </c>
      <c r="AH71" s="23">
        <v>1157550.6000000001</v>
      </c>
      <c r="AI71" s="23">
        <v>1156802.8799999999</v>
      </c>
      <c r="AJ71" s="33">
        <f t="shared" si="10"/>
        <v>-8452.9800000002142</v>
      </c>
      <c r="AK71" s="33">
        <v>0</v>
      </c>
      <c r="AL71" s="23">
        <f t="shared" si="4"/>
        <v>-1</v>
      </c>
      <c r="AM71" s="36">
        <f t="shared" si="15"/>
        <v>-9.5246314901583085E-2</v>
      </c>
      <c r="AN71" s="23">
        <f>'PIB Volumen por sectores'!C69</f>
        <v>97.015132956300107</v>
      </c>
      <c r="AO71" s="36"/>
      <c r="AP71" s="36"/>
      <c r="AQ71" s="36"/>
      <c r="AR71" s="53">
        <v>854094.8</v>
      </c>
      <c r="AS71" s="23">
        <v>849566.38600000006</v>
      </c>
      <c r="AT71" s="33">
        <f t="shared" si="11"/>
        <v>-32601.609999999986</v>
      </c>
      <c r="AU71" s="33">
        <v>0</v>
      </c>
      <c r="AV71" s="33">
        <f t="shared" si="5"/>
        <v>-1</v>
      </c>
      <c r="AW71" s="36">
        <f t="shared" si="16"/>
        <v>-0.18476715348337602</v>
      </c>
      <c r="AX71" s="23">
        <f>'PIB Volumen por sectores'!K69</f>
        <v>109.956677445453</v>
      </c>
      <c r="AY71" s="36"/>
      <c r="AZ71" s="36"/>
      <c r="BA71" s="36"/>
      <c r="BB71" s="53">
        <v>6118829.4000000004</v>
      </c>
      <c r="BC71" s="33">
        <v>6107132.5800000001</v>
      </c>
      <c r="BD71" s="33">
        <f t="shared" si="6"/>
        <v>1549.160000000149</v>
      </c>
      <c r="BE71" s="33">
        <v>0</v>
      </c>
      <c r="BF71" s="33">
        <f t="shared" si="7"/>
        <v>1</v>
      </c>
      <c r="BG71" s="36">
        <f t="shared" si="17"/>
        <v>-1.9416399047442481E-2</v>
      </c>
      <c r="BH71" s="33">
        <f>'PIB Volumen por sectores'!R69</f>
        <v>98.809700000000007</v>
      </c>
      <c r="BI71" s="36"/>
      <c r="BJ71" s="36"/>
      <c r="BK71" s="36"/>
    </row>
    <row r="72" spans="1:63" x14ac:dyDescent="0.25">
      <c r="A72" s="16" t="s">
        <v>89</v>
      </c>
      <c r="B72" s="22">
        <v>2499.1</v>
      </c>
      <c r="C72" s="22">
        <v>2495.08032</v>
      </c>
      <c r="D72" s="32">
        <f t="shared" si="8"/>
        <v>2.4024899999999434</v>
      </c>
      <c r="E72" s="63">
        <v>0</v>
      </c>
      <c r="F72" s="63">
        <f t="shared" si="0"/>
        <v>1</v>
      </c>
      <c r="G72" s="36">
        <f t="shared" si="18"/>
        <v>-6.203752514053236E-2</v>
      </c>
      <c r="H72" s="22">
        <f>'PIB Volumen por sectores'!C70</f>
        <v>98.737112176533998</v>
      </c>
      <c r="I72" s="36"/>
      <c r="J72" s="36"/>
      <c r="K72" s="36"/>
      <c r="L72" s="46">
        <v>1626.9</v>
      </c>
      <c r="M72" s="39">
        <v>1653.4007099999999</v>
      </c>
      <c r="N72" s="32">
        <f t="shared" si="9"/>
        <v>-59.11429000000021</v>
      </c>
      <c r="O72" s="63">
        <v>0</v>
      </c>
      <c r="P72" s="63">
        <f t="shared" si="1"/>
        <v>-1</v>
      </c>
      <c r="Q72" s="36">
        <f t="shared" si="13"/>
        <v>-0.15447932717161389</v>
      </c>
      <c r="R72" s="22">
        <f>'PIB Volumen por sectores'!K70</f>
        <v>105.17430108035499</v>
      </c>
      <c r="S72" s="36"/>
      <c r="T72" s="36"/>
      <c r="U72" s="36"/>
      <c r="V72" s="49">
        <v>13403.7</v>
      </c>
      <c r="W72" s="32">
        <v>13374.822700000001</v>
      </c>
      <c r="X72" s="32">
        <f t="shared" si="2"/>
        <v>-47.658199999999852</v>
      </c>
      <c r="Y72" s="63">
        <v>0</v>
      </c>
      <c r="Z72" s="63">
        <f t="shared" si="3"/>
        <v>-1</v>
      </c>
      <c r="AA72" s="32">
        <f t="shared" si="14"/>
        <v>-2.0342608200583E-2</v>
      </c>
      <c r="AB72" s="32">
        <f>'PIB Volumen por sectores'!S70</f>
        <v>99.387612215894706</v>
      </c>
      <c r="AC72" s="32"/>
      <c r="AD72" s="32"/>
      <c r="AE72" s="32"/>
      <c r="AG72" s="16" t="s">
        <v>89</v>
      </c>
      <c r="AH72" s="23">
        <v>1149782.3</v>
      </c>
      <c r="AI72" s="23">
        <v>1157845.58</v>
      </c>
      <c r="AJ72" s="33">
        <f t="shared" si="10"/>
        <v>1042.7000000001863</v>
      </c>
      <c r="AK72" s="33">
        <v>0</v>
      </c>
      <c r="AL72" s="23">
        <f t="shared" si="4"/>
        <v>1</v>
      </c>
      <c r="AM72" s="36">
        <f t="shared" si="15"/>
        <v>-5.5286823513613442E-2</v>
      </c>
      <c r="AN72" s="23">
        <f>'PIB Volumen por sectores'!C70</f>
        <v>98.737112176533998</v>
      </c>
      <c r="AO72" s="36"/>
      <c r="AP72" s="36"/>
      <c r="AQ72" s="36"/>
      <c r="AR72" s="53">
        <v>815830.6</v>
      </c>
      <c r="AS72" s="23">
        <v>823007.78799999994</v>
      </c>
      <c r="AT72" s="33">
        <f t="shared" si="11"/>
        <v>-26558.598000000115</v>
      </c>
      <c r="AU72" s="33">
        <v>0</v>
      </c>
      <c r="AV72" s="33">
        <f t="shared" si="5"/>
        <v>-1</v>
      </c>
      <c r="AW72" s="36">
        <f t="shared" si="16"/>
        <v>-0.15378712735926725</v>
      </c>
      <c r="AX72" s="23">
        <f>'PIB Volumen por sectores'!K70</f>
        <v>105.17430108035499</v>
      </c>
      <c r="AY72" s="36"/>
      <c r="AZ72" s="36"/>
      <c r="BA72" s="36"/>
      <c r="BB72" s="53">
        <v>6075743.5999999996</v>
      </c>
      <c r="BC72" s="33">
        <v>6101783.6299999999</v>
      </c>
      <c r="BD72" s="33">
        <f t="shared" si="6"/>
        <v>-5348.9500000001863</v>
      </c>
      <c r="BE72" s="33">
        <v>0</v>
      </c>
      <c r="BF72" s="33">
        <f t="shared" si="7"/>
        <v>-1</v>
      </c>
      <c r="BG72" s="36">
        <f t="shared" si="17"/>
        <v>-1.0676378595634627E-2</v>
      </c>
      <c r="BH72" s="33">
        <f>'PIB Volumen por sectores'!R70</f>
        <v>99.47</v>
      </c>
      <c r="BI72" s="36"/>
      <c r="BJ72" s="36"/>
      <c r="BK72" s="36"/>
    </row>
    <row r="73" spans="1:63" x14ac:dyDescent="0.25">
      <c r="A73" s="16" t="s">
        <v>90</v>
      </c>
      <c r="B73" s="22">
        <v>2499.8000000000002</v>
      </c>
      <c r="C73" s="22">
        <v>2493.4903399999998</v>
      </c>
      <c r="D73" s="32">
        <f t="shared" si="8"/>
        <v>-1.589980000000196</v>
      </c>
      <c r="E73" s="63">
        <v>0</v>
      </c>
      <c r="F73" s="63">
        <f t="shared" si="0"/>
        <v>-1</v>
      </c>
      <c r="G73" s="36">
        <f t="shared" si="18"/>
        <v>-3.2354778213167991E-2</v>
      </c>
      <c r="H73" s="22">
        <f>'PIB Volumen por sectores'!C71</f>
        <v>99.896976700064613</v>
      </c>
      <c r="I73" s="36"/>
      <c r="J73" s="36"/>
      <c r="K73" s="36"/>
      <c r="L73" s="46">
        <v>1608.7</v>
      </c>
      <c r="M73" s="39">
        <v>1605.67759</v>
      </c>
      <c r="N73" s="32">
        <f t="shared" si="9"/>
        <v>-47.723119999999881</v>
      </c>
      <c r="O73" s="63">
        <v>0</v>
      </c>
      <c r="P73" s="63">
        <f t="shared" si="1"/>
        <v>-1</v>
      </c>
      <c r="Q73" s="36">
        <f t="shared" si="13"/>
        <v>-0.1361584464936999</v>
      </c>
      <c r="R73" s="22">
        <f>'PIB Volumen por sectores'!K71</f>
        <v>101.488267071626</v>
      </c>
      <c r="S73" s="36"/>
      <c r="T73" s="36"/>
      <c r="U73" s="36"/>
      <c r="V73" s="49">
        <v>13316.9</v>
      </c>
      <c r="W73" s="32">
        <v>13334.1533</v>
      </c>
      <c r="X73" s="32">
        <f t="shared" si="2"/>
        <v>-40.669400000000678</v>
      </c>
      <c r="Y73" s="63">
        <v>0</v>
      </c>
      <c r="Z73" s="63">
        <f t="shared" si="3"/>
        <v>-1</v>
      </c>
      <c r="AA73" s="32">
        <f t="shared" si="14"/>
        <v>-1.451123286486691E-2</v>
      </c>
      <c r="AB73" s="32">
        <f>'PIB Volumen por sectores'!S71</f>
        <v>99.907913912709404</v>
      </c>
      <c r="AC73" s="32"/>
      <c r="AD73" s="32"/>
      <c r="AE73" s="32"/>
      <c r="AG73" s="16" t="s">
        <v>90</v>
      </c>
      <c r="AH73" s="23">
        <v>1183714.1000000001</v>
      </c>
      <c r="AI73" s="23">
        <v>1161377.8600000001</v>
      </c>
      <c r="AJ73" s="33">
        <f t="shared" si="10"/>
        <v>3532.2800000000279</v>
      </c>
      <c r="AK73" s="33">
        <v>0</v>
      </c>
      <c r="AL73" s="23">
        <f t="shared" si="4"/>
        <v>1</v>
      </c>
      <c r="AM73" s="36">
        <f t="shared" si="15"/>
        <v>-1.8538076737233084E-2</v>
      </c>
      <c r="AN73" s="23">
        <f>'PIB Volumen por sectores'!C71</f>
        <v>99.896976700064613</v>
      </c>
      <c r="AO73" s="36"/>
      <c r="AP73" s="36"/>
      <c r="AQ73" s="36"/>
      <c r="AR73" s="53">
        <v>805677.7</v>
      </c>
      <c r="AS73" s="23">
        <v>799311.74</v>
      </c>
      <c r="AT73" s="33">
        <f t="shared" si="11"/>
        <v>-23696.047999999952</v>
      </c>
      <c r="AU73" s="33">
        <v>0</v>
      </c>
      <c r="AV73" s="33">
        <f t="shared" si="5"/>
        <v>-1</v>
      </c>
      <c r="AW73" s="36">
        <f t="shared" si="16"/>
        <v>-0.12915295536245353</v>
      </c>
      <c r="AX73" s="23">
        <f>'PIB Volumen por sectores'!K71</f>
        <v>101.488267071626</v>
      </c>
      <c r="AY73" s="36"/>
      <c r="AZ73" s="36"/>
      <c r="BA73" s="36"/>
      <c r="BB73" s="53">
        <v>6114464.0999999996</v>
      </c>
      <c r="BC73" s="33">
        <v>6092888.3600000003</v>
      </c>
      <c r="BD73" s="33">
        <f t="shared" si="6"/>
        <v>-8895.269999999553</v>
      </c>
      <c r="BE73" s="33">
        <v>0</v>
      </c>
      <c r="BF73" s="33">
        <f t="shared" si="7"/>
        <v>-1</v>
      </c>
      <c r="BG73" s="36">
        <f t="shared" si="17"/>
        <v>-2.6157466522670311E-3</v>
      </c>
      <c r="BH73" s="33">
        <f>'PIB Volumen por sectores'!R71</f>
        <v>99.852500000000006</v>
      </c>
      <c r="BI73" s="36"/>
      <c r="BJ73" s="36"/>
      <c r="BK73" s="36"/>
    </row>
    <row r="74" spans="1:63" x14ac:dyDescent="0.25">
      <c r="A74" s="16" t="s">
        <v>91</v>
      </c>
      <c r="B74" s="22">
        <v>2473.4</v>
      </c>
      <c r="C74" s="22">
        <v>2480.7913699999999</v>
      </c>
      <c r="D74" s="32">
        <f t="shared" si="8"/>
        <v>-12.698969999999917</v>
      </c>
      <c r="E74" s="63">
        <v>0</v>
      </c>
      <c r="F74" s="63">
        <f t="shared" si="0"/>
        <v>-1</v>
      </c>
      <c r="G74" s="36">
        <f t="shared" si="18"/>
        <v>-1.4779142663689295E-2</v>
      </c>
      <c r="H74" s="22">
        <f>'PIB Volumen por sectores'!C72</f>
        <v>100.363896175954</v>
      </c>
      <c r="I74" s="36"/>
      <c r="J74" s="36"/>
      <c r="K74" s="36"/>
      <c r="L74" s="46">
        <v>1565.7</v>
      </c>
      <c r="M74" s="39">
        <v>1557.9752800000001</v>
      </c>
      <c r="N74" s="32">
        <f t="shared" si="9"/>
        <v>-47.702309999999898</v>
      </c>
      <c r="O74" s="63">
        <v>0</v>
      </c>
      <c r="P74" s="63">
        <f t="shared" si="1"/>
        <v>-1</v>
      </c>
      <c r="Q74" s="36">
        <f t="shared" si="13"/>
        <v>-0.12649865885701464</v>
      </c>
      <c r="R74" s="22">
        <f>'PIB Volumen por sectores'!K72</f>
        <v>98.83636302040621</v>
      </c>
      <c r="S74" s="36"/>
      <c r="T74" s="36"/>
      <c r="U74" s="36"/>
      <c r="V74" s="49">
        <v>13317.6</v>
      </c>
      <c r="W74" s="32">
        <v>13321.8953</v>
      </c>
      <c r="X74" s="32">
        <f t="shared" si="2"/>
        <v>-12.257999999999811</v>
      </c>
      <c r="Y74" s="63">
        <v>0</v>
      </c>
      <c r="Z74" s="63">
        <f t="shared" si="3"/>
        <v>-1</v>
      </c>
      <c r="AA74" s="32">
        <f t="shared" si="14"/>
        <v>-1.0582681959337323E-2</v>
      </c>
      <c r="AB74" s="32">
        <f>'PIB Volumen por sectores'!S72</f>
        <v>100.23949473421401</v>
      </c>
      <c r="AC74" s="32"/>
      <c r="AD74" s="32"/>
      <c r="AE74" s="32"/>
      <c r="AG74" s="16" t="s">
        <v>91</v>
      </c>
      <c r="AH74" s="23">
        <v>1155097.2</v>
      </c>
      <c r="AI74" s="23">
        <v>1155745.05</v>
      </c>
      <c r="AJ74" s="33">
        <f t="shared" si="10"/>
        <v>-5632.8100000000559</v>
      </c>
      <c r="AK74" s="33">
        <v>0</v>
      </c>
      <c r="AL74" s="23">
        <f t="shared" si="4"/>
        <v>-1</v>
      </c>
      <c r="AM74" s="36">
        <f t="shared" si="15"/>
        <v>-8.1619928519390192E-3</v>
      </c>
      <c r="AN74" s="23">
        <f>'PIB Volumen por sectores'!C72</f>
        <v>100.363896175954</v>
      </c>
      <c r="AO74" s="36"/>
      <c r="AP74" s="36"/>
      <c r="AQ74" s="36"/>
      <c r="AR74" s="53">
        <v>770175.3</v>
      </c>
      <c r="AS74" s="23">
        <v>770682.10199999996</v>
      </c>
      <c r="AT74" s="33">
        <f t="shared" si="11"/>
        <v>-28629.638000000035</v>
      </c>
      <c r="AU74" s="33">
        <v>0</v>
      </c>
      <c r="AV74" s="33">
        <f t="shared" si="5"/>
        <v>-1</v>
      </c>
      <c r="AW74" s="36">
        <f t="shared" si="16"/>
        <v>-0.12637716909421873</v>
      </c>
      <c r="AX74" s="23">
        <f>'PIB Volumen por sectores'!K72</f>
        <v>98.83636302040621</v>
      </c>
      <c r="AY74" s="36"/>
      <c r="AZ74" s="36"/>
      <c r="BA74" s="36"/>
      <c r="BB74" s="53">
        <v>6067482.2999999998</v>
      </c>
      <c r="BC74" s="33">
        <v>6068711.9500000002</v>
      </c>
      <c r="BD74" s="33">
        <f t="shared" si="6"/>
        <v>-24176.410000000149</v>
      </c>
      <c r="BE74" s="33">
        <v>0</v>
      </c>
      <c r="BF74" s="33">
        <f t="shared" si="7"/>
        <v>-1</v>
      </c>
      <c r="BG74" s="36">
        <f t="shared" si="17"/>
        <v>-6.0389757151167942E-3</v>
      </c>
      <c r="BH74" s="33">
        <f>'PIB Volumen por sectores'!R72</f>
        <v>100.3176</v>
      </c>
      <c r="BI74" s="36"/>
      <c r="BJ74" s="36"/>
      <c r="BK74" s="36"/>
    </row>
    <row r="75" spans="1:63" x14ac:dyDescent="0.25">
      <c r="A75" s="16" t="s">
        <v>92</v>
      </c>
      <c r="B75" s="22">
        <v>2470.4</v>
      </c>
      <c r="C75" s="22">
        <v>2465.5336200000002</v>
      </c>
      <c r="D75" s="32">
        <f t="shared" si="8"/>
        <v>-15.25774999999976</v>
      </c>
      <c r="E75" s="63">
        <v>0</v>
      </c>
      <c r="F75" s="63">
        <f t="shared" si="0"/>
        <v>-1</v>
      </c>
      <c r="G75" s="36">
        <f t="shared" si="18"/>
        <v>-1.0889578136938751E-2</v>
      </c>
      <c r="H75" s="22">
        <f>'PIB Volumen por sectores'!C73</f>
        <v>100.930511020764</v>
      </c>
      <c r="I75" s="36"/>
      <c r="J75" s="36"/>
      <c r="K75" s="36"/>
      <c r="L75" s="46">
        <v>1495.1</v>
      </c>
      <c r="M75" s="39">
        <v>1503.7743700000001</v>
      </c>
      <c r="N75" s="32">
        <f t="shared" si="9"/>
        <v>-54.200910000000022</v>
      </c>
      <c r="O75" s="63">
        <v>0</v>
      </c>
      <c r="P75" s="63">
        <f t="shared" si="1"/>
        <v>-1</v>
      </c>
      <c r="Q75" s="36">
        <f t="shared" si="13"/>
        <v>-0.12189127102536328</v>
      </c>
      <c r="R75" s="22">
        <f>'PIB Volumen por sectores'!K73</f>
        <v>95.828155211774401</v>
      </c>
      <c r="S75" s="36"/>
      <c r="T75" s="36"/>
      <c r="U75" s="36"/>
      <c r="V75" s="49">
        <v>13326.6</v>
      </c>
      <c r="W75" s="32">
        <v>13318.658799999999</v>
      </c>
      <c r="X75" s="32">
        <f t="shared" si="2"/>
        <v>-3.2365000000008877</v>
      </c>
      <c r="Y75" s="63">
        <v>0</v>
      </c>
      <c r="Z75" s="63">
        <f t="shared" si="3"/>
        <v>-1</v>
      </c>
      <c r="AA75" s="32">
        <f t="shared" si="14"/>
        <v>-7.7349411612871975E-3</v>
      </c>
      <c r="AB75" s="32">
        <f>'PIB Volumen por sectores'!S73</f>
        <v>100.401091734007</v>
      </c>
      <c r="AC75" s="32"/>
      <c r="AD75" s="32"/>
      <c r="AE75" s="32"/>
      <c r="AG75" s="16" t="s">
        <v>92</v>
      </c>
      <c r="AH75" s="23">
        <v>1146895.2</v>
      </c>
      <c r="AI75" s="23">
        <v>1149032.29</v>
      </c>
      <c r="AJ75" s="33">
        <f t="shared" si="10"/>
        <v>-6712.7600000000093</v>
      </c>
      <c r="AK75" s="33">
        <v>0</v>
      </c>
      <c r="AL75" s="23">
        <f t="shared" si="4"/>
        <v>-1</v>
      </c>
      <c r="AM75" s="36">
        <f t="shared" si="15"/>
        <v>-6.7172982833513103E-3</v>
      </c>
      <c r="AN75" s="23">
        <f>'PIB Volumen por sectores'!C73</f>
        <v>100.930511020764</v>
      </c>
      <c r="AO75" s="36"/>
      <c r="AP75" s="36"/>
      <c r="AQ75" s="36"/>
      <c r="AR75" s="53">
        <v>736640.6</v>
      </c>
      <c r="AS75" s="23">
        <v>740203.76699999999</v>
      </c>
      <c r="AT75" s="33">
        <f t="shared" si="11"/>
        <v>-30478.334999999963</v>
      </c>
      <c r="AU75" s="33">
        <v>0</v>
      </c>
      <c r="AV75" s="33">
        <f t="shared" si="5"/>
        <v>-1</v>
      </c>
      <c r="AW75" s="36">
        <f t="shared" si="16"/>
        <v>-0.12872757303276833</v>
      </c>
      <c r="AX75" s="23">
        <f>'PIB Volumen por sectores'!K73</f>
        <v>95.828155211774401</v>
      </c>
      <c r="AY75" s="36"/>
      <c r="AZ75" s="36"/>
      <c r="BA75" s="36"/>
      <c r="BB75" s="53">
        <v>6039532.2999999998</v>
      </c>
      <c r="BC75" s="33">
        <v>6050793.7800000003</v>
      </c>
      <c r="BD75" s="33">
        <f t="shared" si="6"/>
        <v>-17918.169999999925</v>
      </c>
      <c r="BE75" s="33">
        <v>0</v>
      </c>
      <c r="BF75" s="33">
        <f t="shared" si="7"/>
        <v>-1</v>
      </c>
      <c r="BG75" s="36">
        <f t="shared" si="17"/>
        <v>-9.2250821906996842E-3</v>
      </c>
      <c r="BH75" s="33">
        <f>'PIB Volumen por sectores'!R73</f>
        <v>100.3599</v>
      </c>
      <c r="BI75" s="36"/>
      <c r="BJ75" s="36"/>
      <c r="BK75" s="36"/>
    </row>
    <row r="76" spans="1:63" x14ac:dyDescent="0.25">
      <c r="A76" s="16" t="s">
        <v>93</v>
      </c>
      <c r="B76" s="22">
        <v>2417.5</v>
      </c>
      <c r="C76" s="22">
        <v>2447.3011900000001</v>
      </c>
      <c r="D76" s="32">
        <f t="shared" si="8"/>
        <v>-18.232430000000022</v>
      </c>
      <c r="E76" s="63">
        <v>0</v>
      </c>
      <c r="F76" s="63">
        <f t="shared" si="0"/>
        <v>-1</v>
      </c>
      <c r="G76" s="36">
        <f t="shared" si="18"/>
        <v>-1.9149335441032974E-2</v>
      </c>
      <c r="H76" s="22">
        <f>'PIB Volumen por sectores'!C74</f>
        <v>101.022312369525</v>
      </c>
      <c r="I76" s="36"/>
      <c r="J76" s="36"/>
      <c r="K76" s="36"/>
      <c r="L76" s="46">
        <v>1445.5</v>
      </c>
      <c r="M76" s="39">
        <v>1439.6313399999999</v>
      </c>
      <c r="N76" s="32">
        <f t="shared" si="9"/>
        <v>-64.143030000000181</v>
      </c>
      <c r="O76" s="63">
        <v>0</v>
      </c>
      <c r="P76" s="63">
        <f t="shared" si="1"/>
        <v>-1</v>
      </c>
      <c r="Q76" s="36">
        <f t="shared" si="13"/>
        <v>-0.12929072106180478</v>
      </c>
      <c r="R76" s="22">
        <f>'PIB Volumen por sectores'!K74</f>
        <v>92.178083105315395</v>
      </c>
      <c r="S76" s="36"/>
      <c r="T76" s="36"/>
      <c r="U76" s="36"/>
      <c r="V76" s="49">
        <v>13291.8</v>
      </c>
      <c r="W76" s="32">
        <v>13302.132</v>
      </c>
      <c r="X76" s="32">
        <f t="shared" ref="X76:X104" si="19">W76-W75</f>
        <v>-16.526799999999639</v>
      </c>
      <c r="Y76" s="63">
        <v>0</v>
      </c>
      <c r="Z76" s="63">
        <f t="shared" si="3"/>
        <v>-1</v>
      </c>
      <c r="AA76" s="32">
        <f t="shared" si="14"/>
        <v>-5.4348907369068163E-3</v>
      </c>
      <c r="AB76" s="32">
        <f>'PIB Volumen por sectores'!S74</f>
        <v>100.543447815625</v>
      </c>
      <c r="AC76" s="32"/>
      <c r="AD76" s="32"/>
      <c r="AE76" s="32"/>
      <c r="AG76" s="16" t="s">
        <v>93</v>
      </c>
      <c r="AH76" s="23">
        <v>1148372.2</v>
      </c>
      <c r="AI76" s="23">
        <v>1142581.42</v>
      </c>
      <c r="AJ76" s="33">
        <f t="shared" si="10"/>
        <v>-6450.8700000001118</v>
      </c>
      <c r="AK76" s="33">
        <v>0</v>
      </c>
      <c r="AL76" s="23">
        <f t="shared" si="4"/>
        <v>-1</v>
      </c>
      <c r="AM76" s="36">
        <f t="shared" si="15"/>
        <v>-1.3183243312981466E-2</v>
      </c>
      <c r="AN76" s="23">
        <f>'PIB Volumen por sectores'!C74</f>
        <v>101.022312369525</v>
      </c>
      <c r="AO76" s="36"/>
      <c r="AP76" s="36"/>
      <c r="AQ76" s="36"/>
      <c r="AR76" s="53">
        <v>724616</v>
      </c>
      <c r="AS76" s="23">
        <v>712794.71799999999</v>
      </c>
      <c r="AT76" s="33">
        <f t="shared" si="11"/>
        <v>-27409.048999999999</v>
      </c>
      <c r="AU76" s="33">
        <v>0</v>
      </c>
      <c r="AV76" s="33">
        <f t="shared" si="5"/>
        <v>-1</v>
      </c>
      <c r="AW76" s="36">
        <f t="shared" si="16"/>
        <v>-0.13391497821403356</v>
      </c>
      <c r="AX76" s="23">
        <f>'PIB Volumen por sectores'!K74</f>
        <v>92.178083105315395</v>
      </c>
      <c r="AY76" s="36"/>
      <c r="AZ76" s="36"/>
      <c r="BA76" s="36"/>
      <c r="BB76" s="53">
        <v>6087915.7000000002</v>
      </c>
      <c r="BC76" s="33">
        <v>6058191.8799999999</v>
      </c>
      <c r="BD76" s="33">
        <f t="shared" si="6"/>
        <v>7398.0999999996275</v>
      </c>
      <c r="BE76" s="33">
        <v>0</v>
      </c>
      <c r="BF76" s="33">
        <f t="shared" si="7"/>
        <v>1</v>
      </c>
      <c r="BG76" s="36">
        <f t="shared" si="17"/>
        <v>-7.1440996015783012E-3</v>
      </c>
      <c r="BH76" s="33">
        <f>'PIB Volumen por sectores'!R74</f>
        <v>100.4949</v>
      </c>
      <c r="BI76" s="36"/>
      <c r="BJ76" s="36"/>
      <c r="BK76" s="36"/>
    </row>
    <row r="77" spans="1:63" x14ac:dyDescent="0.25">
      <c r="A77" s="16" t="s">
        <v>94</v>
      </c>
      <c r="B77" s="22">
        <v>2421.9</v>
      </c>
      <c r="C77" s="22">
        <v>2423.5935500000001</v>
      </c>
      <c r="D77" s="32">
        <f t="shared" si="8"/>
        <v>-23.707640000000083</v>
      </c>
      <c r="E77" s="63">
        <v>0</v>
      </c>
      <c r="F77" s="63">
        <f t="shared" ref="F77:F107" si="20">IF(D77&lt;0,-1,1)</f>
        <v>-1</v>
      </c>
      <c r="G77" s="36">
        <f t="shared" si="18"/>
        <v>-2.8031706752070187E-2</v>
      </c>
      <c r="H77" s="22">
        <f>'PIB Volumen por sectores'!C75</f>
        <v>100.247251129126</v>
      </c>
      <c r="I77" s="36"/>
      <c r="J77" s="36"/>
      <c r="K77" s="36"/>
      <c r="L77" s="46">
        <v>1360.6</v>
      </c>
      <c r="M77" s="39">
        <v>1368.4814699999999</v>
      </c>
      <c r="N77" s="32">
        <f t="shared" si="9"/>
        <v>-71.149869999999964</v>
      </c>
      <c r="O77" s="63">
        <v>0</v>
      </c>
      <c r="P77" s="63">
        <f t="shared" ref="P77:P107" si="21">IF(N77&lt;0,-1,1)</f>
        <v>-1</v>
      </c>
      <c r="Q77" s="36">
        <f t="shared" si="13"/>
        <v>-0.14772337951107611</v>
      </c>
      <c r="R77" s="22">
        <f>'PIB Volumen por sectores'!K75</f>
        <v>88.636198143320698</v>
      </c>
      <c r="S77" s="36"/>
      <c r="T77" s="36"/>
      <c r="U77" s="36"/>
      <c r="V77" s="49">
        <v>13282.7</v>
      </c>
      <c r="W77" s="32">
        <v>13251.8207</v>
      </c>
      <c r="X77" s="32">
        <f t="shared" si="19"/>
        <v>-50.311299999999392</v>
      </c>
      <c r="Y77" s="63">
        <v>0</v>
      </c>
      <c r="Z77" s="63">
        <f t="shared" ref="Z77:Z107" si="22">IF(X77&lt;0,-1,1)</f>
        <v>-1</v>
      </c>
      <c r="AA77" s="32">
        <f t="shared" si="14"/>
        <v>-6.1745652796716928E-3</v>
      </c>
      <c r="AB77" s="32">
        <f>'PIB Volumen por sectores'!S75</f>
        <v>100.737703372566</v>
      </c>
      <c r="AC77" s="32"/>
      <c r="AD77" s="32"/>
      <c r="AE77" s="32"/>
      <c r="AG77" s="16" t="s">
        <v>94</v>
      </c>
      <c r="AH77" s="23">
        <v>1123014.2</v>
      </c>
      <c r="AI77" s="23">
        <v>1132331.99</v>
      </c>
      <c r="AJ77" s="33">
        <f t="shared" si="10"/>
        <v>-10249.429999999935</v>
      </c>
      <c r="AK77" s="33">
        <v>0</v>
      </c>
      <c r="AL77" s="23">
        <f t="shared" ref="AL77:AL107" si="23">IF(AJ77&lt;0,-1,1)</f>
        <v>-1</v>
      </c>
      <c r="AM77" s="36">
        <f t="shared" si="15"/>
        <v>-2.5009836161333496E-2</v>
      </c>
      <c r="AN77" s="23">
        <f>'PIB Volumen por sectores'!C75</f>
        <v>100.247251129126</v>
      </c>
      <c r="AO77" s="36"/>
      <c r="AP77" s="36"/>
      <c r="AQ77" s="36"/>
      <c r="AR77" s="53">
        <v>679435.7</v>
      </c>
      <c r="AS77" s="23">
        <v>682859.33100000001</v>
      </c>
      <c r="AT77" s="33">
        <f t="shared" si="11"/>
        <v>-29935.386999999988</v>
      </c>
      <c r="AU77" s="33">
        <v>0</v>
      </c>
      <c r="AV77" s="33">
        <f t="shared" ref="AV77:AV107" si="24">IF(AT77&lt;0,-1,1)</f>
        <v>-1</v>
      </c>
      <c r="AW77" s="36">
        <f t="shared" si="16"/>
        <v>-0.14569085273287741</v>
      </c>
      <c r="AX77" s="23">
        <f>'PIB Volumen por sectores'!K75</f>
        <v>88.636198143320698</v>
      </c>
      <c r="AY77" s="36"/>
      <c r="AZ77" s="36"/>
      <c r="BA77" s="36"/>
      <c r="BB77" s="53">
        <v>6055464.7999999998</v>
      </c>
      <c r="BC77" s="33">
        <v>6049863.5800000001</v>
      </c>
      <c r="BD77" s="33">
        <f t="shared" ref="BD77:BD107" si="25">BC77-BC76</f>
        <v>-8328.2999999998137</v>
      </c>
      <c r="BE77" s="33">
        <v>0</v>
      </c>
      <c r="BF77" s="33">
        <f t="shared" ref="BF77:BF107" si="26">IF(BD77&lt;0,-1,1)</f>
        <v>-1</v>
      </c>
      <c r="BG77" s="36">
        <f t="shared" si="17"/>
        <v>-7.0614751917102677E-3</v>
      </c>
      <c r="BH77" s="33">
        <f>'PIB Volumen por sectores'!R75</f>
        <v>100.7773</v>
      </c>
      <c r="BI77" s="36"/>
      <c r="BJ77" s="36"/>
      <c r="BK77" s="36"/>
    </row>
    <row r="78" spans="1:63" x14ac:dyDescent="0.25">
      <c r="A78" s="16" t="s">
        <v>95</v>
      </c>
      <c r="B78" s="22">
        <v>2402.1</v>
      </c>
      <c r="C78" s="22">
        <v>2399.0488099999998</v>
      </c>
      <c r="D78" s="32">
        <f t="shared" ref="D78:D107" si="27">C78-C77</f>
        <v>-24.544740000000274</v>
      </c>
      <c r="E78" s="63">
        <v>0</v>
      </c>
      <c r="F78" s="63">
        <f t="shared" si="20"/>
        <v>-1</v>
      </c>
      <c r="G78" s="36">
        <f t="shared" si="18"/>
        <v>-3.2950195243544457E-2</v>
      </c>
      <c r="H78" s="22">
        <f>'PIB Volumen por sectores'!C76</f>
        <v>99.426364899788098</v>
      </c>
      <c r="I78" s="36"/>
      <c r="J78" s="36"/>
      <c r="K78" s="36"/>
      <c r="L78" s="46">
        <v>1305.2</v>
      </c>
      <c r="M78" s="39">
        <v>1295.7359200000001</v>
      </c>
      <c r="N78" s="32">
        <f t="shared" ref="N78:N107" si="28">M78-M77</f>
        <v>-72.745549999999866</v>
      </c>
      <c r="O78" s="63">
        <v>0</v>
      </c>
      <c r="P78" s="63">
        <f t="shared" si="21"/>
        <v>-1</v>
      </c>
      <c r="Q78" s="36">
        <f t="shared" si="13"/>
        <v>-0.16832061674303331</v>
      </c>
      <c r="R78" s="22">
        <f>'PIB Volumen por sectores'!K76</f>
        <v>85.583107642671905</v>
      </c>
      <c r="S78" s="36"/>
      <c r="T78" s="36"/>
      <c r="U78" s="36"/>
      <c r="V78" s="49">
        <v>13140.5</v>
      </c>
      <c r="W78" s="32">
        <v>13163.243200000001</v>
      </c>
      <c r="X78" s="32">
        <f t="shared" si="19"/>
        <v>-88.577499999999418</v>
      </c>
      <c r="Y78" s="63">
        <v>0</v>
      </c>
      <c r="Z78" s="63">
        <f t="shared" si="22"/>
        <v>-1</v>
      </c>
      <c r="AA78" s="32">
        <f t="shared" si="14"/>
        <v>-1.1909123771600227E-2</v>
      </c>
      <c r="AB78" s="32">
        <f>'PIB Volumen por sectores'!S76</f>
        <v>100.814782841119</v>
      </c>
      <c r="AC78" s="32"/>
      <c r="AD78" s="32"/>
      <c r="AE78" s="32"/>
      <c r="AG78" s="16" t="s">
        <v>95</v>
      </c>
      <c r="AH78" s="23">
        <v>1123698.5</v>
      </c>
      <c r="AI78" s="23">
        <v>1119391.1299999999</v>
      </c>
      <c r="AJ78" s="33">
        <f t="shared" ref="AJ78:AJ107" si="29">AI78-AI77</f>
        <v>-12940.860000000102</v>
      </c>
      <c r="AK78" s="33">
        <v>0</v>
      </c>
      <c r="AL78" s="23">
        <f t="shared" si="23"/>
        <v>-1</v>
      </c>
      <c r="AM78" s="36">
        <f t="shared" si="15"/>
        <v>-3.1454964916354307E-2</v>
      </c>
      <c r="AN78" s="23">
        <f>'PIB Volumen por sectores'!C76</f>
        <v>99.426364899788098</v>
      </c>
      <c r="AO78" s="36"/>
      <c r="AP78" s="36"/>
      <c r="AQ78" s="36"/>
      <c r="AR78" s="53">
        <v>652174.9</v>
      </c>
      <c r="AS78" s="23">
        <v>649125.37100000004</v>
      </c>
      <c r="AT78" s="33">
        <f t="shared" ref="AT78:AT107" si="30">AS78-AS77</f>
        <v>-33733.959999999963</v>
      </c>
      <c r="AU78" s="33">
        <v>0</v>
      </c>
      <c r="AV78" s="33">
        <f t="shared" si="24"/>
        <v>-1</v>
      </c>
      <c r="AW78" s="36">
        <f t="shared" si="16"/>
        <v>-0.15772616320600621</v>
      </c>
      <c r="AX78" s="23">
        <f>'PIB Volumen por sectores'!K76</f>
        <v>85.583107642671905</v>
      </c>
      <c r="AY78" s="36"/>
      <c r="AZ78" s="36"/>
      <c r="BA78" s="36"/>
      <c r="BB78" s="53">
        <v>6014792.7999999998</v>
      </c>
      <c r="BC78" s="33">
        <v>6013443.8399999999</v>
      </c>
      <c r="BD78" s="33">
        <f t="shared" si="25"/>
        <v>-36419.740000000224</v>
      </c>
      <c r="BE78" s="33">
        <v>0</v>
      </c>
      <c r="BF78" s="33">
        <f t="shared" si="26"/>
        <v>-1</v>
      </c>
      <c r="BG78" s="36">
        <f t="shared" si="17"/>
        <v>-9.1070577175771765E-3</v>
      </c>
      <c r="BH78" s="33">
        <f>'PIB Volumen por sectores'!R76</f>
        <v>100.84229999999999</v>
      </c>
      <c r="BI78" s="36"/>
      <c r="BJ78" s="36"/>
      <c r="BK78" s="36"/>
    </row>
    <row r="79" spans="1:63" x14ac:dyDescent="0.25">
      <c r="A79" s="16" t="s">
        <v>96</v>
      </c>
      <c r="B79" s="22">
        <v>2358.1</v>
      </c>
      <c r="C79" s="22">
        <v>2354.6184899999998</v>
      </c>
      <c r="D79" s="32">
        <f t="shared" si="27"/>
        <v>-44.430319999999938</v>
      </c>
      <c r="E79" s="63">
        <v>0</v>
      </c>
      <c r="F79" s="63">
        <f t="shared" si="20"/>
        <v>-1</v>
      </c>
      <c r="G79" s="36">
        <f t="shared" si="18"/>
        <v>-4.4986257376608114E-2</v>
      </c>
      <c r="H79" s="22">
        <f>'PIB Volumen por sectores'!C77</f>
        <v>98.474045064940611</v>
      </c>
      <c r="I79" s="36"/>
      <c r="J79" s="36"/>
      <c r="K79" s="36"/>
      <c r="L79" s="46">
        <v>1224.7</v>
      </c>
      <c r="M79" s="39">
        <v>1225.0776000000001</v>
      </c>
      <c r="N79" s="32">
        <f t="shared" si="28"/>
        <v>-70.658320000000003</v>
      </c>
      <c r="O79" s="63">
        <v>0</v>
      </c>
      <c r="P79" s="63">
        <f t="shared" si="21"/>
        <v>-1</v>
      </c>
      <c r="Q79" s="36">
        <f t="shared" si="13"/>
        <v>-0.18533150688025093</v>
      </c>
      <c r="R79" s="22">
        <f>'PIB Volumen por sectores'!K77</f>
        <v>83.48231944694129</v>
      </c>
      <c r="S79" s="36"/>
      <c r="T79" s="36"/>
      <c r="U79" s="36"/>
      <c r="V79" s="49">
        <v>13058.1</v>
      </c>
      <c r="W79" s="32">
        <v>13054.918799999999</v>
      </c>
      <c r="X79" s="32">
        <f t="shared" si="19"/>
        <v>-108.32440000000133</v>
      </c>
      <c r="Y79" s="63">
        <v>0</v>
      </c>
      <c r="Z79" s="63">
        <f t="shared" si="22"/>
        <v>-1</v>
      </c>
      <c r="AA79" s="32">
        <f t="shared" si="14"/>
        <v>-1.9802294206981246E-2</v>
      </c>
      <c r="AB79" s="32">
        <f>'PIB Volumen por sectores'!S77</f>
        <v>100.54423767923601</v>
      </c>
      <c r="AC79" s="32"/>
      <c r="AD79" s="32"/>
      <c r="AE79" s="32"/>
      <c r="AG79" s="16" t="s">
        <v>96</v>
      </c>
      <c r="AH79" s="23">
        <v>1103396</v>
      </c>
      <c r="AI79" s="23">
        <v>1103818.1200000001</v>
      </c>
      <c r="AJ79" s="33">
        <f t="shared" si="29"/>
        <v>-15573.009999999776</v>
      </c>
      <c r="AK79" s="33">
        <v>0</v>
      </c>
      <c r="AL79" s="23">
        <f t="shared" si="23"/>
        <v>-1</v>
      </c>
      <c r="AM79" s="36">
        <f t="shared" si="15"/>
        <v>-3.9349781893422614E-2</v>
      </c>
      <c r="AN79" s="23">
        <f>'PIB Volumen por sectores'!C77</f>
        <v>98.474045064940611</v>
      </c>
      <c r="AO79" s="36"/>
      <c r="AP79" s="36"/>
      <c r="AQ79" s="36"/>
      <c r="AR79" s="53">
        <v>612045.69999999995</v>
      </c>
      <c r="AS79" s="23">
        <v>612017.80700000003</v>
      </c>
      <c r="AT79" s="33">
        <f t="shared" si="30"/>
        <v>-37107.564000000013</v>
      </c>
      <c r="AU79" s="33">
        <v>0</v>
      </c>
      <c r="AV79" s="33">
        <f t="shared" si="24"/>
        <v>-1</v>
      </c>
      <c r="AW79" s="36">
        <f t="shared" si="16"/>
        <v>-0.1731765842256244</v>
      </c>
      <c r="AX79" s="23">
        <f>'PIB Volumen por sectores'!K77</f>
        <v>83.48231944694129</v>
      </c>
      <c r="AY79" s="36"/>
      <c r="AZ79" s="36"/>
      <c r="BA79" s="36"/>
      <c r="BB79" s="53">
        <v>5967697.0999999996</v>
      </c>
      <c r="BC79" s="33">
        <v>5976065.2300000004</v>
      </c>
      <c r="BD79" s="33">
        <f t="shared" si="25"/>
        <v>-37378.609999999404</v>
      </c>
      <c r="BE79" s="33">
        <v>0</v>
      </c>
      <c r="BF79" s="33">
        <f t="shared" si="26"/>
        <v>-1</v>
      </c>
      <c r="BG79" s="36">
        <f t="shared" si="17"/>
        <v>-1.2350206058418968E-2</v>
      </c>
      <c r="BH79" s="33">
        <f>'PIB Volumen por sectores'!R77</f>
        <v>100.53449999999999</v>
      </c>
      <c r="BI79" s="36"/>
      <c r="BJ79" s="36"/>
      <c r="BK79" s="36"/>
    </row>
    <row r="80" spans="1:63" x14ac:dyDescent="0.25">
      <c r="A80" s="16" t="s">
        <v>97</v>
      </c>
      <c r="B80" s="22">
        <v>2291.971</v>
      </c>
      <c r="C80" s="22">
        <v>2296.1982699999999</v>
      </c>
      <c r="D80" s="32">
        <f t="shared" si="27"/>
        <v>-58.420219999999972</v>
      </c>
      <c r="E80" s="63">
        <v>0</v>
      </c>
      <c r="F80" s="63">
        <f t="shared" si="20"/>
        <v>-1</v>
      </c>
      <c r="G80" s="36">
        <f t="shared" ref="G80:G107" si="31">(C80-C76)/C76</f>
        <v>-6.1742674182249005E-2</v>
      </c>
      <c r="H80" s="22">
        <f>'PIB Volumen por sectores'!C78</f>
        <v>97.189722423653791</v>
      </c>
      <c r="I80" s="36"/>
      <c r="J80" s="36"/>
      <c r="K80" s="36"/>
      <c r="L80" s="46">
        <v>1151.2629999999999</v>
      </c>
      <c r="M80" s="39">
        <v>1162.6309900000001</v>
      </c>
      <c r="N80" s="32">
        <f t="shared" si="28"/>
        <v>-62.446609999999964</v>
      </c>
      <c r="O80" s="63">
        <v>0</v>
      </c>
      <c r="P80" s="63">
        <f t="shared" si="21"/>
        <v>-1</v>
      </c>
      <c r="Q80" s="36">
        <f t="shared" si="13"/>
        <v>-0.19241061395620895</v>
      </c>
      <c r="R80" s="22">
        <f>'PIB Volumen por sectores'!K78</f>
        <v>82.098431818669695</v>
      </c>
      <c r="S80" s="36"/>
      <c r="T80" s="36"/>
      <c r="U80" s="36"/>
      <c r="V80" s="49">
        <v>12958.723</v>
      </c>
      <c r="W80" s="32">
        <v>12957.016799999999</v>
      </c>
      <c r="X80" s="32">
        <f t="shared" si="19"/>
        <v>-97.902000000000044</v>
      </c>
      <c r="Y80" s="63">
        <v>0</v>
      </c>
      <c r="Z80" s="63">
        <f t="shared" si="22"/>
        <v>-1</v>
      </c>
      <c r="AA80" s="32">
        <f t="shared" si="14"/>
        <v>-2.5944352379002118E-2</v>
      </c>
      <c r="AB80" s="32">
        <f>'PIB Volumen por sectores'!S78</f>
        <v>99.981664706074099</v>
      </c>
      <c r="AC80" s="32"/>
      <c r="AD80" s="32"/>
      <c r="AE80" s="32"/>
      <c r="AG80" s="16" t="s">
        <v>97</v>
      </c>
      <c r="AH80" s="23">
        <v>1079857.2</v>
      </c>
      <c r="AI80" s="23">
        <v>1077261.3</v>
      </c>
      <c r="AJ80" s="33">
        <f t="shared" si="29"/>
        <v>-26556.820000000065</v>
      </c>
      <c r="AK80" s="33">
        <v>0</v>
      </c>
      <c r="AL80" s="23">
        <f t="shared" si="23"/>
        <v>-1</v>
      </c>
      <c r="AM80" s="36">
        <f t="shared" si="15"/>
        <v>-5.7168897425270475E-2</v>
      </c>
      <c r="AN80" s="23">
        <f>'PIB Volumen por sectores'!C78</f>
        <v>97.189722423653791</v>
      </c>
      <c r="AO80" s="36"/>
      <c r="AP80" s="36"/>
      <c r="AQ80" s="36"/>
      <c r="AR80" s="53">
        <v>571515.6</v>
      </c>
      <c r="AS80" s="23">
        <v>575913.69400000002</v>
      </c>
      <c r="AT80" s="33">
        <f t="shared" si="30"/>
        <v>-36104.113000000012</v>
      </c>
      <c r="AU80" s="33">
        <v>0</v>
      </c>
      <c r="AV80" s="33">
        <f t="shared" si="24"/>
        <v>-1</v>
      </c>
      <c r="AW80" s="36">
        <f t="shared" si="16"/>
        <v>-0.19203428496786359</v>
      </c>
      <c r="AX80" s="23">
        <f>'PIB Volumen por sectores'!K78</f>
        <v>82.098431818669695</v>
      </c>
      <c r="AY80" s="36"/>
      <c r="AZ80" s="36"/>
      <c r="BA80" s="36"/>
      <c r="BB80" s="53">
        <v>5935257.2999999998</v>
      </c>
      <c r="BC80" s="33">
        <v>5929032.6100000003</v>
      </c>
      <c r="BD80" s="33">
        <f t="shared" si="25"/>
        <v>-47032.620000000112</v>
      </c>
      <c r="BE80" s="33">
        <v>0</v>
      </c>
      <c r="BF80" s="33">
        <f t="shared" si="26"/>
        <v>-1</v>
      </c>
      <c r="BG80" s="36">
        <f t="shared" si="17"/>
        <v>-2.1319772063739844E-2</v>
      </c>
      <c r="BH80" s="33">
        <f>'PIB Volumen por sectores'!R78</f>
        <v>99.957899999999995</v>
      </c>
      <c r="BI80" s="36"/>
      <c r="BJ80" s="36"/>
      <c r="BK80" s="36"/>
    </row>
    <row r="81" spans="1:63" x14ac:dyDescent="0.25">
      <c r="A81" s="16" t="s">
        <v>98</v>
      </c>
      <c r="B81" s="22">
        <v>2244.0079999999998</v>
      </c>
      <c r="C81" s="22">
        <v>2247.2766499999998</v>
      </c>
      <c r="D81" s="32">
        <f t="shared" si="27"/>
        <v>-48.921620000000075</v>
      </c>
      <c r="E81" s="63">
        <v>0</v>
      </c>
      <c r="F81" s="63">
        <f t="shared" si="20"/>
        <v>-1</v>
      </c>
      <c r="G81" s="36">
        <f t="shared" si="31"/>
        <v>-7.2750193612291236E-2</v>
      </c>
      <c r="H81" s="22">
        <f>'PIB Volumen por sectores'!C79</f>
        <v>95.719224352792821</v>
      </c>
      <c r="I81" s="36"/>
      <c r="J81" s="36"/>
      <c r="K81" s="36"/>
      <c r="L81" s="46">
        <v>1128.153</v>
      </c>
      <c r="M81" s="39">
        <v>1115.3331000000001</v>
      </c>
      <c r="N81" s="32">
        <f t="shared" si="28"/>
        <v>-47.297890000000052</v>
      </c>
      <c r="O81" s="63">
        <v>0</v>
      </c>
      <c r="P81" s="63">
        <f t="shared" si="21"/>
        <v>-1</v>
      </c>
      <c r="Q81" s="36">
        <f t="shared" ref="Q81:Q107" si="32">(M81-M77)/M77</f>
        <v>-0.18498487231982755</v>
      </c>
      <c r="R81" s="22">
        <f>'PIB Volumen por sectores'!K79</f>
        <v>80.4161735371448</v>
      </c>
      <c r="S81" s="36"/>
      <c r="T81" s="36"/>
      <c r="U81" s="36"/>
      <c r="V81" s="49">
        <v>12849.337</v>
      </c>
      <c r="W81" s="32">
        <v>12841.3153</v>
      </c>
      <c r="X81" s="32">
        <f t="shared" si="19"/>
        <v>-115.70149999999921</v>
      </c>
      <c r="Y81" s="63">
        <v>0</v>
      </c>
      <c r="Z81" s="63">
        <f t="shared" si="22"/>
        <v>-1</v>
      </c>
      <c r="AA81" s="32">
        <f t="shared" ref="AA81:AA107" si="33">(W81-W77)/W77</f>
        <v>-3.0977282993272012E-2</v>
      </c>
      <c r="AB81" s="32">
        <f>'PIB Volumen por sectores'!S79</f>
        <v>99.388304743986211</v>
      </c>
      <c r="AC81" s="32"/>
      <c r="AD81" s="32"/>
      <c r="AE81" s="32"/>
      <c r="AG81" s="16" t="s">
        <v>98</v>
      </c>
      <c r="AH81" s="23">
        <v>1045974.1</v>
      </c>
      <c r="AI81" s="23">
        <v>1052168.71</v>
      </c>
      <c r="AJ81" s="33">
        <f t="shared" si="29"/>
        <v>-25092.590000000084</v>
      </c>
      <c r="AK81" s="33">
        <v>0</v>
      </c>
      <c r="AL81" s="23">
        <f t="shared" si="23"/>
        <v>-1</v>
      </c>
      <c r="AM81" s="36">
        <f t="shared" ref="AM81:AM107" si="34">(AI81-AI77)/AI77</f>
        <v>-7.0794855844353591E-2</v>
      </c>
      <c r="AN81" s="23">
        <f>'PIB Volumen por sectores'!C79</f>
        <v>95.719224352792821</v>
      </c>
      <c r="AO81" s="36"/>
      <c r="AP81" s="36"/>
      <c r="AQ81" s="36"/>
      <c r="AR81" s="53">
        <v>552672.19999999995</v>
      </c>
      <c r="AS81" s="23">
        <v>548768.31299999997</v>
      </c>
      <c r="AT81" s="33">
        <f t="shared" si="30"/>
        <v>-27145.381000000052</v>
      </c>
      <c r="AU81" s="33">
        <v>0</v>
      </c>
      <c r="AV81" s="33">
        <f t="shared" si="24"/>
        <v>-1</v>
      </c>
      <c r="AW81" s="36">
        <f t="shared" ref="AW81:AW107" si="35">(AS81-AS77)/AS77</f>
        <v>-0.19636697034458483</v>
      </c>
      <c r="AX81" s="23">
        <f>'PIB Volumen por sectores'!K79</f>
        <v>80.4161735371448</v>
      </c>
      <c r="AY81" s="36"/>
      <c r="AZ81" s="36"/>
      <c r="BA81" s="36"/>
      <c r="BB81" s="53">
        <v>5875787.2000000002</v>
      </c>
      <c r="BC81" s="33">
        <v>5881396.6699999999</v>
      </c>
      <c r="BD81" s="33">
        <f t="shared" si="25"/>
        <v>-47635.94000000041</v>
      </c>
      <c r="BE81" s="33">
        <v>0</v>
      </c>
      <c r="BF81" s="33">
        <f t="shared" si="26"/>
        <v>-1</v>
      </c>
      <c r="BG81" s="36">
        <f t="shared" ref="BG81:BG107" si="36">(BC81-BC77)/BC77</f>
        <v>-2.7846398149691858E-2</v>
      </c>
      <c r="BH81" s="33">
        <f>'PIB Volumen por sectores'!R79</f>
        <v>99.400499999999994</v>
      </c>
      <c r="BI81" s="36"/>
      <c r="BJ81" s="36"/>
      <c r="BK81" s="36"/>
    </row>
    <row r="82" spans="1:63" x14ac:dyDescent="0.25">
      <c r="A82" s="16" t="s">
        <v>99</v>
      </c>
      <c r="B82" s="22">
        <v>2217.5279999999998</v>
      </c>
      <c r="C82" s="22">
        <v>2212.4018700000001</v>
      </c>
      <c r="D82" s="32">
        <f t="shared" si="27"/>
        <v>-34.874779999999646</v>
      </c>
      <c r="E82" s="63">
        <v>0</v>
      </c>
      <c r="F82" s="63">
        <f t="shared" si="20"/>
        <v>-1</v>
      </c>
      <c r="G82" s="36">
        <f t="shared" si="31"/>
        <v>-7.7800392898216872E-2</v>
      </c>
      <c r="H82" s="22">
        <f>'PIB Volumen por sectores'!C80</f>
        <v>94.176513507625799</v>
      </c>
      <c r="I82" s="36"/>
      <c r="J82" s="36"/>
      <c r="K82" s="36"/>
      <c r="L82" s="46">
        <v>1068.5</v>
      </c>
      <c r="M82" s="39">
        <v>1069.2527700000001</v>
      </c>
      <c r="N82" s="32">
        <f t="shared" si="28"/>
        <v>-46.080330000000004</v>
      </c>
      <c r="O82" s="63">
        <v>0</v>
      </c>
      <c r="P82" s="63">
        <f t="shared" si="21"/>
        <v>-1</v>
      </c>
      <c r="Q82" s="36">
        <f t="shared" si="32"/>
        <v>-0.17479113336612603</v>
      </c>
      <c r="R82" s="22">
        <f>'PIB Volumen por sectores'!K80</f>
        <v>78.306766241441196</v>
      </c>
      <c r="S82" s="36"/>
      <c r="T82" s="36"/>
      <c r="U82" s="36"/>
      <c r="V82" s="49">
        <v>12709.852000000001</v>
      </c>
      <c r="W82" s="32">
        <v>12711.347400000001</v>
      </c>
      <c r="X82" s="32">
        <f t="shared" si="19"/>
        <v>-129.96789999999964</v>
      </c>
      <c r="Y82" s="63">
        <v>0</v>
      </c>
      <c r="Z82" s="63">
        <f t="shared" si="22"/>
        <v>-1</v>
      </c>
      <c r="AA82" s="32">
        <f t="shared" si="33"/>
        <v>-3.4330126180453779E-2</v>
      </c>
      <c r="AB82" s="32">
        <f>'PIB Volumen por sectores'!S80</f>
        <v>98.914869204426779</v>
      </c>
      <c r="AC82" s="32"/>
      <c r="AD82" s="32"/>
      <c r="AE82" s="32"/>
      <c r="AG82" s="16" t="s">
        <v>99</v>
      </c>
      <c r="AH82" s="23">
        <v>1037753.6</v>
      </c>
      <c r="AI82" s="23">
        <v>1033754.04</v>
      </c>
      <c r="AJ82" s="33">
        <f t="shared" si="29"/>
        <v>-18414.669999999925</v>
      </c>
      <c r="AK82" s="33">
        <v>0</v>
      </c>
      <c r="AL82" s="23">
        <f t="shared" si="23"/>
        <v>-1</v>
      </c>
      <c r="AM82" s="36">
        <f t="shared" si="34"/>
        <v>-7.6503277277174653E-2</v>
      </c>
      <c r="AN82" s="23">
        <f>'PIB Volumen por sectores'!C80</f>
        <v>94.176513507625799</v>
      </c>
      <c r="AO82" s="36"/>
      <c r="AP82" s="36"/>
      <c r="AQ82" s="36"/>
      <c r="AR82" s="53">
        <v>524581.80000000005</v>
      </c>
      <c r="AS82" s="23">
        <v>524877.93000000005</v>
      </c>
      <c r="AT82" s="33">
        <f t="shared" si="30"/>
        <v>-23890.382999999914</v>
      </c>
      <c r="AU82" s="33">
        <v>0</v>
      </c>
      <c r="AV82" s="33">
        <f t="shared" si="24"/>
        <v>-1</v>
      </c>
      <c r="AW82" s="36">
        <f t="shared" si="35"/>
        <v>-0.19140746387495611</v>
      </c>
      <c r="AX82" s="23">
        <f>'PIB Volumen por sectores'!K80</f>
        <v>78.306766241441196</v>
      </c>
      <c r="AY82" s="36"/>
      <c r="AZ82" s="36"/>
      <c r="BA82" s="36"/>
      <c r="BB82" s="53">
        <v>5839978.0999999996</v>
      </c>
      <c r="BC82" s="33">
        <v>5825456.71</v>
      </c>
      <c r="BD82" s="33">
        <f t="shared" si="25"/>
        <v>-55939.959999999963</v>
      </c>
      <c r="BE82" s="33">
        <v>0</v>
      </c>
      <c r="BF82" s="33">
        <f t="shared" si="26"/>
        <v>-1</v>
      </c>
      <c r="BG82" s="36">
        <f t="shared" si="36"/>
        <v>-3.1261143365063818E-2</v>
      </c>
      <c r="BH82" s="33">
        <f>'PIB Volumen por sectores'!R80</f>
        <v>99.0441</v>
      </c>
      <c r="BI82" s="36"/>
      <c r="BJ82" s="36"/>
      <c r="BK82" s="36"/>
    </row>
    <row r="83" spans="1:63" x14ac:dyDescent="0.25">
      <c r="A83" s="16" t="s">
        <v>100</v>
      </c>
      <c r="B83" s="22">
        <v>2183.652</v>
      </c>
      <c r="C83" s="22">
        <v>2185.0400100000002</v>
      </c>
      <c r="D83" s="32">
        <f t="shared" si="27"/>
        <v>-27.361859999999979</v>
      </c>
      <c r="E83" s="63">
        <v>0</v>
      </c>
      <c r="F83" s="63">
        <f t="shared" si="20"/>
        <v>-1</v>
      </c>
      <c r="G83" s="36">
        <f t="shared" si="31"/>
        <v>-7.2019514295073625E-2</v>
      </c>
      <c r="H83" s="22">
        <f>'PIB Volumen por sectores'!C81</f>
        <v>92.738336375485503</v>
      </c>
      <c r="I83" s="36"/>
      <c r="J83" s="36"/>
      <c r="K83" s="36"/>
      <c r="L83" s="46">
        <v>1024.943</v>
      </c>
      <c r="M83" s="39">
        <v>1026.41687</v>
      </c>
      <c r="N83" s="32">
        <f t="shared" si="28"/>
        <v>-42.835900000000038</v>
      </c>
      <c r="O83" s="63">
        <v>0</v>
      </c>
      <c r="P83" s="63">
        <f t="shared" si="21"/>
        <v>-1</v>
      </c>
      <c r="Q83" s="36">
        <f t="shared" si="32"/>
        <v>-0.16216175203921779</v>
      </c>
      <c r="R83" s="22">
        <f>'PIB Volumen por sectores'!K81</f>
        <v>75.972985903135594</v>
      </c>
      <c r="S83" s="36"/>
      <c r="T83" s="36"/>
      <c r="U83" s="36"/>
      <c r="V83" s="49">
        <v>12575.691999999999</v>
      </c>
      <c r="W83" s="32">
        <v>12591.1937</v>
      </c>
      <c r="X83" s="32">
        <f t="shared" si="19"/>
        <v>-120.15370000000075</v>
      </c>
      <c r="Y83" s="63">
        <v>0</v>
      </c>
      <c r="Z83" s="63">
        <f t="shared" si="22"/>
        <v>-1</v>
      </c>
      <c r="AA83" s="32">
        <f t="shared" si="33"/>
        <v>-3.5521101824087922E-2</v>
      </c>
      <c r="AB83" s="32">
        <f>'PIB Volumen por sectores'!S81</f>
        <v>98.566765657069197</v>
      </c>
      <c r="AC83" s="32"/>
      <c r="AD83" s="32"/>
      <c r="AE83" s="32"/>
      <c r="AG83" s="16" t="s">
        <v>100</v>
      </c>
      <c r="AH83" s="23">
        <v>1019254.6</v>
      </c>
      <c r="AI83" s="23">
        <v>1018805.27</v>
      </c>
      <c r="AJ83" s="33">
        <f t="shared" si="29"/>
        <v>-14948.770000000019</v>
      </c>
      <c r="AK83" s="33">
        <v>0</v>
      </c>
      <c r="AL83" s="23">
        <f t="shared" si="23"/>
        <v>-1</v>
      </c>
      <c r="AM83" s="36">
        <f t="shared" si="34"/>
        <v>-7.7017081401055537E-2</v>
      </c>
      <c r="AN83" s="23">
        <f>'PIB Volumen por sectores'!C81</f>
        <v>92.738336375485503</v>
      </c>
      <c r="AO83" s="36"/>
      <c r="AP83" s="36"/>
      <c r="AQ83" s="36"/>
      <c r="AR83" s="53">
        <v>503283.20000000001</v>
      </c>
      <c r="AS83" s="23">
        <v>505419.62199999997</v>
      </c>
      <c r="AT83" s="33">
        <f t="shared" si="30"/>
        <v>-19458.308000000077</v>
      </c>
      <c r="AU83" s="33">
        <v>0</v>
      </c>
      <c r="AV83" s="33">
        <f t="shared" si="24"/>
        <v>-1</v>
      </c>
      <c r="AW83" s="36">
        <f t="shared" si="35"/>
        <v>-0.17417497298407864</v>
      </c>
      <c r="AX83" s="23">
        <f>'PIB Volumen por sectores'!K81</f>
        <v>75.972985903135594</v>
      </c>
      <c r="AY83" s="36"/>
      <c r="AZ83" s="36"/>
      <c r="BA83" s="36"/>
      <c r="BB83" s="53">
        <v>5757233.5999999996</v>
      </c>
      <c r="BC83" s="33">
        <v>5776986.6200000001</v>
      </c>
      <c r="BD83" s="33">
        <f t="shared" si="25"/>
        <v>-48470.089999999851</v>
      </c>
      <c r="BE83" s="33">
        <v>0</v>
      </c>
      <c r="BF83" s="33">
        <f t="shared" si="26"/>
        <v>-1</v>
      </c>
      <c r="BG83" s="36">
        <f t="shared" si="36"/>
        <v>-3.3312656796418587E-2</v>
      </c>
      <c r="BH83" s="33">
        <f>'PIB Volumen por sectores'!R81</f>
        <v>98.211699999999993</v>
      </c>
      <c r="BI83" s="36"/>
      <c r="BJ83" s="36"/>
      <c r="BK83" s="36"/>
    </row>
    <row r="84" spans="1:63" x14ac:dyDescent="0.25">
      <c r="A84" s="16" t="s">
        <v>101</v>
      </c>
      <c r="B84" s="22">
        <v>2161.6610000000001</v>
      </c>
      <c r="C84" s="22">
        <v>2160.62194</v>
      </c>
      <c r="D84" s="32">
        <f t="shared" si="27"/>
        <v>-24.418070000000171</v>
      </c>
      <c r="E84" s="63">
        <v>0</v>
      </c>
      <c r="F84" s="63">
        <f t="shared" si="20"/>
        <v>-1</v>
      </c>
      <c r="G84" s="36">
        <f t="shared" si="31"/>
        <v>-5.904382551424877E-2</v>
      </c>
      <c r="H84" s="22">
        <f>'PIB Volumen por sectores'!C82</f>
        <v>91.618541231579897</v>
      </c>
      <c r="I84" s="36"/>
      <c r="J84" s="36"/>
      <c r="K84" s="36"/>
      <c r="L84" s="46">
        <v>1005.337</v>
      </c>
      <c r="M84" s="39">
        <v>990.570379</v>
      </c>
      <c r="N84" s="32">
        <f t="shared" si="28"/>
        <v>-35.846491000000015</v>
      </c>
      <c r="O84" s="63">
        <v>0</v>
      </c>
      <c r="P84" s="63">
        <f t="shared" si="21"/>
        <v>-1</v>
      </c>
      <c r="Q84" s="36">
        <f t="shared" si="32"/>
        <v>-0.14799245201609507</v>
      </c>
      <c r="R84" s="22">
        <f>'PIB Volumen por sectores'!K82</f>
        <v>73.4909162821791</v>
      </c>
      <c r="S84" s="36"/>
      <c r="T84" s="36"/>
      <c r="U84" s="36"/>
      <c r="V84" s="49">
        <v>12507.878000000001</v>
      </c>
      <c r="W84" s="32">
        <v>12491.0039</v>
      </c>
      <c r="X84" s="32">
        <f t="shared" si="19"/>
        <v>-100.1898000000001</v>
      </c>
      <c r="Y84" s="63">
        <v>0</v>
      </c>
      <c r="Z84" s="63">
        <f t="shared" si="22"/>
        <v>-1</v>
      </c>
      <c r="AA84" s="32">
        <f t="shared" si="33"/>
        <v>-3.5966064349009702E-2</v>
      </c>
      <c r="AB84" s="32">
        <f>'PIB Volumen por sectores'!S82</f>
        <v>98.475214095941695</v>
      </c>
      <c r="AC84" s="32"/>
      <c r="AD84" s="32"/>
      <c r="AE84" s="32"/>
      <c r="AG84" s="16" t="s">
        <v>101</v>
      </c>
      <c r="AH84" s="23">
        <v>1005529.5</v>
      </c>
      <c r="AI84" s="23">
        <v>1007169.73</v>
      </c>
      <c r="AJ84" s="33">
        <f t="shared" si="29"/>
        <v>-11635.540000000037</v>
      </c>
      <c r="AK84" s="33">
        <v>0</v>
      </c>
      <c r="AL84" s="23">
        <f t="shared" si="23"/>
        <v>-1</v>
      </c>
      <c r="AM84" s="36">
        <f t="shared" si="34"/>
        <v>-6.5064594820216842E-2</v>
      </c>
      <c r="AN84" s="23">
        <f>'PIB Volumen por sectores'!C82</f>
        <v>91.618541231579897</v>
      </c>
      <c r="AO84" s="36"/>
      <c r="AP84" s="36"/>
      <c r="AQ84" s="36"/>
      <c r="AR84" s="53">
        <v>492100.5</v>
      </c>
      <c r="AS84" s="23">
        <v>489903.95299999998</v>
      </c>
      <c r="AT84" s="33">
        <f t="shared" si="30"/>
        <v>-15515.668999999994</v>
      </c>
      <c r="AU84" s="33">
        <v>0</v>
      </c>
      <c r="AV84" s="33">
        <f t="shared" si="24"/>
        <v>-1</v>
      </c>
      <c r="AW84" s="36">
        <f t="shared" si="35"/>
        <v>-0.14934484436829529</v>
      </c>
      <c r="AX84" s="23">
        <f>'PIB Volumen por sectores'!K82</f>
        <v>73.4909162821791</v>
      </c>
      <c r="AY84" s="36"/>
      <c r="AZ84" s="36"/>
      <c r="BA84" s="36"/>
      <c r="BB84" s="53">
        <v>5751897</v>
      </c>
      <c r="BC84" s="33">
        <v>5741402.1900000004</v>
      </c>
      <c r="BD84" s="33">
        <f t="shared" si="25"/>
        <v>-35584.429999999702</v>
      </c>
      <c r="BE84" s="33">
        <v>0</v>
      </c>
      <c r="BF84" s="33">
        <f t="shared" si="26"/>
        <v>-1</v>
      </c>
      <c r="BG84" s="36">
        <f t="shared" si="36"/>
        <v>-3.164604284407873E-2</v>
      </c>
      <c r="BH84" s="33">
        <f>'PIB Volumen por sectores'!R82</f>
        <v>98.503299999999996</v>
      </c>
      <c r="BI84" s="36"/>
      <c r="BJ84" s="36"/>
      <c r="BK84" s="36"/>
    </row>
    <row r="85" spans="1:63" x14ac:dyDescent="0.25">
      <c r="A85" s="16" t="s">
        <v>102</v>
      </c>
      <c r="B85" s="22">
        <v>2134.502</v>
      </c>
      <c r="C85" s="22">
        <v>2138.9819400000001</v>
      </c>
      <c r="D85" s="32">
        <f t="shared" si="27"/>
        <v>-21.639999999999873</v>
      </c>
      <c r="E85" s="63">
        <v>0</v>
      </c>
      <c r="F85" s="63">
        <f t="shared" si="20"/>
        <v>-1</v>
      </c>
      <c r="G85" s="36">
        <f t="shared" si="31"/>
        <v>-4.8189309491557114E-2</v>
      </c>
      <c r="H85" s="22">
        <f>'PIB Volumen por sectores'!C83</f>
        <v>91.029674722904701</v>
      </c>
      <c r="I85" s="36"/>
      <c r="J85" s="36"/>
      <c r="K85" s="36"/>
      <c r="L85" s="46">
        <v>953.52700000000004</v>
      </c>
      <c r="M85" s="39">
        <v>955.69338500000003</v>
      </c>
      <c r="N85" s="32">
        <f t="shared" si="28"/>
        <v>-34.876993999999968</v>
      </c>
      <c r="O85" s="63">
        <v>0</v>
      </c>
      <c r="P85" s="63">
        <f t="shared" si="21"/>
        <v>-1</v>
      </c>
      <c r="Q85" s="36">
        <f t="shared" si="32"/>
        <v>-0.14313187244241207</v>
      </c>
      <c r="R85" s="22">
        <f>'PIB Volumen por sectores'!K83</f>
        <v>71.471431492967994</v>
      </c>
      <c r="S85" s="36"/>
      <c r="T85" s="36"/>
      <c r="U85" s="36"/>
      <c r="V85" s="49">
        <v>12424.708000000001</v>
      </c>
      <c r="W85" s="32">
        <v>12433.2585</v>
      </c>
      <c r="X85" s="32">
        <f t="shared" si="19"/>
        <v>-57.74539999999979</v>
      </c>
      <c r="Y85" s="63">
        <v>0</v>
      </c>
      <c r="Z85" s="63">
        <f t="shared" si="22"/>
        <v>-1</v>
      </c>
      <c r="AA85" s="32">
        <f t="shared" si="33"/>
        <v>-3.177686946133939E-2</v>
      </c>
      <c r="AB85" s="32">
        <f>'PIB Volumen por sectores'!S83</f>
        <v>98.515786207004879</v>
      </c>
      <c r="AC85" s="32"/>
      <c r="AD85" s="32"/>
      <c r="AE85" s="32"/>
      <c r="AG85" s="16" t="s">
        <v>102</v>
      </c>
      <c r="AH85" s="23">
        <v>1001551.4</v>
      </c>
      <c r="AI85" s="23">
        <v>1001672.59</v>
      </c>
      <c r="AJ85" s="33">
        <f t="shared" si="29"/>
        <v>-5497.140000000014</v>
      </c>
      <c r="AK85" s="33">
        <v>0</v>
      </c>
      <c r="AL85" s="23">
        <f t="shared" si="23"/>
        <v>-1</v>
      </c>
      <c r="AM85" s="36">
        <f t="shared" si="34"/>
        <v>-4.7992417489776895E-2</v>
      </c>
      <c r="AN85" s="23">
        <f>'PIB Volumen por sectores'!C83</f>
        <v>91.029674722904701</v>
      </c>
      <c r="AO85" s="36"/>
      <c r="AP85" s="36"/>
      <c r="AQ85" s="36"/>
      <c r="AR85" s="53">
        <v>472518.7</v>
      </c>
      <c r="AS85" s="23">
        <v>473622.34600000002</v>
      </c>
      <c r="AT85" s="33">
        <f t="shared" si="30"/>
        <v>-16281.60699999996</v>
      </c>
      <c r="AU85" s="33">
        <v>0</v>
      </c>
      <c r="AV85" s="33">
        <f t="shared" si="24"/>
        <v>-1</v>
      </c>
      <c r="AW85" s="36">
        <f t="shared" si="35"/>
        <v>-0.13693568892342359</v>
      </c>
      <c r="AX85" s="23">
        <f>'PIB Volumen por sectores'!K83</f>
        <v>71.471431492967994</v>
      </c>
      <c r="AY85" s="36"/>
      <c r="AZ85" s="36"/>
      <c r="BA85" s="36"/>
      <c r="BB85" s="53">
        <v>5724006.2999999998</v>
      </c>
      <c r="BC85" s="33">
        <v>5721442.2300000004</v>
      </c>
      <c r="BD85" s="33">
        <f t="shared" si="25"/>
        <v>-19959.959999999963</v>
      </c>
      <c r="BE85" s="33">
        <v>0</v>
      </c>
      <c r="BF85" s="33">
        <f t="shared" si="26"/>
        <v>-1</v>
      </c>
      <c r="BG85" s="36">
        <f t="shared" si="36"/>
        <v>-2.7196676057559554E-2</v>
      </c>
      <c r="BH85" s="33">
        <f>'PIB Volumen por sectores'!R83</f>
        <v>98.621899999999997</v>
      </c>
      <c r="BI85" s="36"/>
      <c r="BJ85" s="36"/>
      <c r="BK85" s="36"/>
    </row>
    <row r="86" spans="1:63" x14ac:dyDescent="0.25">
      <c r="A86" s="16" t="s">
        <v>103</v>
      </c>
      <c r="B86" s="22">
        <v>2124.366</v>
      </c>
      <c r="C86" s="22">
        <v>2120.85403</v>
      </c>
      <c r="D86" s="32">
        <f t="shared" si="27"/>
        <v>-18.127910000000156</v>
      </c>
      <c r="E86" s="63">
        <v>0</v>
      </c>
      <c r="F86" s="63">
        <f t="shared" si="20"/>
        <v>-1</v>
      </c>
      <c r="G86" s="36">
        <f t="shared" si="31"/>
        <v>-4.1379390083412002E-2</v>
      </c>
      <c r="H86" s="22">
        <f>'PIB Volumen por sectores'!C84</f>
        <v>90.992032177333499</v>
      </c>
      <c r="I86" s="36"/>
      <c r="J86" s="36"/>
      <c r="K86" s="36"/>
      <c r="L86" s="46">
        <v>935.65300000000002</v>
      </c>
      <c r="M86" s="39">
        <v>932.647828</v>
      </c>
      <c r="N86" s="32">
        <f t="shared" si="28"/>
        <v>-23.045557000000031</v>
      </c>
      <c r="O86" s="63">
        <v>0</v>
      </c>
      <c r="P86" s="63">
        <f t="shared" si="21"/>
        <v>-1</v>
      </c>
      <c r="Q86" s="36">
        <f t="shared" si="32"/>
        <v>-0.12775738892871893</v>
      </c>
      <c r="R86" s="22">
        <f>'PIB Volumen por sectores'!K84</f>
        <v>70.245156668573102</v>
      </c>
      <c r="S86" s="36"/>
      <c r="T86" s="36"/>
      <c r="U86" s="36"/>
      <c r="V86" s="49">
        <v>12433.338</v>
      </c>
      <c r="W86" s="32">
        <v>12425.425800000001</v>
      </c>
      <c r="X86" s="32">
        <f t="shared" si="19"/>
        <v>-7.8326999999990221</v>
      </c>
      <c r="Y86" s="63">
        <v>-1</v>
      </c>
      <c r="Z86" s="63">
        <f t="shared" si="22"/>
        <v>-1</v>
      </c>
      <c r="AA86" s="32">
        <f t="shared" si="33"/>
        <v>-2.2493414034140839E-2</v>
      </c>
      <c r="AB86" s="32">
        <f>'PIB Volumen por sectores'!S84</f>
        <v>98.555181807054396</v>
      </c>
      <c r="AC86" s="32"/>
      <c r="AD86" s="32"/>
      <c r="AE86" s="32"/>
      <c r="AG86" s="16" t="s">
        <v>103</v>
      </c>
      <c r="AH86" s="23">
        <v>997918.8</v>
      </c>
      <c r="AI86" s="23">
        <v>997534.20400000003</v>
      </c>
      <c r="AJ86" s="33">
        <f t="shared" si="29"/>
        <v>-4138.3859999999404</v>
      </c>
      <c r="AK86" s="33">
        <v>0</v>
      </c>
      <c r="AL86" s="23">
        <f t="shared" si="23"/>
        <v>-1</v>
      </c>
      <c r="AM86" s="36">
        <f t="shared" si="34"/>
        <v>-3.5037189310524977E-2</v>
      </c>
      <c r="AN86" s="23">
        <f>'PIB Volumen por sectores'!C84</f>
        <v>90.992032177333499</v>
      </c>
      <c r="AO86" s="36"/>
      <c r="AP86" s="36"/>
      <c r="AQ86" s="36"/>
      <c r="AR86" s="53">
        <v>461684.6</v>
      </c>
      <c r="AS86" s="23">
        <v>461736.67200000002</v>
      </c>
      <c r="AT86" s="33">
        <f t="shared" si="30"/>
        <v>-11885.673999999999</v>
      </c>
      <c r="AU86" s="33">
        <v>0</v>
      </c>
      <c r="AV86" s="33">
        <f t="shared" si="24"/>
        <v>-1</v>
      </c>
      <c r="AW86" s="36">
        <f t="shared" si="35"/>
        <v>-0.12029703363599233</v>
      </c>
      <c r="AX86" s="23">
        <f>'PIB Volumen por sectores'!K84</f>
        <v>70.245156668573102</v>
      </c>
      <c r="AY86" s="36"/>
      <c r="AZ86" s="36"/>
      <c r="BA86" s="36"/>
      <c r="BB86" s="53">
        <v>5712065.7999999998</v>
      </c>
      <c r="BC86" s="33">
        <v>5720287.5700000003</v>
      </c>
      <c r="BD86" s="33">
        <f t="shared" si="25"/>
        <v>-1154.660000000149</v>
      </c>
      <c r="BE86" s="33">
        <v>-1</v>
      </c>
      <c r="BF86" s="33">
        <f t="shared" si="26"/>
        <v>-1</v>
      </c>
      <c r="BG86" s="36">
        <f t="shared" si="36"/>
        <v>-1.8053372505449392E-2</v>
      </c>
      <c r="BH86" s="33">
        <f>'PIB Volumen por sectores'!R84</f>
        <v>98.496200000000002</v>
      </c>
      <c r="BI86" s="36"/>
      <c r="BJ86" s="36"/>
      <c r="BK86" s="36"/>
    </row>
    <row r="87" spans="1:63" x14ac:dyDescent="0.25">
      <c r="A87" s="16" t="s">
        <v>104</v>
      </c>
      <c r="B87" s="22">
        <v>2110.252</v>
      </c>
      <c r="C87" s="22">
        <v>2107.46389</v>
      </c>
      <c r="D87" s="32">
        <f t="shared" si="27"/>
        <v>-13.390139999999974</v>
      </c>
      <c r="E87" s="63">
        <v>0</v>
      </c>
      <c r="F87" s="63">
        <f t="shared" si="20"/>
        <v>-1</v>
      </c>
      <c r="G87" s="36">
        <f t="shared" si="31"/>
        <v>-3.5503294971701765E-2</v>
      </c>
      <c r="H87" s="22">
        <f>'PIB Volumen por sectores'!C85</f>
        <v>91.233549138796803</v>
      </c>
      <c r="I87" s="36"/>
      <c r="J87" s="36"/>
      <c r="K87" s="36"/>
      <c r="L87" s="46">
        <v>921.17499999999995</v>
      </c>
      <c r="M87" s="39">
        <v>919.04606799999999</v>
      </c>
      <c r="N87" s="32">
        <f t="shared" si="28"/>
        <v>-13.601760000000013</v>
      </c>
      <c r="O87" s="63">
        <v>0</v>
      </c>
      <c r="P87" s="63">
        <f t="shared" si="21"/>
        <v>-1</v>
      </c>
      <c r="Q87" s="36">
        <f t="shared" si="32"/>
        <v>-0.10460740186392302</v>
      </c>
      <c r="R87" s="22">
        <f>'PIB Volumen por sectores'!K85</f>
        <v>69.482738759401698</v>
      </c>
      <c r="S87" s="36"/>
      <c r="T87" s="36"/>
      <c r="U87" s="36"/>
      <c r="V87" s="49">
        <v>12446.38</v>
      </c>
      <c r="W87" s="32">
        <v>12457.360199999999</v>
      </c>
      <c r="X87" s="32">
        <f t="shared" si="19"/>
        <v>31.934399999998277</v>
      </c>
      <c r="Y87" s="63">
        <v>0</v>
      </c>
      <c r="Z87" s="63">
        <f t="shared" si="22"/>
        <v>1</v>
      </c>
      <c r="AA87" s="32">
        <f t="shared" si="33"/>
        <v>-1.0629135186761573E-2</v>
      </c>
      <c r="AB87" s="32">
        <f>'PIB Volumen por sectores'!S85</f>
        <v>98.775713353390302</v>
      </c>
      <c r="AC87" s="32"/>
      <c r="AD87" s="32"/>
      <c r="AE87" s="32"/>
      <c r="AG87" s="16" t="s">
        <v>104</v>
      </c>
      <c r="AH87" s="23">
        <v>993857.3</v>
      </c>
      <c r="AI87" s="23">
        <v>992941.15399999998</v>
      </c>
      <c r="AJ87" s="33">
        <f t="shared" si="29"/>
        <v>-4593.0500000000466</v>
      </c>
      <c r="AK87" s="33">
        <v>0</v>
      </c>
      <c r="AL87" s="23">
        <f t="shared" si="23"/>
        <v>-1</v>
      </c>
      <c r="AM87" s="36">
        <f t="shared" si="34"/>
        <v>-2.5386712025939989E-2</v>
      </c>
      <c r="AN87" s="23">
        <f>'PIB Volumen por sectores'!C85</f>
        <v>91.233549138796803</v>
      </c>
      <c r="AO87" s="36"/>
      <c r="AP87" s="36"/>
      <c r="AQ87" s="36"/>
      <c r="AR87" s="53">
        <v>457396.4</v>
      </c>
      <c r="AS87" s="23">
        <v>455820.261</v>
      </c>
      <c r="AT87" s="33">
        <f t="shared" si="30"/>
        <v>-5916.4110000000219</v>
      </c>
      <c r="AU87" s="33">
        <v>0</v>
      </c>
      <c r="AV87" s="33">
        <f t="shared" si="24"/>
        <v>-1</v>
      </c>
      <c r="AW87" s="36">
        <f t="shared" si="35"/>
        <v>-9.8135012652911954E-2</v>
      </c>
      <c r="AX87" s="23">
        <f>'PIB Volumen por sectores'!K85</f>
        <v>69.482738759401698</v>
      </c>
      <c r="AY87" s="36"/>
      <c r="AZ87" s="36"/>
      <c r="BA87" s="36"/>
      <c r="BB87" s="53">
        <v>5750196.2000000002</v>
      </c>
      <c r="BC87" s="33">
        <v>5743732.0499999998</v>
      </c>
      <c r="BD87" s="33">
        <f t="shared" si="25"/>
        <v>23444.479999999516</v>
      </c>
      <c r="BE87" s="33">
        <v>0</v>
      </c>
      <c r="BF87" s="33">
        <f t="shared" si="26"/>
        <v>1</v>
      </c>
      <c r="BG87" s="36">
        <f t="shared" si="36"/>
        <v>-5.7563868825440167E-3</v>
      </c>
      <c r="BH87" s="33">
        <f>'PIB Volumen por sectores'!R85</f>
        <v>98.667000000000002</v>
      </c>
      <c r="BI87" s="36"/>
      <c r="BJ87" s="36"/>
      <c r="BK87" s="36"/>
    </row>
    <row r="88" spans="1:63" x14ac:dyDescent="0.25">
      <c r="A88" s="16" t="s">
        <v>105</v>
      </c>
      <c r="B88" s="22">
        <v>2093.5259999999998</v>
      </c>
      <c r="C88" s="22">
        <v>2097.3958299999999</v>
      </c>
      <c r="D88" s="32">
        <f t="shared" si="27"/>
        <v>-10.06806000000006</v>
      </c>
      <c r="E88" s="63">
        <v>-1</v>
      </c>
      <c r="F88" s="63">
        <f t="shared" si="20"/>
        <v>-1</v>
      </c>
      <c r="G88" s="36">
        <f t="shared" si="31"/>
        <v>-2.9262921397530593E-2</v>
      </c>
      <c r="H88" s="22">
        <f>'PIB Volumen por sectores'!C86</f>
        <v>91.664870152865291</v>
      </c>
      <c r="I88" s="36"/>
      <c r="J88" s="36"/>
      <c r="K88" s="36"/>
      <c r="L88" s="46">
        <v>905.21600000000001</v>
      </c>
      <c r="M88" s="39">
        <v>912.03456500000004</v>
      </c>
      <c r="N88" s="32">
        <f t="shared" si="28"/>
        <v>-7.0115029999999479</v>
      </c>
      <c r="O88" s="63">
        <v>-1</v>
      </c>
      <c r="P88" s="63">
        <f t="shared" si="21"/>
        <v>-1</v>
      </c>
      <c r="Q88" s="36">
        <f t="shared" si="32"/>
        <v>-7.9283426665032505E-2</v>
      </c>
      <c r="R88" s="22">
        <f>'PIB Volumen por sectores'!K86</f>
        <v>69.26913425334098</v>
      </c>
      <c r="S88" s="36"/>
      <c r="T88" s="36"/>
      <c r="U88" s="36"/>
      <c r="V88" s="49">
        <v>12516.922</v>
      </c>
      <c r="W88" s="32">
        <v>12521.381799999999</v>
      </c>
      <c r="X88" s="32">
        <f t="shared" si="19"/>
        <v>64.021600000000035</v>
      </c>
      <c r="Y88" s="63">
        <v>0</v>
      </c>
      <c r="Z88" s="63">
        <f t="shared" si="22"/>
        <v>1</v>
      </c>
      <c r="AA88" s="32">
        <f t="shared" si="33"/>
        <v>2.4319822684547797E-3</v>
      </c>
      <c r="AB88" s="32">
        <f>'PIB Volumen por sectores'!S86</f>
        <v>99.14828282691569</v>
      </c>
      <c r="AC88" s="32"/>
      <c r="AD88" s="32"/>
      <c r="AE88" s="32"/>
      <c r="AG88" s="16" t="s">
        <v>105</v>
      </c>
      <c r="AH88" s="23">
        <v>990322.6</v>
      </c>
      <c r="AI88" s="23">
        <v>990434.75699999998</v>
      </c>
      <c r="AJ88" s="33">
        <f t="shared" si="29"/>
        <v>-2506.3969999999972</v>
      </c>
      <c r="AK88" s="33">
        <v>0</v>
      </c>
      <c r="AL88" s="23">
        <f t="shared" si="23"/>
        <v>-1</v>
      </c>
      <c r="AM88" s="36">
        <f t="shared" si="34"/>
        <v>-1.6615841899855349E-2</v>
      </c>
      <c r="AN88" s="23">
        <f>'PIB Volumen por sectores'!C86</f>
        <v>91.664870152865291</v>
      </c>
      <c r="AO88" s="36"/>
      <c r="AP88" s="36"/>
      <c r="AQ88" s="36"/>
      <c r="AR88" s="53">
        <v>449939.7</v>
      </c>
      <c r="AS88" s="23">
        <v>453508.58899999998</v>
      </c>
      <c r="AT88" s="33">
        <f t="shared" si="30"/>
        <v>-2311.6720000000205</v>
      </c>
      <c r="AU88" s="33">
        <v>-1</v>
      </c>
      <c r="AV88" s="33">
        <f t="shared" si="24"/>
        <v>-1</v>
      </c>
      <c r="AW88" s="36">
        <f t="shared" si="35"/>
        <v>-7.4290815122285817E-2</v>
      </c>
      <c r="AX88" s="23">
        <f>'PIB Volumen por sectores'!K86</f>
        <v>69.26913425334098</v>
      </c>
      <c r="AY88" s="36"/>
      <c r="AZ88" s="36"/>
      <c r="BA88" s="36"/>
      <c r="BB88" s="53">
        <v>5767329.9000000004</v>
      </c>
      <c r="BC88" s="33">
        <v>5774263.4800000004</v>
      </c>
      <c r="BD88" s="33">
        <f t="shared" si="25"/>
        <v>30531.430000000633</v>
      </c>
      <c r="BE88" s="33">
        <v>0</v>
      </c>
      <c r="BF88" s="33">
        <f t="shared" si="26"/>
        <v>1</v>
      </c>
      <c r="BG88" s="36">
        <f t="shared" si="36"/>
        <v>5.7235652393827566E-3</v>
      </c>
      <c r="BH88" s="33">
        <f>'PIB Volumen por sectores'!R86</f>
        <v>99.299099999999996</v>
      </c>
      <c r="BI88" s="36"/>
      <c r="BJ88" s="36"/>
      <c r="BK88" s="36"/>
    </row>
    <row r="89" spans="1:63" x14ac:dyDescent="0.25">
      <c r="A89" s="16" t="s">
        <v>106</v>
      </c>
      <c r="B89" s="22">
        <v>2095.9009999999998</v>
      </c>
      <c r="C89" s="22">
        <v>2097.9162200000001</v>
      </c>
      <c r="D89" s="32">
        <f t="shared" si="27"/>
        <v>0.52039000000013402</v>
      </c>
      <c r="E89" s="63">
        <v>0</v>
      </c>
      <c r="F89" s="63">
        <f t="shared" si="20"/>
        <v>1</v>
      </c>
      <c r="G89" s="36">
        <f t="shared" si="31"/>
        <v>-1.9198722173409306E-2</v>
      </c>
      <c r="H89" s="22">
        <f>'PIB Volumen por sectores'!C87</f>
        <v>92.429504582284494</v>
      </c>
      <c r="I89" s="36"/>
      <c r="J89" s="36"/>
      <c r="K89" s="36"/>
      <c r="L89" s="46">
        <v>922.84199999999998</v>
      </c>
      <c r="M89" s="39">
        <v>920.05222800000001</v>
      </c>
      <c r="N89" s="32">
        <f t="shared" si="28"/>
        <v>8.0176629999999705</v>
      </c>
      <c r="O89" s="63">
        <v>0</v>
      </c>
      <c r="P89" s="63">
        <f t="shared" si="21"/>
        <v>1</v>
      </c>
      <c r="Q89" s="36">
        <f t="shared" si="32"/>
        <v>-3.7293506012914403E-2</v>
      </c>
      <c r="R89" s="22">
        <f>'PIB Volumen por sectores'!K87</f>
        <v>69.583299696653</v>
      </c>
      <c r="S89" s="36"/>
      <c r="T89" s="36"/>
      <c r="U89" s="36"/>
      <c r="V89" s="49">
        <v>12637.102000000001</v>
      </c>
      <c r="W89" s="32">
        <v>12616.8467</v>
      </c>
      <c r="X89" s="32">
        <f t="shared" si="19"/>
        <v>95.464900000000853</v>
      </c>
      <c r="Y89" s="63">
        <v>0</v>
      </c>
      <c r="Z89" s="63">
        <f t="shared" si="22"/>
        <v>1</v>
      </c>
      <c r="AA89" s="32">
        <f t="shared" si="33"/>
        <v>1.4765895842992418E-2</v>
      </c>
      <c r="AB89" s="32">
        <f>'PIB Volumen por sectores'!S87</f>
        <v>99.488462170752399</v>
      </c>
      <c r="AC89" s="32"/>
      <c r="AD89" s="32"/>
      <c r="AE89" s="32"/>
      <c r="AG89" s="16" t="s">
        <v>106</v>
      </c>
      <c r="AH89" s="23">
        <v>988502.9</v>
      </c>
      <c r="AI89" s="23">
        <v>989954.321</v>
      </c>
      <c r="AJ89" s="33">
        <f t="shared" si="29"/>
        <v>-480.43599999998696</v>
      </c>
      <c r="AK89" s="33">
        <v>-1</v>
      </c>
      <c r="AL89" s="23">
        <f t="shared" si="23"/>
        <v>-1</v>
      </c>
      <c r="AM89" s="36">
        <f t="shared" si="34"/>
        <v>-1.1698701868242168E-2</v>
      </c>
      <c r="AN89" s="23">
        <f>'PIB Volumen por sectores'!C87</f>
        <v>92.429504582284494</v>
      </c>
      <c r="AO89" s="36"/>
      <c r="AP89" s="36"/>
      <c r="AQ89" s="36"/>
      <c r="AR89" s="53">
        <v>458942.7</v>
      </c>
      <c r="AS89" s="23">
        <v>456900.07400000002</v>
      </c>
      <c r="AT89" s="33">
        <f t="shared" si="30"/>
        <v>3391.4850000000442</v>
      </c>
      <c r="AU89" s="33">
        <v>0</v>
      </c>
      <c r="AV89" s="33">
        <f t="shared" si="24"/>
        <v>1</v>
      </c>
      <c r="AW89" s="36">
        <f t="shared" si="35"/>
        <v>-3.5307185442639562E-2</v>
      </c>
      <c r="AX89" s="23">
        <f>'PIB Volumen por sectores'!K87</f>
        <v>69.583299696653</v>
      </c>
      <c r="AY89" s="36"/>
      <c r="AZ89" s="36"/>
      <c r="BA89" s="36"/>
      <c r="BB89" s="53">
        <v>5813518.2000000002</v>
      </c>
      <c r="BC89" s="33">
        <v>5804130.7999999998</v>
      </c>
      <c r="BD89" s="33">
        <f t="shared" si="25"/>
        <v>29867.319999999367</v>
      </c>
      <c r="BE89" s="33">
        <v>0</v>
      </c>
      <c r="BF89" s="33">
        <f t="shared" si="26"/>
        <v>1</v>
      </c>
      <c r="BG89" s="36">
        <f t="shared" si="36"/>
        <v>1.4452399705519592E-2</v>
      </c>
      <c r="BH89" s="33">
        <f>'PIB Volumen por sectores'!R87</f>
        <v>99.457400000000007</v>
      </c>
      <c r="BI89" s="36"/>
      <c r="BJ89" s="36"/>
      <c r="BK89" s="36"/>
    </row>
    <row r="90" spans="1:63" x14ac:dyDescent="0.25">
      <c r="A90" s="16" t="s">
        <v>107</v>
      </c>
      <c r="B90" s="22">
        <v>2111.741</v>
      </c>
      <c r="C90" s="22">
        <v>2108.2142600000002</v>
      </c>
      <c r="D90" s="32">
        <f t="shared" si="27"/>
        <v>10.298040000000128</v>
      </c>
      <c r="E90" s="63">
        <v>0</v>
      </c>
      <c r="F90" s="63">
        <f t="shared" si="20"/>
        <v>1</v>
      </c>
      <c r="G90" s="36">
        <f t="shared" si="31"/>
        <v>-5.9597548068877574E-3</v>
      </c>
      <c r="H90" s="22">
        <f>'PIB Volumen por sectores'!C88</f>
        <v>93.367819292379707</v>
      </c>
      <c r="I90" s="36"/>
      <c r="J90" s="36"/>
      <c r="K90" s="36"/>
      <c r="L90" s="46">
        <v>940.42</v>
      </c>
      <c r="M90" s="39">
        <v>936.87134700000001</v>
      </c>
      <c r="N90" s="32">
        <f t="shared" si="28"/>
        <v>16.819119000000001</v>
      </c>
      <c r="O90" s="63">
        <v>0</v>
      </c>
      <c r="P90" s="63">
        <f t="shared" si="21"/>
        <v>1</v>
      </c>
      <c r="Q90" s="36">
        <f t="shared" si="32"/>
        <v>4.5285249943240206E-3</v>
      </c>
      <c r="R90" s="22">
        <f>'PIB Volumen por sectores'!K88</f>
        <v>69.843959842521798</v>
      </c>
      <c r="S90" s="36"/>
      <c r="T90" s="36"/>
      <c r="U90" s="36"/>
      <c r="V90" s="49">
        <v>12706.86</v>
      </c>
      <c r="W90" s="32">
        <v>12713.157300000001</v>
      </c>
      <c r="X90" s="32">
        <f t="shared" si="19"/>
        <v>96.310600000000704</v>
      </c>
      <c r="Y90" s="63">
        <v>0</v>
      </c>
      <c r="Z90" s="63">
        <f t="shared" si="22"/>
        <v>1</v>
      </c>
      <c r="AA90" s="32">
        <f t="shared" si="33"/>
        <v>2.3156671218462377E-2</v>
      </c>
      <c r="AB90" s="32">
        <f>'PIB Volumen por sectores'!S88</f>
        <v>99.927651071017706</v>
      </c>
      <c r="AC90" s="32"/>
      <c r="AD90" s="32"/>
      <c r="AE90" s="32"/>
      <c r="AG90" s="16" t="s">
        <v>107</v>
      </c>
      <c r="AH90" s="23">
        <v>994708.4</v>
      </c>
      <c r="AI90" s="23">
        <v>993988.62199999997</v>
      </c>
      <c r="AJ90" s="33">
        <f t="shared" si="29"/>
        <v>4034.3009999999776</v>
      </c>
      <c r="AK90" s="33">
        <v>0</v>
      </c>
      <c r="AL90" s="23">
        <f t="shared" si="23"/>
        <v>1</v>
      </c>
      <c r="AM90" s="36">
        <f t="shared" si="34"/>
        <v>-3.5543462928716305E-3</v>
      </c>
      <c r="AN90" s="23">
        <f>'PIB Volumen por sectores'!C88</f>
        <v>93.367819292379707</v>
      </c>
      <c r="AO90" s="36"/>
      <c r="AP90" s="36"/>
      <c r="AQ90" s="36"/>
      <c r="AR90" s="53">
        <v>464904.8</v>
      </c>
      <c r="AS90" s="23">
        <v>465587.71600000001</v>
      </c>
      <c r="AT90" s="33">
        <f t="shared" si="30"/>
        <v>8687.6419999999925</v>
      </c>
      <c r="AU90" s="33">
        <v>0</v>
      </c>
      <c r="AV90" s="33">
        <f t="shared" si="24"/>
        <v>1</v>
      </c>
      <c r="AW90" s="36">
        <f t="shared" si="35"/>
        <v>8.3403468546678367E-3</v>
      </c>
      <c r="AX90" s="23">
        <f>'PIB Volumen por sectores'!K88</f>
        <v>69.843959842521798</v>
      </c>
      <c r="AY90" s="36"/>
      <c r="AZ90" s="36"/>
      <c r="BA90" s="36"/>
      <c r="BB90" s="53">
        <v>5837716.5999999996</v>
      </c>
      <c r="BC90" s="33">
        <v>5846061.7400000002</v>
      </c>
      <c r="BD90" s="33">
        <f t="shared" si="25"/>
        <v>41930.94000000041</v>
      </c>
      <c r="BE90" s="33">
        <v>0</v>
      </c>
      <c r="BF90" s="33">
        <f t="shared" si="26"/>
        <v>1</v>
      </c>
      <c r="BG90" s="36">
        <f t="shared" si="36"/>
        <v>2.198738585444926E-2</v>
      </c>
      <c r="BH90" s="33">
        <f>'PIB Volumen por sectores'!R88</f>
        <v>99.9178</v>
      </c>
      <c r="BI90" s="36"/>
      <c r="BJ90" s="36"/>
      <c r="BK90" s="36"/>
    </row>
    <row r="91" spans="1:63" x14ac:dyDescent="0.25">
      <c r="A91" s="16" t="s">
        <v>108</v>
      </c>
      <c r="B91" s="22">
        <v>2123.1280000000002</v>
      </c>
      <c r="C91" s="22">
        <v>2122.0096400000002</v>
      </c>
      <c r="D91" s="32">
        <f t="shared" si="27"/>
        <v>13.795380000000023</v>
      </c>
      <c r="E91" s="63">
        <v>0</v>
      </c>
      <c r="F91" s="63">
        <f t="shared" si="20"/>
        <v>1</v>
      </c>
      <c r="G91" s="36">
        <f t="shared" si="31"/>
        <v>6.9020162428501805E-3</v>
      </c>
      <c r="H91" s="22">
        <f>'PIB Volumen por sectores'!C89</f>
        <v>94.075204917349595</v>
      </c>
      <c r="I91" s="36"/>
      <c r="J91" s="36"/>
      <c r="K91" s="36"/>
      <c r="L91" s="46">
        <v>954.255</v>
      </c>
      <c r="M91" s="39">
        <v>958.62543500000004</v>
      </c>
      <c r="N91" s="32">
        <f t="shared" si="28"/>
        <v>21.754088000000024</v>
      </c>
      <c r="O91" s="63">
        <v>0</v>
      </c>
      <c r="P91" s="63">
        <f t="shared" si="21"/>
        <v>1</v>
      </c>
      <c r="Q91" s="36">
        <f t="shared" si="32"/>
        <v>4.3065705167676153E-2</v>
      </c>
      <c r="R91" s="22">
        <f>'PIB Volumen por sectores'!K89</f>
        <v>70.407196070044421</v>
      </c>
      <c r="S91" s="36"/>
      <c r="T91" s="36"/>
      <c r="U91" s="36"/>
      <c r="V91" s="49">
        <v>12799.308000000001</v>
      </c>
      <c r="W91" s="32">
        <v>12806.195400000001</v>
      </c>
      <c r="X91" s="32">
        <f t="shared" si="19"/>
        <v>93.038099999999758</v>
      </c>
      <c r="Y91" s="63">
        <v>0</v>
      </c>
      <c r="Z91" s="63">
        <f t="shared" si="22"/>
        <v>1</v>
      </c>
      <c r="AA91" s="32">
        <f t="shared" si="33"/>
        <v>2.8002337124361336E-2</v>
      </c>
      <c r="AB91" s="32">
        <f>'PIB Volumen por sectores'!S89</f>
        <v>100.679045404216</v>
      </c>
      <c r="AC91" s="32"/>
      <c r="AD91" s="32"/>
      <c r="AE91" s="32"/>
      <c r="AG91" s="16" t="s">
        <v>108</v>
      </c>
      <c r="AH91" s="23">
        <v>1002363.5</v>
      </c>
      <c r="AI91" s="23">
        <v>1001910.71</v>
      </c>
      <c r="AJ91" s="33">
        <f t="shared" si="29"/>
        <v>7922.0879999999888</v>
      </c>
      <c r="AK91" s="33">
        <v>0</v>
      </c>
      <c r="AL91" s="23">
        <f t="shared" si="23"/>
        <v>1</v>
      </c>
      <c r="AM91" s="36">
        <f t="shared" si="34"/>
        <v>9.0333208205407734E-3</v>
      </c>
      <c r="AN91" s="23">
        <f>'PIB Volumen por sectores'!C89</f>
        <v>94.075204917349595</v>
      </c>
      <c r="AO91" s="36"/>
      <c r="AP91" s="36"/>
      <c r="AQ91" s="36"/>
      <c r="AR91" s="53">
        <v>476926.1</v>
      </c>
      <c r="AS91" s="23">
        <v>476945.57199999999</v>
      </c>
      <c r="AT91" s="33">
        <f t="shared" si="30"/>
        <v>11357.855999999971</v>
      </c>
      <c r="AU91" s="33">
        <v>0</v>
      </c>
      <c r="AV91" s="33">
        <f t="shared" si="24"/>
        <v>1</v>
      </c>
      <c r="AW91" s="36">
        <f t="shared" si="35"/>
        <v>4.6345704233625516E-2</v>
      </c>
      <c r="AX91" s="23">
        <f>'PIB Volumen por sectores'!K89</f>
        <v>70.407196070044421</v>
      </c>
      <c r="AY91" s="36"/>
      <c r="AZ91" s="36"/>
      <c r="BA91" s="36"/>
      <c r="BB91" s="53">
        <v>5895984.2000000002</v>
      </c>
      <c r="BC91" s="33">
        <v>5882304.6799999997</v>
      </c>
      <c r="BD91" s="33">
        <f t="shared" si="25"/>
        <v>36242.939999999478</v>
      </c>
      <c r="BE91" s="33">
        <v>0</v>
      </c>
      <c r="BF91" s="33">
        <f t="shared" si="26"/>
        <v>1</v>
      </c>
      <c r="BG91" s="36">
        <f t="shared" si="36"/>
        <v>2.412588693095457E-2</v>
      </c>
      <c r="BH91" s="33">
        <f>'PIB Volumen por sectores'!R89</f>
        <v>100.5749</v>
      </c>
      <c r="BI91" s="36"/>
      <c r="BJ91" s="36"/>
      <c r="BK91" s="36"/>
    </row>
    <row r="92" spans="1:63" x14ac:dyDescent="0.25">
      <c r="A92" s="16" t="s">
        <v>109</v>
      </c>
      <c r="B92" s="22">
        <v>2136.1129999999998</v>
      </c>
      <c r="C92" s="22">
        <v>2139.98686</v>
      </c>
      <c r="D92" s="32">
        <f t="shared" si="27"/>
        <v>17.977219999999761</v>
      </c>
      <c r="E92" s="63">
        <v>0</v>
      </c>
      <c r="F92" s="63">
        <f t="shared" si="20"/>
        <v>1</v>
      </c>
      <c r="G92" s="36">
        <f t="shared" si="31"/>
        <v>2.0306624715659919E-2</v>
      </c>
      <c r="H92" s="22">
        <f>'PIB Volumen por sectores'!C90</f>
        <v>94.477062466665501</v>
      </c>
      <c r="I92" s="36"/>
      <c r="J92" s="36"/>
      <c r="K92" s="36"/>
      <c r="L92" s="46">
        <v>983.4</v>
      </c>
      <c r="M92" s="39">
        <v>982.749326</v>
      </c>
      <c r="N92" s="32">
        <f t="shared" si="28"/>
        <v>24.123890999999958</v>
      </c>
      <c r="O92" s="63">
        <v>0</v>
      </c>
      <c r="P92" s="63">
        <f t="shared" si="21"/>
        <v>1</v>
      </c>
      <c r="Q92" s="36">
        <f t="shared" si="32"/>
        <v>7.7535176531385031E-2</v>
      </c>
      <c r="R92" s="22">
        <f>'PIB Volumen por sectores'!K90</f>
        <v>71.610392119974421</v>
      </c>
      <c r="S92" s="36"/>
      <c r="T92" s="36"/>
      <c r="U92" s="36"/>
      <c r="V92" s="49">
        <v>12911.828</v>
      </c>
      <c r="W92" s="32">
        <v>12916.2534</v>
      </c>
      <c r="X92" s="32">
        <f t="shared" si="19"/>
        <v>110.05799999999908</v>
      </c>
      <c r="Y92" s="63">
        <v>0</v>
      </c>
      <c r="Z92" s="63">
        <f t="shared" si="22"/>
        <v>1</v>
      </c>
      <c r="AA92" s="32">
        <f t="shared" si="33"/>
        <v>3.1535784652776934E-2</v>
      </c>
      <c r="AB92" s="32">
        <f>'PIB Volumen por sectores'!S90</f>
        <v>101.56890392251699</v>
      </c>
      <c r="AC92" s="32"/>
      <c r="AD92" s="32"/>
      <c r="AE92" s="32"/>
      <c r="AG92" s="16" t="s">
        <v>109</v>
      </c>
      <c r="AH92" s="23">
        <v>1010817</v>
      </c>
      <c r="AI92" s="23">
        <v>1011467.79</v>
      </c>
      <c r="AJ92" s="33">
        <f t="shared" si="29"/>
        <v>9557.0800000000745</v>
      </c>
      <c r="AK92" s="33">
        <v>0</v>
      </c>
      <c r="AL92" s="23">
        <f t="shared" si="23"/>
        <v>1</v>
      </c>
      <c r="AM92" s="36">
        <f t="shared" si="34"/>
        <v>2.1236162050399503E-2</v>
      </c>
      <c r="AN92" s="23">
        <f>'PIB Volumen por sectores'!C90</f>
        <v>94.477062466665501</v>
      </c>
      <c r="AO92" s="36"/>
      <c r="AP92" s="36"/>
      <c r="AQ92" s="36"/>
      <c r="AR92" s="53">
        <v>489484.9</v>
      </c>
      <c r="AS92" s="23">
        <v>489598.06</v>
      </c>
      <c r="AT92" s="33">
        <f t="shared" si="30"/>
        <v>12652.488000000012</v>
      </c>
      <c r="AU92" s="33">
        <v>0</v>
      </c>
      <c r="AV92" s="33">
        <f t="shared" si="24"/>
        <v>1</v>
      </c>
      <c r="AW92" s="36">
        <f t="shared" si="35"/>
        <v>7.9578362737469613E-2</v>
      </c>
      <c r="AX92" s="23">
        <f>'PIB Volumen por sectores'!K90</f>
        <v>71.610392119974421</v>
      </c>
      <c r="AY92" s="36"/>
      <c r="AZ92" s="36"/>
      <c r="BA92" s="36"/>
      <c r="BB92" s="53">
        <v>5906730.0999999996</v>
      </c>
      <c r="BC92" s="33">
        <v>5923918.3300000001</v>
      </c>
      <c r="BD92" s="33">
        <f t="shared" si="25"/>
        <v>41613.650000000373</v>
      </c>
      <c r="BE92" s="33">
        <v>0</v>
      </c>
      <c r="BF92" s="33">
        <f t="shared" si="26"/>
        <v>1</v>
      </c>
      <c r="BG92" s="36">
        <f t="shared" si="36"/>
        <v>2.5917565161054899E-2</v>
      </c>
      <c r="BH92" s="33">
        <f>'PIB Volumen por sectores'!R90</f>
        <v>101.7145</v>
      </c>
      <c r="BI92" s="36"/>
      <c r="BJ92" s="36"/>
      <c r="BK92" s="36"/>
    </row>
    <row r="93" spans="1:63" x14ac:dyDescent="0.25">
      <c r="A93" s="16" t="s">
        <v>110</v>
      </c>
      <c r="B93" s="22">
        <v>2160.5050000000001</v>
      </c>
      <c r="C93" s="22">
        <v>2158.58187</v>
      </c>
      <c r="D93" s="32">
        <f t="shared" si="27"/>
        <v>18.595010000000002</v>
      </c>
      <c r="E93" s="63">
        <v>0</v>
      </c>
      <c r="F93" s="63">
        <f t="shared" si="20"/>
        <v>1</v>
      </c>
      <c r="G93" s="36">
        <f t="shared" si="31"/>
        <v>2.8917098510254098E-2</v>
      </c>
      <c r="H93" s="22">
        <f>'PIB Volumen por sectores'!C91</f>
        <v>94.988519791570297</v>
      </c>
      <c r="I93" s="36"/>
      <c r="J93" s="36"/>
      <c r="K93" s="36"/>
      <c r="L93" s="46">
        <v>998.26099999999997</v>
      </c>
      <c r="M93" s="39">
        <v>996.32841099999996</v>
      </c>
      <c r="N93" s="32">
        <f t="shared" si="28"/>
        <v>13.579084999999964</v>
      </c>
      <c r="O93" s="63">
        <v>0</v>
      </c>
      <c r="P93" s="63">
        <f t="shared" si="21"/>
        <v>1</v>
      </c>
      <c r="Q93" s="36">
        <f t="shared" si="32"/>
        <v>8.290418813050246E-2</v>
      </c>
      <c r="R93" s="22">
        <f>'PIB Volumen por sectores'!K91</f>
        <v>72.795549374169909</v>
      </c>
      <c r="S93" s="36"/>
      <c r="T93" s="36"/>
      <c r="U93" s="36"/>
      <c r="V93" s="49">
        <v>13041.946</v>
      </c>
      <c r="W93" s="32">
        <v>13022.6139</v>
      </c>
      <c r="X93" s="32">
        <f t="shared" si="19"/>
        <v>106.36050000000068</v>
      </c>
      <c r="Y93" s="63">
        <v>0</v>
      </c>
      <c r="Z93" s="63">
        <f t="shared" si="22"/>
        <v>1</v>
      </c>
      <c r="AA93" s="32">
        <f t="shared" si="33"/>
        <v>3.2160745838340117E-2</v>
      </c>
      <c r="AB93" s="32">
        <f>'PIB Volumen por sectores'!S91</f>
        <v>102.44731920317599</v>
      </c>
      <c r="AC93" s="32"/>
      <c r="AD93" s="32"/>
      <c r="AE93" s="32"/>
      <c r="AG93" s="16" t="s">
        <v>110</v>
      </c>
      <c r="AH93" s="23">
        <v>1020372.4</v>
      </c>
      <c r="AI93" s="23">
        <v>1019209.9</v>
      </c>
      <c r="AJ93" s="33">
        <f t="shared" si="29"/>
        <v>7742.109999999986</v>
      </c>
      <c r="AK93" s="33">
        <v>0</v>
      </c>
      <c r="AL93" s="23">
        <f t="shared" si="23"/>
        <v>1</v>
      </c>
      <c r="AM93" s="36">
        <f t="shared" si="34"/>
        <v>2.955245346113301E-2</v>
      </c>
      <c r="AN93" s="23">
        <f>'PIB Volumen por sectores'!C91</f>
        <v>94.988519791570297</v>
      </c>
      <c r="AO93" s="36"/>
      <c r="AP93" s="36"/>
      <c r="AQ93" s="36"/>
      <c r="AR93" s="53">
        <v>499595.8</v>
      </c>
      <c r="AS93" s="23">
        <v>499458.24900000001</v>
      </c>
      <c r="AT93" s="33">
        <f t="shared" si="30"/>
        <v>9860.189000000013</v>
      </c>
      <c r="AU93" s="33">
        <v>0</v>
      </c>
      <c r="AV93" s="33">
        <f t="shared" si="24"/>
        <v>1</v>
      </c>
      <c r="AW93" s="36">
        <f t="shared" si="35"/>
        <v>9.3145476268843827E-2</v>
      </c>
      <c r="AX93" s="23">
        <f>'PIB Volumen por sectores'!K91</f>
        <v>72.795549374169909</v>
      </c>
      <c r="AY93" s="36"/>
      <c r="AZ93" s="36"/>
      <c r="BA93" s="36"/>
      <c r="BB93" s="53">
        <v>5981825.2000000002</v>
      </c>
      <c r="BC93" s="33">
        <v>5973596.4199999999</v>
      </c>
      <c r="BD93" s="33">
        <f t="shared" si="25"/>
        <v>49678.089999999851</v>
      </c>
      <c r="BE93" s="33">
        <v>0</v>
      </c>
      <c r="BF93" s="33">
        <f t="shared" si="26"/>
        <v>1</v>
      </c>
      <c r="BG93" s="36">
        <f t="shared" si="36"/>
        <v>2.9197415743973262E-2</v>
      </c>
      <c r="BH93" s="33">
        <f>'PIB Volumen por sectores'!R91</f>
        <v>102.3691</v>
      </c>
      <c r="BI93" s="36"/>
      <c r="BJ93" s="36"/>
      <c r="BK93" s="36"/>
    </row>
    <row r="94" spans="1:63" x14ac:dyDescent="0.25">
      <c r="A94" s="16" t="s">
        <v>111</v>
      </c>
      <c r="B94" s="22">
        <v>2175.127</v>
      </c>
      <c r="C94" s="22">
        <v>2174.6389600000002</v>
      </c>
      <c r="D94" s="32">
        <f t="shared" si="27"/>
        <v>16.057090000000244</v>
      </c>
      <c r="E94" s="63">
        <v>0</v>
      </c>
      <c r="F94" s="63">
        <f t="shared" si="20"/>
        <v>1</v>
      </c>
      <c r="G94" s="36">
        <f t="shared" si="31"/>
        <v>3.150756602889121E-2</v>
      </c>
      <c r="H94" s="22">
        <f>'PIB Volumen por sectores'!C92</f>
        <v>95.969969561185408</v>
      </c>
      <c r="I94" s="36"/>
      <c r="J94" s="36"/>
      <c r="K94" s="36"/>
      <c r="L94" s="46">
        <v>998.95399999999995</v>
      </c>
      <c r="M94" s="39">
        <v>1000.45886</v>
      </c>
      <c r="N94" s="32">
        <f t="shared" si="28"/>
        <v>4.1304489999999987</v>
      </c>
      <c r="O94" s="63">
        <v>0</v>
      </c>
      <c r="P94" s="63">
        <f t="shared" si="21"/>
        <v>1</v>
      </c>
      <c r="Q94" s="36">
        <f t="shared" si="32"/>
        <v>6.787219312834844E-2</v>
      </c>
      <c r="R94" s="22">
        <f>'PIB Volumen por sectores'!K92</f>
        <v>73.599322924545405</v>
      </c>
      <c r="S94" s="36"/>
      <c r="T94" s="36"/>
      <c r="U94" s="36"/>
      <c r="V94" s="49">
        <v>13118.884</v>
      </c>
      <c r="W94" s="32">
        <v>13126.499</v>
      </c>
      <c r="X94" s="32">
        <f t="shared" si="19"/>
        <v>103.88509999999951</v>
      </c>
      <c r="Y94" s="63">
        <v>0</v>
      </c>
      <c r="Z94" s="63">
        <f t="shared" si="22"/>
        <v>1</v>
      </c>
      <c r="AA94" s="32">
        <f t="shared" si="33"/>
        <v>3.251290692360103E-2</v>
      </c>
      <c r="AB94" s="32">
        <f>'PIB Volumen por sectores'!S92</f>
        <v>103.26398012455</v>
      </c>
      <c r="AC94" s="32"/>
      <c r="AD94" s="32"/>
      <c r="AE94" s="32"/>
      <c r="AG94" s="16" t="s">
        <v>111</v>
      </c>
      <c r="AH94" s="23">
        <v>1025882.6</v>
      </c>
      <c r="AI94" s="23">
        <v>1026504.08</v>
      </c>
      <c r="AJ94" s="33">
        <f t="shared" si="29"/>
        <v>7294.1799999999348</v>
      </c>
      <c r="AK94" s="33">
        <v>0</v>
      </c>
      <c r="AL94" s="23">
        <f t="shared" si="23"/>
        <v>1</v>
      </c>
      <c r="AM94" s="36">
        <f t="shared" si="34"/>
        <v>3.2712102815197E-2</v>
      </c>
      <c r="AN94" s="23">
        <f>'PIB Volumen por sectores'!C92</f>
        <v>95.969969561185408</v>
      </c>
      <c r="AO94" s="36"/>
      <c r="AP94" s="36"/>
      <c r="AQ94" s="36"/>
      <c r="AR94" s="53">
        <v>505696.8</v>
      </c>
      <c r="AS94" s="23">
        <v>505347.78399999999</v>
      </c>
      <c r="AT94" s="33">
        <f t="shared" si="30"/>
        <v>5889.5349999999744</v>
      </c>
      <c r="AU94" s="33">
        <v>0</v>
      </c>
      <c r="AV94" s="33">
        <f t="shared" si="24"/>
        <v>1</v>
      </c>
      <c r="AW94" s="36">
        <f t="shared" si="35"/>
        <v>8.5397588109906164E-2</v>
      </c>
      <c r="AX94" s="23">
        <f>'PIB Volumen por sectores'!K92</f>
        <v>73.599322924545405</v>
      </c>
      <c r="AY94" s="36"/>
      <c r="AZ94" s="36"/>
      <c r="BA94" s="36"/>
      <c r="BB94" s="53">
        <v>6030720.7000000002</v>
      </c>
      <c r="BC94" s="33">
        <v>6033382.5899999999</v>
      </c>
      <c r="BD94" s="33">
        <f t="shared" si="25"/>
        <v>59786.169999999925</v>
      </c>
      <c r="BE94" s="33">
        <v>0</v>
      </c>
      <c r="BF94" s="33">
        <f t="shared" si="26"/>
        <v>1</v>
      </c>
      <c r="BG94" s="36">
        <f t="shared" si="36"/>
        <v>3.2042229167425731E-2</v>
      </c>
      <c r="BH94" s="33">
        <f>'PIB Volumen por sectores'!R92</f>
        <v>103.27979999999999</v>
      </c>
      <c r="BI94" s="36"/>
      <c r="BJ94" s="36"/>
      <c r="BK94" s="36"/>
    </row>
    <row r="95" spans="1:63" x14ac:dyDescent="0.25">
      <c r="A95" s="16" t="s">
        <v>112</v>
      </c>
      <c r="B95" s="22">
        <v>2186.2350000000001</v>
      </c>
      <c r="C95" s="22">
        <v>2192.2263800000001</v>
      </c>
      <c r="D95" s="32">
        <f t="shared" si="27"/>
        <v>17.587419999999838</v>
      </c>
      <c r="E95" s="63">
        <v>0</v>
      </c>
      <c r="F95" s="63">
        <f t="shared" si="20"/>
        <v>1</v>
      </c>
      <c r="G95" s="36">
        <f t="shared" si="31"/>
        <v>3.3089736576314442E-2</v>
      </c>
      <c r="H95" s="22">
        <f>'PIB Volumen por sectores'!C93</f>
        <v>97.5069475037579</v>
      </c>
      <c r="I95" s="36"/>
      <c r="J95" s="36"/>
      <c r="K95" s="36"/>
      <c r="L95" s="46">
        <v>1005.393</v>
      </c>
      <c r="M95" s="39">
        <v>1001.4519</v>
      </c>
      <c r="N95" s="32">
        <f t="shared" si="28"/>
        <v>0.99304000000006454</v>
      </c>
      <c r="O95" s="63">
        <v>0</v>
      </c>
      <c r="P95" s="63">
        <f t="shared" si="21"/>
        <v>1</v>
      </c>
      <c r="Q95" s="36">
        <f t="shared" si="32"/>
        <v>4.4674868239856357E-2</v>
      </c>
      <c r="R95" s="22">
        <f>'PIB Volumen por sectores'!K93</f>
        <v>74.111387451604898</v>
      </c>
      <c r="S95" s="36"/>
      <c r="T95" s="36"/>
      <c r="U95" s="36"/>
      <c r="V95" s="49">
        <v>13232.312</v>
      </c>
      <c r="W95" s="32">
        <v>13241.504199999999</v>
      </c>
      <c r="X95" s="32">
        <f t="shared" si="19"/>
        <v>115.0051999999996</v>
      </c>
      <c r="Y95" s="63">
        <v>0</v>
      </c>
      <c r="Z95" s="63">
        <f t="shared" si="22"/>
        <v>1</v>
      </c>
      <c r="AA95" s="32">
        <f t="shared" si="33"/>
        <v>3.3992047317972271E-2</v>
      </c>
      <c r="AB95" s="32">
        <f>'PIB Volumen por sectores'!S93</f>
        <v>103.872273697737</v>
      </c>
      <c r="AC95" s="32"/>
      <c r="AD95" s="32"/>
      <c r="AE95" s="32"/>
      <c r="AG95" s="16" t="s">
        <v>112</v>
      </c>
      <c r="AH95" s="23">
        <v>1036647.8</v>
      </c>
      <c r="AI95" s="23">
        <v>1036608.75</v>
      </c>
      <c r="AJ95" s="33">
        <f t="shared" si="29"/>
        <v>10104.670000000042</v>
      </c>
      <c r="AK95" s="33">
        <v>0</v>
      </c>
      <c r="AL95" s="23">
        <f t="shared" si="23"/>
        <v>1</v>
      </c>
      <c r="AM95" s="36">
        <f t="shared" si="34"/>
        <v>3.4631868542457277E-2</v>
      </c>
      <c r="AN95" s="23">
        <f>'PIB Volumen por sectores'!C93</f>
        <v>97.5069475037579</v>
      </c>
      <c r="AO95" s="36"/>
      <c r="AP95" s="36"/>
      <c r="AQ95" s="36"/>
      <c r="AR95" s="53">
        <v>506904.5</v>
      </c>
      <c r="AS95" s="23">
        <v>506422.47600000002</v>
      </c>
      <c r="AT95" s="33">
        <f t="shared" si="30"/>
        <v>1074.6920000000391</v>
      </c>
      <c r="AU95" s="33">
        <v>0</v>
      </c>
      <c r="AV95" s="33">
        <f t="shared" si="24"/>
        <v>1</v>
      </c>
      <c r="AW95" s="36">
        <f t="shared" si="35"/>
        <v>6.18034965214019E-2</v>
      </c>
      <c r="AX95" s="23">
        <f>'PIB Volumen por sectores'!K93</f>
        <v>74.111387451604898</v>
      </c>
      <c r="AY95" s="36"/>
      <c r="AZ95" s="36"/>
      <c r="BA95" s="36"/>
      <c r="BB95" s="53">
        <v>6087621.2000000002</v>
      </c>
      <c r="BC95" s="33">
        <v>6090047.7400000002</v>
      </c>
      <c r="BD95" s="33">
        <f t="shared" si="25"/>
        <v>56665.150000000373</v>
      </c>
      <c r="BE95" s="33">
        <v>0</v>
      </c>
      <c r="BF95" s="33">
        <f t="shared" si="26"/>
        <v>1</v>
      </c>
      <c r="BG95" s="36">
        <f t="shared" si="36"/>
        <v>3.5316609951594774E-2</v>
      </c>
      <c r="BH95" s="33">
        <f>'PIB Volumen por sectores'!R93</f>
        <v>103.9135</v>
      </c>
      <c r="BI95" s="36"/>
      <c r="BJ95" s="36"/>
      <c r="BK95" s="36"/>
    </row>
    <row r="96" spans="1:63" x14ac:dyDescent="0.25">
      <c r="A96" s="16" t="s">
        <v>113</v>
      </c>
      <c r="B96" s="22">
        <v>2219.835</v>
      </c>
      <c r="C96" s="22">
        <v>2214.3725399999998</v>
      </c>
      <c r="D96" s="32">
        <f t="shared" si="27"/>
        <v>22.146159999999782</v>
      </c>
      <c r="E96" s="63">
        <v>0</v>
      </c>
      <c r="F96" s="63">
        <f t="shared" si="20"/>
        <v>1</v>
      </c>
      <c r="G96" s="36">
        <f t="shared" si="31"/>
        <v>3.4759876983543658E-2</v>
      </c>
      <c r="H96" s="22">
        <f>'PIB Volumen por sectores'!C94</f>
        <v>99.352933953033414</v>
      </c>
      <c r="I96" s="36"/>
      <c r="J96" s="36"/>
      <c r="K96" s="36"/>
      <c r="L96" s="46">
        <v>995.38800000000003</v>
      </c>
      <c r="M96" s="39">
        <v>1001.05438</v>
      </c>
      <c r="N96" s="32">
        <f t="shared" si="28"/>
        <v>-0.39751999999998588</v>
      </c>
      <c r="O96" s="63">
        <v>0</v>
      </c>
      <c r="P96" s="63">
        <f t="shared" si="21"/>
        <v>-1</v>
      </c>
      <c r="Q96" s="36">
        <f t="shared" si="32"/>
        <v>1.8626371461892045E-2</v>
      </c>
      <c r="R96" s="22">
        <f>'PIB Volumen por sectores'!K94</f>
        <v>74.340713000159013</v>
      </c>
      <c r="S96" s="36"/>
      <c r="T96" s="36"/>
      <c r="U96" s="36"/>
      <c r="V96" s="49">
        <v>13355.669</v>
      </c>
      <c r="W96" s="32">
        <v>13348.080099999999</v>
      </c>
      <c r="X96" s="32">
        <f t="shared" si="19"/>
        <v>106.57589999999982</v>
      </c>
      <c r="Y96" s="63">
        <v>0</v>
      </c>
      <c r="Z96" s="63">
        <f t="shared" si="22"/>
        <v>1</v>
      </c>
      <c r="AA96" s="32">
        <f t="shared" si="33"/>
        <v>3.3432814193626738E-2</v>
      </c>
      <c r="AB96" s="32">
        <f>'PIB Volumen por sectores'!S94</f>
        <v>104.25309047127899</v>
      </c>
      <c r="AC96" s="32"/>
      <c r="AD96" s="32"/>
      <c r="AE96" s="32"/>
      <c r="AG96" s="16" t="s">
        <v>113</v>
      </c>
      <c r="AH96" s="23">
        <v>1048709</v>
      </c>
      <c r="AI96" s="23">
        <v>1048986.1200000001</v>
      </c>
      <c r="AJ96" s="33">
        <f t="shared" si="29"/>
        <v>12377.370000000112</v>
      </c>
      <c r="AK96" s="33">
        <v>0</v>
      </c>
      <c r="AL96" s="23">
        <f t="shared" si="23"/>
        <v>1</v>
      </c>
      <c r="AM96" s="36">
        <f t="shared" si="34"/>
        <v>3.709295577271924E-2</v>
      </c>
      <c r="AN96" s="23">
        <f>'PIB Volumen por sectores'!C94</f>
        <v>99.352933953033414</v>
      </c>
      <c r="AO96" s="36"/>
      <c r="AP96" s="36"/>
      <c r="AQ96" s="36"/>
      <c r="AR96" s="53">
        <v>503894.9</v>
      </c>
      <c r="AS96" s="23">
        <v>504713.8</v>
      </c>
      <c r="AT96" s="33">
        <f t="shared" si="30"/>
        <v>-1708.6760000000359</v>
      </c>
      <c r="AU96" s="33">
        <v>0</v>
      </c>
      <c r="AV96" s="33">
        <f t="shared" si="24"/>
        <v>-1</v>
      </c>
      <c r="AW96" s="36">
        <f t="shared" si="35"/>
        <v>3.0873774295592574E-2</v>
      </c>
      <c r="AX96" s="23">
        <f>'PIB Volumen por sectores'!K94</f>
        <v>74.340713000159013</v>
      </c>
      <c r="AY96" s="36"/>
      <c r="AZ96" s="36"/>
      <c r="BA96" s="36"/>
      <c r="BB96" s="53">
        <v>6134020.2000000002</v>
      </c>
      <c r="BC96" s="33">
        <v>6128125.9199999999</v>
      </c>
      <c r="BD96" s="33">
        <f t="shared" si="25"/>
        <v>38078.179999999702</v>
      </c>
      <c r="BE96" s="33">
        <v>0</v>
      </c>
      <c r="BF96" s="33">
        <f t="shared" si="26"/>
        <v>1</v>
      </c>
      <c r="BG96" s="36">
        <f t="shared" si="36"/>
        <v>3.4471709200622931E-2</v>
      </c>
      <c r="BH96" s="33">
        <f>'PIB Volumen por sectores'!R94</f>
        <v>104.1768</v>
      </c>
      <c r="BI96" s="36"/>
      <c r="BJ96" s="36"/>
      <c r="BK96" s="36"/>
    </row>
    <row r="97" spans="1:63" x14ac:dyDescent="0.25">
      <c r="A97" s="16" t="s">
        <v>114</v>
      </c>
      <c r="B97" s="22">
        <v>2237.694</v>
      </c>
      <c r="C97" s="22">
        <v>2237.0312399999998</v>
      </c>
      <c r="D97" s="32">
        <f t="shared" si="27"/>
        <v>22.658699999999953</v>
      </c>
      <c r="E97" s="63">
        <v>0</v>
      </c>
      <c r="F97" s="63">
        <f t="shared" si="20"/>
        <v>1</v>
      </c>
      <c r="G97" s="36">
        <f t="shared" si="31"/>
        <v>3.6343013480419815E-2</v>
      </c>
      <c r="H97" s="22">
        <f>'PIB Volumen por sectores'!C95</f>
        <v>100.827241618605</v>
      </c>
      <c r="I97" s="36"/>
      <c r="J97" s="36"/>
      <c r="K97" s="36"/>
      <c r="L97" s="46">
        <v>1010.129</v>
      </c>
      <c r="M97" s="39">
        <v>1008.97889</v>
      </c>
      <c r="N97" s="32">
        <f t="shared" si="28"/>
        <v>7.9245099999999411</v>
      </c>
      <c r="O97" s="63">
        <v>0</v>
      </c>
      <c r="P97" s="63">
        <f t="shared" si="21"/>
        <v>1</v>
      </c>
      <c r="Q97" s="36">
        <f t="shared" si="32"/>
        <v>1.2697097523599595E-2</v>
      </c>
      <c r="R97" s="22">
        <f>'PIB Volumen por sectores'!K95</f>
        <v>74.832890398711399</v>
      </c>
      <c r="S97" s="36"/>
      <c r="T97" s="36"/>
      <c r="U97" s="36"/>
      <c r="V97" s="49">
        <v>13423.772999999999</v>
      </c>
      <c r="W97" s="32">
        <v>13423.5442</v>
      </c>
      <c r="X97" s="32">
        <f t="shared" si="19"/>
        <v>75.464100000001054</v>
      </c>
      <c r="Y97" s="63">
        <v>0</v>
      </c>
      <c r="Z97" s="63">
        <f t="shared" si="22"/>
        <v>1</v>
      </c>
      <c r="AA97" s="32">
        <f t="shared" si="33"/>
        <v>3.0787236961697835E-2</v>
      </c>
      <c r="AB97" s="32">
        <f>'PIB Volumen por sectores'!S95</f>
        <v>104.700238636539</v>
      </c>
      <c r="AC97" s="32"/>
      <c r="AD97" s="32"/>
      <c r="AE97" s="32"/>
      <c r="AG97" s="16" t="s">
        <v>114</v>
      </c>
      <c r="AH97" s="23">
        <v>1061414.5</v>
      </c>
      <c r="AI97" s="23">
        <v>1061124.5900000001</v>
      </c>
      <c r="AJ97" s="33">
        <f t="shared" si="29"/>
        <v>12138.469999999972</v>
      </c>
      <c r="AK97" s="33">
        <v>0</v>
      </c>
      <c r="AL97" s="23">
        <f t="shared" si="23"/>
        <v>1</v>
      </c>
      <c r="AM97" s="36">
        <f t="shared" si="34"/>
        <v>4.1124688839855324E-2</v>
      </c>
      <c r="AN97" s="23">
        <f>'PIB Volumen por sectores'!C95</f>
        <v>100.827241618605</v>
      </c>
      <c r="AO97" s="36"/>
      <c r="AP97" s="36"/>
      <c r="AQ97" s="36"/>
      <c r="AR97" s="53">
        <v>505577.6</v>
      </c>
      <c r="AS97" s="23">
        <v>505824.29399999999</v>
      </c>
      <c r="AT97" s="33">
        <f t="shared" si="30"/>
        <v>1110.4940000000061</v>
      </c>
      <c r="AU97" s="33">
        <v>0</v>
      </c>
      <c r="AV97" s="33">
        <f t="shared" si="24"/>
        <v>1</v>
      </c>
      <c r="AW97" s="36">
        <f t="shared" si="35"/>
        <v>1.2745900208367534E-2</v>
      </c>
      <c r="AX97" s="23">
        <f>'PIB Volumen por sectores'!K95</f>
        <v>74.832890398711399</v>
      </c>
      <c r="AY97" s="36"/>
      <c r="AZ97" s="36"/>
      <c r="BA97" s="36"/>
      <c r="BB97" s="53">
        <v>6137188.7000000002</v>
      </c>
      <c r="BC97" s="33">
        <v>6143908.6600000001</v>
      </c>
      <c r="BD97" s="33">
        <f t="shared" si="25"/>
        <v>15782.740000000224</v>
      </c>
      <c r="BE97" s="33">
        <v>0</v>
      </c>
      <c r="BF97" s="33">
        <f t="shared" si="26"/>
        <v>1</v>
      </c>
      <c r="BG97" s="36">
        <f t="shared" si="36"/>
        <v>2.8510838032141488E-2</v>
      </c>
      <c r="BH97" s="33">
        <f>'PIB Volumen por sectores'!R95</f>
        <v>104.6641</v>
      </c>
      <c r="BI97" s="36"/>
      <c r="BJ97" s="36"/>
      <c r="BK97" s="36"/>
    </row>
    <row r="98" spans="1:63" x14ac:dyDescent="0.25">
      <c r="A98" s="16" t="s">
        <v>115</v>
      </c>
      <c r="B98" s="22">
        <v>2261.1019999999999</v>
      </c>
      <c r="C98" s="22">
        <v>2260.1747999999998</v>
      </c>
      <c r="D98" s="32">
        <f t="shared" si="27"/>
        <v>23.143559999999979</v>
      </c>
      <c r="E98" s="63">
        <v>0</v>
      </c>
      <c r="F98" s="63">
        <f t="shared" si="20"/>
        <v>1</v>
      </c>
      <c r="G98" s="36">
        <f t="shared" si="31"/>
        <v>3.9333352144118462E-2</v>
      </c>
      <c r="H98" s="22">
        <f>'PIB Volumen por sectores'!C96</f>
        <v>101.63053473847999</v>
      </c>
      <c r="I98" s="36"/>
      <c r="J98" s="36"/>
      <c r="K98" s="36"/>
      <c r="L98" s="46">
        <v>1027.1500000000001</v>
      </c>
      <c r="M98" s="39">
        <v>1023.93148</v>
      </c>
      <c r="N98" s="32">
        <f t="shared" si="28"/>
        <v>14.952589999999987</v>
      </c>
      <c r="O98" s="63">
        <v>0</v>
      </c>
      <c r="P98" s="63">
        <f t="shared" si="21"/>
        <v>1</v>
      </c>
      <c r="Q98" s="36">
        <f t="shared" si="32"/>
        <v>2.3461854293538874E-2</v>
      </c>
      <c r="R98" s="22">
        <f>'PIB Volumen por sectores'!K96</f>
        <v>75.9212065861459</v>
      </c>
      <c r="S98" s="36"/>
      <c r="T98" s="36"/>
      <c r="U98" s="36"/>
      <c r="V98" s="49">
        <v>13498.388999999999</v>
      </c>
      <c r="W98" s="32">
        <v>13491.0764</v>
      </c>
      <c r="X98" s="32">
        <f t="shared" si="19"/>
        <v>67.532199999999648</v>
      </c>
      <c r="Y98" s="63">
        <v>0</v>
      </c>
      <c r="Z98" s="63">
        <f t="shared" si="22"/>
        <v>1</v>
      </c>
      <c r="AA98" s="32">
        <f t="shared" si="33"/>
        <v>2.7774153641424125E-2</v>
      </c>
      <c r="AB98" s="32">
        <f>'PIB Volumen por sectores'!S96</f>
        <v>105.299559641206</v>
      </c>
      <c r="AC98" s="32"/>
      <c r="AD98" s="32"/>
      <c r="AE98" s="32"/>
      <c r="AG98" s="16" t="s">
        <v>115</v>
      </c>
      <c r="AH98" s="23">
        <v>1072944.7</v>
      </c>
      <c r="AI98" s="23">
        <v>1072376.18</v>
      </c>
      <c r="AJ98" s="33">
        <f t="shared" si="29"/>
        <v>11251.589999999851</v>
      </c>
      <c r="AK98" s="33">
        <v>0</v>
      </c>
      <c r="AL98" s="23">
        <f t="shared" si="23"/>
        <v>1</v>
      </c>
      <c r="AM98" s="36">
        <f t="shared" si="34"/>
        <v>4.4687693788805966E-2</v>
      </c>
      <c r="AN98" s="23">
        <f>'PIB Volumen por sectores'!C96</f>
        <v>101.63053473847999</v>
      </c>
      <c r="AO98" s="36"/>
      <c r="AP98" s="36"/>
      <c r="AQ98" s="36"/>
      <c r="AR98" s="53">
        <v>511250.8</v>
      </c>
      <c r="AS98" s="23">
        <v>510495.62</v>
      </c>
      <c r="AT98" s="33">
        <f t="shared" si="30"/>
        <v>4671.3260000000009</v>
      </c>
      <c r="AU98" s="33">
        <v>0</v>
      </c>
      <c r="AV98" s="33">
        <f t="shared" si="24"/>
        <v>1</v>
      </c>
      <c r="AW98" s="36">
        <f t="shared" si="35"/>
        <v>1.0186719251548178E-2</v>
      </c>
      <c r="AX98" s="23">
        <f>'PIB Volumen por sectores'!K96</f>
        <v>75.9212065861459</v>
      </c>
      <c r="AY98" s="36"/>
      <c r="AZ98" s="36"/>
      <c r="BA98" s="36"/>
      <c r="BB98" s="53">
        <v>6162169.5999999996</v>
      </c>
      <c r="BC98" s="33">
        <v>6152900.3700000001</v>
      </c>
      <c r="BD98" s="33">
        <f t="shared" si="25"/>
        <v>8991.7099999999627</v>
      </c>
      <c r="BE98" s="33">
        <v>0</v>
      </c>
      <c r="BF98" s="33">
        <f t="shared" si="26"/>
        <v>1</v>
      </c>
      <c r="BG98" s="36">
        <f t="shared" si="36"/>
        <v>1.9809415069764417E-2</v>
      </c>
      <c r="BH98" s="33">
        <f>'PIB Volumen por sectores'!R96</f>
        <v>105.3385</v>
      </c>
      <c r="BI98" s="36"/>
      <c r="BJ98" s="36"/>
      <c r="BK98" s="36"/>
    </row>
    <row r="99" spans="1:63" x14ac:dyDescent="0.25">
      <c r="A99" s="16" t="s">
        <v>116</v>
      </c>
      <c r="B99" s="22">
        <v>2283.2890000000002</v>
      </c>
      <c r="C99" s="22">
        <v>2282.9852500000002</v>
      </c>
      <c r="D99" s="32">
        <f t="shared" si="27"/>
        <v>22.810450000000401</v>
      </c>
      <c r="E99" s="63">
        <v>0</v>
      </c>
      <c r="F99" s="63">
        <f t="shared" si="20"/>
        <v>1</v>
      </c>
      <c r="G99" s="36">
        <f t="shared" si="31"/>
        <v>4.1400318337561519E-2</v>
      </c>
      <c r="H99" s="22">
        <f>'PIB Volumen por sectores'!C97</f>
        <v>102.549749907639</v>
      </c>
      <c r="I99" s="36"/>
      <c r="J99" s="36"/>
      <c r="K99" s="36"/>
      <c r="L99" s="46">
        <v>1035.893</v>
      </c>
      <c r="M99" s="39">
        <v>1038.1647800000001</v>
      </c>
      <c r="N99" s="32">
        <f t="shared" si="28"/>
        <v>14.233300000000099</v>
      </c>
      <c r="O99" s="63">
        <v>0</v>
      </c>
      <c r="P99" s="63">
        <f t="shared" si="21"/>
        <v>1</v>
      </c>
      <c r="Q99" s="36">
        <f t="shared" si="32"/>
        <v>3.6659653848577292E-2</v>
      </c>
      <c r="R99" s="22">
        <f>'PIB Volumen por sectores'!K97</f>
        <v>77.110023198421601</v>
      </c>
      <c r="S99" s="36"/>
      <c r="T99" s="36"/>
      <c r="U99" s="36"/>
      <c r="V99" s="49">
        <v>13558.254999999999</v>
      </c>
      <c r="W99" s="32">
        <v>13569.063</v>
      </c>
      <c r="X99" s="32">
        <f t="shared" si="19"/>
        <v>77.98660000000018</v>
      </c>
      <c r="Y99" s="63">
        <v>0</v>
      </c>
      <c r="Z99" s="63">
        <f t="shared" si="22"/>
        <v>1</v>
      </c>
      <c r="AA99" s="32">
        <f t="shared" si="33"/>
        <v>2.4737280225308595E-2</v>
      </c>
      <c r="AB99" s="32">
        <f>'PIB Volumen por sectores'!S97</f>
        <v>105.915676800051</v>
      </c>
      <c r="AC99" s="32"/>
      <c r="AD99" s="32"/>
      <c r="AE99" s="32"/>
      <c r="AG99" s="16" t="s">
        <v>116</v>
      </c>
      <c r="AH99" s="23">
        <v>1080013.1000000001</v>
      </c>
      <c r="AI99" s="23">
        <v>1080242.78</v>
      </c>
      <c r="AJ99" s="33">
        <f t="shared" si="29"/>
        <v>7866.6000000000931</v>
      </c>
      <c r="AK99" s="33">
        <v>0</v>
      </c>
      <c r="AL99" s="23">
        <f t="shared" si="23"/>
        <v>1</v>
      </c>
      <c r="AM99" s="36">
        <f t="shared" si="34"/>
        <v>4.2093055841946184E-2</v>
      </c>
      <c r="AN99" s="23">
        <f>'PIB Volumen por sectores'!C97</f>
        <v>102.549749907639</v>
      </c>
      <c r="AO99" s="36"/>
      <c r="AP99" s="36"/>
      <c r="AQ99" s="36"/>
      <c r="AR99" s="53">
        <v>516428.79999999999</v>
      </c>
      <c r="AS99" s="23">
        <v>516991.386</v>
      </c>
      <c r="AT99" s="33">
        <f t="shared" si="30"/>
        <v>6495.7660000000033</v>
      </c>
      <c r="AU99" s="33">
        <v>0</v>
      </c>
      <c r="AV99" s="33">
        <f t="shared" si="24"/>
        <v>1</v>
      </c>
      <c r="AW99" s="36">
        <f t="shared" si="35"/>
        <v>2.0869749074881056E-2</v>
      </c>
      <c r="AX99" s="23">
        <f>'PIB Volumen por sectores'!K97</f>
        <v>77.110023198421601</v>
      </c>
      <c r="AY99" s="36"/>
      <c r="AZ99" s="36"/>
      <c r="BA99" s="36"/>
      <c r="BB99" s="53">
        <v>6161321.7000000002</v>
      </c>
      <c r="BC99" s="33">
        <v>6169592.6399999997</v>
      </c>
      <c r="BD99" s="33">
        <f t="shared" si="25"/>
        <v>16692.269999999553</v>
      </c>
      <c r="BE99" s="33">
        <v>0</v>
      </c>
      <c r="BF99" s="33">
        <f t="shared" si="26"/>
        <v>1</v>
      </c>
      <c r="BG99" s="36">
        <f t="shared" si="36"/>
        <v>1.306145754450185E-2</v>
      </c>
      <c r="BH99" s="33">
        <f>'PIB Volumen por sectores'!R97</f>
        <v>105.9173</v>
      </c>
      <c r="BI99" s="36"/>
      <c r="BJ99" s="36"/>
      <c r="BK99" s="36"/>
    </row>
    <row r="100" spans="1:63" x14ac:dyDescent="0.25">
      <c r="A100" s="16" t="s">
        <v>117</v>
      </c>
      <c r="B100" s="22">
        <v>2300.9549999999999</v>
      </c>
      <c r="C100" s="22">
        <v>2302.96931</v>
      </c>
      <c r="D100" s="32">
        <f t="shared" si="27"/>
        <v>19.984059999999772</v>
      </c>
      <c r="E100" s="63">
        <v>0</v>
      </c>
      <c r="F100" s="63">
        <f t="shared" si="20"/>
        <v>1</v>
      </c>
      <c r="G100" s="36">
        <f t="shared" si="31"/>
        <v>4.0009875664372224E-2</v>
      </c>
      <c r="H100" s="22">
        <f>'PIB Volumen por sectores'!C98</f>
        <v>103.81071139325999</v>
      </c>
      <c r="I100" s="36"/>
      <c r="J100" s="36"/>
      <c r="K100" s="36"/>
      <c r="L100" s="46">
        <v>1053.711</v>
      </c>
      <c r="M100" s="39">
        <v>1054.6660099999999</v>
      </c>
      <c r="N100" s="32">
        <f t="shared" si="28"/>
        <v>16.50122999999985</v>
      </c>
      <c r="O100" s="63">
        <v>0</v>
      </c>
      <c r="P100" s="63">
        <f t="shared" si="21"/>
        <v>1</v>
      </c>
      <c r="Q100" s="36">
        <f t="shared" si="32"/>
        <v>5.3555162507754946E-2</v>
      </c>
      <c r="R100" s="22">
        <f>'PIB Volumen por sectores'!K98</f>
        <v>78.281804337851909</v>
      </c>
      <c r="S100" s="36"/>
      <c r="T100" s="36"/>
      <c r="U100" s="36"/>
      <c r="V100" s="49">
        <v>13652.781000000001</v>
      </c>
      <c r="W100" s="32">
        <v>13656.215700000001</v>
      </c>
      <c r="X100" s="32">
        <f t="shared" si="19"/>
        <v>87.15270000000055</v>
      </c>
      <c r="Y100" s="63">
        <v>0</v>
      </c>
      <c r="Z100" s="63">
        <f t="shared" si="22"/>
        <v>1</v>
      </c>
      <c r="AA100" s="32">
        <f t="shared" si="33"/>
        <v>2.3084638216997324E-2</v>
      </c>
      <c r="AB100" s="32">
        <f>'PIB Volumen por sectores'!S98</f>
        <v>106.613457943341</v>
      </c>
      <c r="AC100" s="32"/>
      <c r="AD100" s="32"/>
      <c r="AE100" s="32"/>
      <c r="AG100" s="16" t="s">
        <v>117</v>
      </c>
      <c r="AH100" s="23">
        <v>1084668.3999999999</v>
      </c>
      <c r="AI100" s="23">
        <v>1086040.43</v>
      </c>
      <c r="AJ100" s="33">
        <f t="shared" si="29"/>
        <v>5797.6499999999069</v>
      </c>
      <c r="AK100" s="33">
        <v>0</v>
      </c>
      <c r="AL100" s="23">
        <f t="shared" si="23"/>
        <v>1</v>
      </c>
      <c r="AM100" s="36">
        <f t="shared" si="34"/>
        <v>3.5323927832333776E-2</v>
      </c>
      <c r="AN100" s="23">
        <f>'PIB Volumen por sectores'!C98</f>
        <v>103.81071139325999</v>
      </c>
      <c r="AO100" s="36"/>
      <c r="AP100" s="36"/>
      <c r="AQ100" s="36"/>
      <c r="AR100" s="53">
        <v>525091.69999999995</v>
      </c>
      <c r="AS100" s="23">
        <v>525011.33900000004</v>
      </c>
      <c r="AT100" s="33">
        <f t="shared" si="30"/>
        <v>8019.9530000000377</v>
      </c>
      <c r="AU100" s="33">
        <v>0</v>
      </c>
      <c r="AV100" s="33">
        <f t="shared" si="24"/>
        <v>1</v>
      </c>
      <c r="AW100" s="36">
        <f t="shared" si="35"/>
        <v>4.0215938220829403E-2</v>
      </c>
      <c r="AX100" s="23">
        <f>'PIB Volumen por sectores'!K98</f>
        <v>78.281804337851909</v>
      </c>
      <c r="AY100" s="36"/>
      <c r="AZ100" s="36"/>
      <c r="BA100" s="36"/>
      <c r="BB100" s="53">
        <v>6190567.7000000002</v>
      </c>
      <c r="BC100" s="33">
        <v>6188465.1299999999</v>
      </c>
      <c r="BD100" s="33">
        <f t="shared" si="25"/>
        <v>18872.490000000224</v>
      </c>
      <c r="BE100" s="33">
        <v>0</v>
      </c>
      <c r="BF100" s="33">
        <f t="shared" si="26"/>
        <v>1</v>
      </c>
      <c r="BG100" s="36">
        <f t="shared" si="36"/>
        <v>9.8462745034455755E-3</v>
      </c>
      <c r="BH100" s="33">
        <f>'PIB Volumen por sectores'!R98</f>
        <v>106.572</v>
      </c>
      <c r="BI100" s="36"/>
      <c r="BJ100" s="36"/>
      <c r="BK100" s="36"/>
    </row>
    <row r="101" spans="1:63" x14ac:dyDescent="0.25">
      <c r="A101" s="16" t="s">
        <v>118</v>
      </c>
      <c r="B101" s="22">
        <v>2321.761</v>
      </c>
      <c r="C101" s="22">
        <v>2320.2949800000001</v>
      </c>
      <c r="D101" s="32">
        <f t="shared" si="27"/>
        <v>17.325670000000173</v>
      </c>
      <c r="E101" s="63">
        <v>0</v>
      </c>
      <c r="F101" s="63">
        <f t="shared" si="20"/>
        <v>1</v>
      </c>
      <c r="G101" s="36">
        <f t="shared" si="31"/>
        <v>3.7220642479718048E-2</v>
      </c>
      <c r="H101" s="22">
        <f>'PIB Volumen por sectores'!C99</f>
        <v>104.960471910113</v>
      </c>
      <c r="I101" s="36"/>
      <c r="J101" s="36"/>
      <c r="K101" s="36"/>
      <c r="L101" s="46">
        <v>1074.6990000000001</v>
      </c>
      <c r="M101" s="39">
        <v>1072.36589</v>
      </c>
      <c r="N101" s="32">
        <f t="shared" si="28"/>
        <v>17.699880000000121</v>
      </c>
      <c r="O101" s="63">
        <v>0</v>
      </c>
      <c r="P101" s="63">
        <f t="shared" si="21"/>
        <v>1</v>
      </c>
      <c r="Q101" s="36">
        <f t="shared" si="32"/>
        <v>6.2822919912625785E-2</v>
      </c>
      <c r="R101" s="22">
        <f>'PIB Volumen por sectores'!K99</f>
        <v>79.488657949101295</v>
      </c>
      <c r="S101" s="36"/>
      <c r="T101" s="36"/>
      <c r="U101" s="36"/>
      <c r="V101" s="49">
        <v>13759.611000000001</v>
      </c>
      <c r="W101" s="32">
        <v>13754.525299999999</v>
      </c>
      <c r="X101" s="32">
        <f t="shared" si="19"/>
        <v>98.309599999998682</v>
      </c>
      <c r="Y101" s="63">
        <v>0</v>
      </c>
      <c r="Z101" s="63">
        <f t="shared" si="22"/>
        <v>1</v>
      </c>
      <c r="AA101" s="32">
        <f t="shared" si="33"/>
        <v>2.4656759427215881E-2</v>
      </c>
      <c r="AB101" s="32">
        <f>'PIB Volumen por sectores'!S99</f>
        <v>107.343892331337</v>
      </c>
      <c r="AC101" s="32"/>
      <c r="AD101" s="32"/>
      <c r="AE101" s="32"/>
      <c r="AG101" s="16" t="s">
        <v>118</v>
      </c>
      <c r="AH101" s="23">
        <v>1094589.6000000001</v>
      </c>
      <c r="AI101" s="23">
        <v>1092719.8500000001</v>
      </c>
      <c r="AJ101" s="33">
        <f t="shared" si="29"/>
        <v>6679.4200000001583</v>
      </c>
      <c r="AK101" s="33">
        <v>0</v>
      </c>
      <c r="AL101" s="23">
        <f t="shared" si="23"/>
        <v>1</v>
      </c>
      <c r="AM101" s="36">
        <f t="shared" si="34"/>
        <v>2.9775259472594077E-2</v>
      </c>
      <c r="AN101" s="23">
        <f>'PIB Volumen por sectores'!C99</f>
        <v>104.960471910113</v>
      </c>
      <c r="AO101" s="36"/>
      <c r="AP101" s="36"/>
      <c r="AQ101" s="36"/>
      <c r="AR101" s="53">
        <v>534229.1</v>
      </c>
      <c r="AS101" s="23">
        <v>533948.17200000002</v>
      </c>
      <c r="AT101" s="33">
        <f t="shared" si="30"/>
        <v>8936.8329999999842</v>
      </c>
      <c r="AU101" s="33">
        <v>0</v>
      </c>
      <c r="AV101" s="33">
        <f t="shared" si="24"/>
        <v>1</v>
      </c>
      <c r="AW101" s="36">
        <f t="shared" si="35"/>
        <v>5.5600093419000601E-2</v>
      </c>
      <c r="AX101" s="23">
        <f>'PIB Volumen por sectores'!K99</f>
        <v>79.488657949101295</v>
      </c>
      <c r="AY101" s="36"/>
      <c r="AZ101" s="36"/>
      <c r="BA101" s="36"/>
      <c r="BB101" s="53">
        <v>6214568.5</v>
      </c>
      <c r="BC101" s="33">
        <v>6218338.0499999998</v>
      </c>
      <c r="BD101" s="33">
        <f t="shared" si="25"/>
        <v>29872.919999999925</v>
      </c>
      <c r="BE101" s="33">
        <v>0</v>
      </c>
      <c r="BF101" s="33">
        <f t="shared" si="26"/>
        <v>1</v>
      </c>
      <c r="BG101" s="36">
        <f t="shared" si="36"/>
        <v>1.2114338626902643E-2</v>
      </c>
      <c r="BH101" s="33">
        <f>'PIB Volumen por sectores'!R99</f>
        <v>107.3644</v>
      </c>
      <c r="BI101" s="36"/>
      <c r="BJ101" s="36"/>
      <c r="BK101" s="36"/>
    </row>
    <row r="102" spans="1:63" x14ac:dyDescent="0.25">
      <c r="A102" s="16" t="s">
        <v>119</v>
      </c>
      <c r="B102" s="22">
        <v>2338.5659999999998</v>
      </c>
      <c r="C102" s="22">
        <v>2338.6958</v>
      </c>
      <c r="D102" s="32">
        <f t="shared" si="27"/>
        <v>18.40081999999984</v>
      </c>
      <c r="E102" s="63">
        <v>0</v>
      </c>
      <c r="F102" s="63">
        <f t="shared" si="20"/>
        <v>1</v>
      </c>
      <c r="G102" s="36">
        <f t="shared" si="31"/>
        <v>3.4741118253331642E-2</v>
      </c>
      <c r="H102" s="22">
        <f>'PIB Volumen por sectores'!C100</f>
        <v>106.06572436170001</v>
      </c>
      <c r="I102" s="36"/>
      <c r="J102" s="36"/>
      <c r="K102" s="36"/>
      <c r="L102" s="46">
        <v>1088.636</v>
      </c>
      <c r="M102" s="39">
        <v>1090.25686</v>
      </c>
      <c r="N102" s="32">
        <f t="shared" si="28"/>
        <v>17.890969999999925</v>
      </c>
      <c r="O102" s="63">
        <v>0</v>
      </c>
      <c r="P102" s="63">
        <f t="shared" si="21"/>
        <v>1</v>
      </c>
      <c r="Q102" s="36">
        <f t="shared" si="32"/>
        <v>6.4775213278919788E-2</v>
      </c>
      <c r="R102" s="22">
        <f>'PIB Volumen por sectores'!K100</f>
        <v>80.759992186361401</v>
      </c>
      <c r="S102" s="36"/>
      <c r="T102" s="36"/>
      <c r="U102" s="36"/>
      <c r="V102" s="49">
        <v>13855.031000000001</v>
      </c>
      <c r="W102" s="32">
        <v>13845.9678</v>
      </c>
      <c r="X102" s="32">
        <f t="shared" si="19"/>
        <v>91.442500000001019</v>
      </c>
      <c r="Y102" s="63">
        <v>0</v>
      </c>
      <c r="Z102" s="63">
        <f t="shared" si="22"/>
        <v>1</v>
      </c>
      <c r="AA102" s="32">
        <f t="shared" si="33"/>
        <v>2.630564007479792E-2</v>
      </c>
      <c r="AB102" s="32">
        <f>'PIB Volumen por sectores'!S100</f>
        <v>107.981599166232</v>
      </c>
      <c r="AC102" s="32"/>
      <c r="AD102" s="32"/>
      <c r="AE102" s="32"/>
      <c r="AG102" s="16" t="s">
        <v>119</v>
      </c>
      <c r="AH102" s="23">
        <v>1100193.8999999999</v>
      </c>
      <c r="AI102" s="23">
        <v>1100372.1599999999</v>
      </c>
      <c r="AJ102" s="33">
        <f t="shared" si="29"/>
        <v>7652.309999999823</v>
      </c>
      <c r="AK102" s="33">
        <v>0</v>
      </c>
      <c r="AL102" s="23">
        <f t="shared" si="23"/>
        <v>1</v>
      </c>
      <c r="AM102" s="36">
        <f t="shared" si="34"/>
        <v>2.6106491846918854E-2</v>
      </c>
      <c r="AN102" s="23">
        <f>'PIB Volumen por sectores'!C100</f>
        <v>106.06572436170001</v>
      </c>
      <c r="AO102" s="36"/>
      <c r="AP102" s="36"/>
      <c r="AQ102" s="36"/>
      <c r="AR102" s="53">
        <v>543078.5</v>
      </c>
      <c r="AS102" s="23">
        <v>542861.375</v>
      </c>
      <c r="AT102" s="33">
        <f t="shared" si="30"/>
        <v>8913.2029999999795</v>
      </c>
      <c r="AU102" s="33">
        <v>0</v>
      </c>
      <c r="AV102" s="33">
        <f t="shared" si="24"/>
        <v>1</v>
      </c>
      <c r="AW102" s="36">
        <f t="shared" si="35"/>
        <v>6.3400651703926475E-2</v>
      </c>
      <c r="AX102" s="23">
        <f>'PIB Volumen por sectores'!K100</f>
        <v>80.759992186361401</v>
      </c>
      <c r="AY102" s="36"/>
      <c r="AZ102" s="36"/>
      <c r="BA102" s="36"/>
      <c r="BB102" s="53">
        <v>6259388.5999999996</v>
      </c>
      <c r="BC102" s="33">
        <v>6248171.04</v>
      </c>
      <c r="BD102" s="33">
        <f t="shared" si="25"/>
        <v>29832.990000000224</v>
      </c>
      <c r="BE102" s="33">
        <v>0</v>
      </c>
      <c r="BF102" s="33">
        <f t="shared" si="26"/>
        <v>1</v>
      </c>
      <c r="BG102" s="36">
        <f t="shared" si="36"/>
        <v>1.5483863588059353E-2</v>
      </c>
      <c r="BH102" s="33">
        <f>'PIB Volumen por sectores'!R100</f>
        <v>108.0125</v>
      </c>
      <c r="BI102" s="36"/>
      <c r="BJ102" s="36"/>
      <c r="BK102" s="36"/>
    </row>
    <row r="103" spans="1:63" x14ac:dyDescent="0.25">
      <c r="A103" s="16" t="s">
        <v>120</v>
      </c>
      <c r="B103" s="22">
        <v>2356.627</v>
      </c>
      <c r="C103" s="22">
        <v>2356.38213</v>
      </c>
      <c r="D103" s="32">
        <f t="shared" si="27"/>
        <v>17.686329999999998</v>
      </c>
      <c r="E103" s="63">
        <v>0</v>
      </c>
      <c r="F103" s="63">
        <f t="shared" si="20"/>
        <v>1</v>
      </c>
      <c r="G103" s="36">
        <f t="shared" si="31"/>
        <v>3.2149520019894906E-2</v>
      </c>
      <c r="H103" s="22">
        <f>'PIB Volumen por sectores'!C101</f>
        <v>106.83939251395</v>
      </c>
      <c r="I103" s="36"/>
      <c r="J103" s="36"/>
      <c r="K103" s="36"/>
      <c r="L103" s="46">
        <v>1115.73</v>
      </c>
      <c r="M103" s="39">
        <v>1115.0018</v>
      </c>
      <c r="N103" s="32">
        <f t="shared" si="28"/>
        <v>24.744940000000042</v>
      </c>
      <c r="O103" s="63">
        <v>0</v>
      </c>
      <c r="P103" s="63">
        <f t="shared" si="21"/>
        <v>1</v>
      </c>
      <c r="Q103" s="36">
        <f t="shared" si="32"/>
        <v>7.4012354763181173E-2</v>
      </c>
      <c r="R103" s="22">
        <f>'PIB Volumen por sectores'!K101</f>
        <v>82.2372621331765</v>
      </c>
      <c r="S103" s="36"/>
      <c r="T103" s="36"/>
      <c r="U103" s="36"/>
      <c r="V103" s="49">
        <v>13906.099</v>
      </c>
      <c r="W103" s="32">
        <v>13910.2233</v>
      </c>
      <c r="X103" s="32">
        <f t="shared" si="19"/>
        <v>64.255499999999302</v>
      </c>
      <c r="Y103" s="63">
        <v>0</v>
      </c>
      <c r="Z103" s="63">
        <f t="shared" si="22"/>
        <v>1</v>
      </c>
      <c r="AA103" s="32">
        <f t="shared" si="33"/>
        <v>2.5142509840215169E-2</v>
      </c>
      <c r="AB103" s="32">
        <f>'PIB Volumen por sectores'!S101</f>
        <v>108.59918243856301</v>
      </c>
      <c r="AC103" s="32"/>
      <c r="AD103" s="32"/>
      <c r="AE103" s="32"/>
      <c r="AG103" s="16" t="s">
        <v>120</v>
      </c>
      <c r="AH103" s="23">
        <v>1107039.1000000001</v>
      </c>
      <c r="AI103" s="23">
        <v>1108594.22</v>
      </c>
      <c r="AJ103" s="33">
        <f t="shared" si="29"/>
        <v>8222.0600000000559</v>
      </c>
      <c r="AK103" s="33">
        <v>0</v>
      </c>
      <c r="AL103" s="23">
        <f t="shared" si="23"/>
        <v>1</v>
      </c>
      <c r="AM103" s="36">
        <f t="shared" si="34"/>
        <v>2.6245433457097435E-2</v>
      </c>
      <c r="AN103" s="23">
        <f>'PIB Volumen por sectores'!C101</f>
        <v>106.83939251395</v>
      </c>
      <c r="AO103" s="36"/>
      <c r="AP103" s="36"/>
      <c r="AQ103" s="36"/>
      <c r="AR103" s="53">
        <v>554191.19999999995</v>
      </c>
      <c r="AS103" s="23">
        <v>555363.58900000004</v>
      </c>
      <c r="AT103" s="33">
        <f t="shared" si="30"/>
        <v>12502.214000000036</v>
      </c>
      <c r="AU103" s="33">
        <v>0</v>
      </c>
      <c r="AV103" s="33">
        <f t="shared" si="24"/>
        <v>1</v>
      </c>
      <c r="AW103" s="36">
        <f t="shared" si="35"/>
        <v>7.4222132203959082E-2</v>
      </c>
      <c r="AX103" s="23">
        <f>'PIB Volumen por sectores'!K101</f>
        <v>82.2372621331765</v>
      </c>
      <c r="AY103" s="36"/>
      <c r="AZ103" s="36"/>
      <c r="BA103" s="36"/>
      <c r="BB103" s="53">
        <v>6269537.7999999998</v>
      </c>
      <c r="BC103" s="33">
        <v>6276254.7400000002</v>
      </c>
      <c r="BD103" s="33">
        <f t="shared" si="25"/>
        <v>28083.700000000186</v>
      </c>
      <c r="BE103" s="33">
        <v>0</v>
      </c>
      <c r="BF103" s="33">
        <f t="shared" si="26"/>
        <v>1</v>
      </c>
      <c r="BG103" s="36">
        <f t="shared" si="36"/>
        <v>1.7288353741293457E-2</v>
      </c>
      <c r="BH103" s="33">
        <f>'PIB Volumen por sectores'!R101</f>
        <v>108.5749</v>
      </c>
      <c r="BI103" s="36"/>
      <c r="BJ103" s="36"/>
      <c r="BK103" s="36"/>
    </row>
    <row r="104" spans="1:63" x14ac:dyDescent="0.25">
      <c r="A104" s="16" t="s">
        <v>121</v>
      </c>
      <c r="B104" s="22">
        <v>2365.1410000000001</v>
      </c>
      <c r="C104" s="22">
        <v>2367.6224999999999</v>
      </c>
      <c r="D104" s="32">
        <f t="shared" si="27"/>
        <v>11.240369999999984</v>
      </c>
      <c r="E104" s="63">
        <v>1</v>
      </c>
      <c r="F104" s="63">
        <f t="shared" si="20"/>
        <v>1</v>
      </c>
      <c r="G104" s="36">
        <f t="shared" si="31"/>
        <v>2.807383916027956E-2</v>
      </c>
      <c r="H104" s="22">
        <f>'PIB Volumen por sectores'!C102</f>
        <v>106.993411824069</v>
      </c>
      <c r="I104" s="36"/>
      <c r="J104" s="36"/>
      <c r="K104" s="36"/>
      <c r="L104" s="46">
        <v>1141.03</v>
      </c>
      <c r="M104" s="39">
        <v>1141.50281</v>
      </c>
      <c r="N104" s="32">
        <f t="shared" si="28"/>
        <v>26.501009999999951</v>
      </c>
      <c r="O104" s="63">
        <v>0</v>
      </c>
      <c r="P104" s="63">
        <f t="shared" si="21"/>
        <v>1</v>
      </c>
      <c r="Q104" s="36">
        <f t="shared" si="32"/>
        <v>8.2335828761562202E-2</v>
      </c>
      <c r="R104" s="22">
        <f>'PIB Volumen por sectores'!K102</f>
        <v>83.751201538203503</v>
      </c>
      <c r="S104" s="36"/>
      <c r="T104" s="36"/>
      <c r="U104" s="36"/>
      <c r="V104" s="49">
        <v>13959.194</v>
      </c>
      <c r="W104" s="32">
        <v>13969.7094</v>
      </c>
      <c r="X104" s="32">
        <f t="shared" si="19"/>
        <v>59.486100000000079</v>
      </c>
      <c r="Y104" s="63">
        <v>0</v>
      </c>
      <c r="Z104" s="63">
        <f t="shared" si="22"/>
        <v>1</v>
      </c>
      <c r="AA104" s="32">
        <f t="shared" si="33"/>
        <v>2.2956118070103351E-2</v>
      </c>
      <c r="AB104" s="32">
        <f>'PIB Volumen por sectores'!S102</f>
        <v>109.28825959903</v>
      </c>
      <c r="AC104" s="32"/>
      <c r="AD104" s="32"/>
      <c r="AE104" s="32"/>
      <c r="AG104" s="16" t="s">
        <v>121</v>
      </c>
      <c r="AH104" s="23">
        <v>1116065.5</v>
      </c>
      <c r="AI104" s="23">
        <v>1116150.56</v>
      </c>
      <c r="AJ104" s="33">
        <f t="shared" si="29"/>
        <v>7556.3400000000838</v>
      </c>
      <c r="AK104" s="33">
        <v>0</v>
      </c>
      <c r="AL104" s="23">
        <f t="shared" si="23"/>
        <v>1</v>
      </c>
      <c r="AM104" s="36">
        <f t="shared" si="34"/>
        <v>2.7724686087423213E-2</v>
      </c>
      <c r="AN104" s="23">
        <f>'PIB Volumen por sectores'!C102</f>
        <v>106.993411824069</v>
      </c>
      <c r="AO104" s="36"/>
      <c r="AP104" s="36"/>
      <c r="AQ104" s="36"/>
      <c r="AR104" s="53">
        <v>572289.9</v>
      </c>
      <c r="AS104" s="23">
        <v>570931.58200000005</v>
      </c>
      <c r="AT104" s="33">
        <f t="shared" si="30"/>
        <v>15567.993000000017</v>
      </c>
      <c r="AU104" s="33">
        <v>0</v>
      </c>
      <c r="AV104" s="33">
        <f t="shared" si="24"/>
        <v>1</v>
      </c>
      <c r="AW104" s="36">
        <f t="shared" si="35"/>
        <v>8.746524044121648E-2</v>
      </c>
      <c r="AX104" s="23">
        <f>'PIB Volumen por sectores'!K102</f>
        <v>83.751201538203503</v>
      </c>
      <c r="AY104" s="36"/>
      <c r="AZ104" s="36"/>
      <c r="BA104" s="36"/>
      <c r="BB104" s="53">
        <v>6310878.7999999998</v>
      </c>
      <c r="BC104" s="33">
        <v>6318193.1500000004</v>
      </c>
      <c r="BD104" s="33">
        <f t="shared" si="25"/>
        <v>41938.410000000149</v>
      </c>
      <c r="BE104" s="33">
        <v>0</v>
      </c>
      <c r="BF104" s="33">
        <f t="shared" si="26"/>
        <v>1</v>
      </c>
      <c r="BG104" s="36">
        <f t="shared" si="36"/>
        <v>2.09628748445417E-2</v>
      </c>
      <c r="BH104" s="33">
        <f>'PIB Volumen por sectores'!R102</f>
        <v>109.2968</v>
      </c>
      <c r="BI104" s="36"/>
      <c r="BJ104" s="36"/>
      <c r="BK104" s="36"/>
    </row>
    <row r="105" spans="1:63" x14ac:dyDescent="0.25">
      <c r="A105" s="16" t="s">
        <v>122</v>
      </c>
      <c r="B105" s="22">
        <v>2369.538</v>
      </c>
      <c r="C105" s="22">
        <v>2366.5866799999999</v>
      </c>
      <c r="D105" s="32">
        <f t="shared" si="27"/>
        <v>-1.0358200000000579</v>
      </c>
      <c r="E105" s="63">
        <v>0</v>
      </c>
      <c r="F105" s="63">
        <f t="shared" si="20"/>
        <v>-1</v>
      </c>
      <c r="G105" s="36">
        <f t="shared" si="31"/>
        <v>1.9950782292344468E-2</v>
      </c>
      <c r="H105" s="22">
        <f>'PIB Volumen por sectores'!C103</f>
        <v>107.043078906742</v>
      </c>
      <c r="I105" s="36"/>
      <c r="J105" s="36"/>
      <c r="K105" s="36"/>
      <c r="L105" s="46">
        <v>1166.6020000000001</v>
      </c>
      <c r="M105" s="39">
        <v>1165.45472</v>
      </c>
      <c r="N105" s="32">
        <f t="shared" si="28"/>
        <v>23.951909999999998</v>
      </c>
      <c r="O105" s="63">
        <v>0</v>
      </c>
      <c r="P105" s="63">
        <f t="shared" si="21"/>
        <v>1</v>
      </c>
      <c r="Q105" s="36">
        <f t="shared" si="32"/>
        <v>8.6806966603534833E-2</v>
      </c>
      <c r="R105" s="22">
        <f>'PIB Volumen por sectores'!K103</f>
        <v>85.072830005692879</v>
      </c>
      <c r="S105" s="36"/>
      <c r="T105" s="36"/>
      <c r="U105" s="36"/>
      <c r="V105" s="49">
        <v>14069.018</v>
      </c>
      <c r="W105" s="32">
        <v>14068.049499999999</v>
      </c>
      <c r="X105" s="32">
        <f>W105-W104</f>
        <v>98.340099999999438</v>
      </c>
      <c r="Y105" s="63">
        <v>0</v>
      </c>
      <c r="Z105" s="63">
        <f t="shared" si="22"/>
        <v>1</v>
      </c>
      <c r="AA105" s="32">
        <f t="shared" si="33"/>
        <v>2.2794258119544109E-2</v>
      </c>
      <c r="AB105" s="32">
        <f>'PIB Volumen por sectores'!S103</f>
        <v>110.01760428179</v>
      </c>
      <c r="AC105" s="32"/>
      <c r="AD105" s="32"/>
      <c r="AE105" s="32"/>
      <c r="AG105" s="16" t="s">
        <v>122</v>
      </c>
      <c r="AH105" s="23">
        <v>1119717.2</v>
      </c>
      <c r="AI105" s="23">
        <v>1117642.3700000001</v>
      </c>
      <c r="AJ105" s="33">
        <f t="shared" si="29"/>
        <v>1491.8100000000559</v>
      </c>
      <c r="AK105" s="33">
        <v>1</v>
      </c>
      <c r="AL105" s="23">
        <f t="shared" si="23"/>
        <v>1</v>
      </c>
      <c r="AM105" s="36">
        <f t="shared" si="34"/>
        <v>2.2807785545398498E-2</v>
      </c>
      <c r="AN105" s="23">
        <f>'PIB Volumen por sectores'!C103</f>
        <v>107.043078906742</v>
      </c>
      <c r="AO105" s="36"/>
      <c r="AP105" s="36"/>
      <c r="AQ105" s="36"/>
      <c r="AR105" s="53">
        <v>586606.80000000005</v>
      </c>
      <c r="AS105" s="23">
        <v>587098.353</v>
      </c>
      <c r="AT105" s="33">
        <f t="shared" si="30"/>
        <v>16166.77099999995</v>
      </c>
      <c r="AU105" s="33">
        <v>0</v>
      </c>
      <c r="AV105" s="33">
        <f t="shared" si="24"/>
        <v>1</v>
      </c>
      <c r="AW105" s="36">
        <f t="shared" si="35"/>
        <v>9.9541835307566107E-2</v>
      </c>
      <c r="AX105" s="23">
        <f>'PIB Volumen por sectores'!K103</f>
        <v>85.072830005692879</v>
      </c>
      <c r="AY105" s="36"/>
      <c r="AZ105" s="36"/>
      <c r="BA105" s="36"/>
      <c r="BB105" s="53">
        <v>6383383.2999999998</v>
      </c>
      <c r="BC105" s="33">
        <v>6375777.04</v>
      </c>
      <c r="BD105" s="33">
        <f t="shared" si="25"/>
        <v>57583.889999999665</v>
      </c>
      <c r="BE105" s="33">
        <v>0</v>
      </c>
      <c r="BF105" s="33">
        <f t="shared" si="26"/>
        <v>1</v>
      </c>
      <c r="BG105" s="36">
        <f t="shared" si="36"/>
        <v>2.5318499691408741E-2</v>
      </c>
      <c r="BH105" s="33">
        <f>'PIB Volumen por sectores'!R103</f>
        <v>109.9773</v>
      </c>
      <c r="BI105" s="36"/>
      <c r="BJ105" s="36"/>
      <c r="BK105" s="36"/>
    </row>
    <row r="106" spans="1:63" x14ac:dyDescent="0.25">
      <c r="A106" s="16" t="s">
        <v>123</v>
      </c>
      <c r="B106" s="22">
        <v>2351.8780000000002</v>
      </c>
      <c r="C106" s="22">
        <v>2349.4977100000001</v>
      </c>
      <c r="D106" s="32">
        <f t="shared" si="27"/>
        <v>-17.08896999999979</v>
      </c>
      <c r="E106" s="63">
        <v>0</v>
      </c>
      <c r="F106" s="63">
        <f t="shared" si="20"/>
        <v>-1</v>
      </c>
      <c r="G106" s="36">
        <f t="shared" si="31"/>
        <v>4.6187751309940076E-3</v>
      </c>
      <c r="H106" s="22">
        <f>'PIB Volumen por sectores'!C104</f>
        <v>106.885016784786</v>
      </c>
      <c r="I106" s="36"/>
      <c r="J106" s="36"/>
      <c r="K106" s="36"/>
      <c r="L106" s="46">
        <v>1183.338</v>
      </c>
      <c r="M106" s="39">
        <v>1197.12617</v>
      </c>
      <c r="N106" s="32">
        <f t="shared" si="28"/>
        <v>31.67145000000005</v>
      </c>
      <c r="O106" s="63">
        <v>0</v>
      </c>
      <c r="P106" s="63">
        <f t="shared" si="21"/>
        <v>1</v>
      </c>
      <c r="Q106" s="36">
        <f t="shared" si="32"/>
        <v>9.8022139480048801E-2</v>
      </c>
      <c r="R106" s="22">
        <f>'PIB Volumen por sectores'!K104</f>
        <v>86.295568733076806</v>
      </c>
      <c r="S106" s="36"/>
      <c r="T106" s="36"/>
      <c r="U106" s="36"/>
      <c r="V106" s="49">
        <v>14207.076999999999</v>
      </c>
      <c r="W106" s="32">
        <v>14188.981299999999</v>
      </c>
      <c r="X106" s="32">
        <f t="shared" ref="X106:X107" si="37">W106-W105</f>
        <v>120.93180000000029</v>
      </c>
      <c r="Y106" s="63">
        <v>0</v>
      </c>
      <c r="Z106" s="63">
        <f t="shared" si="22"/>
        <v>1</v>
      </c>
      <c r="AA106" s="32">
        <f t="shared" si="33"/>
        <v>2.4773530095888213E-2</v>
      </c>
      <c r="AB106" s="32">
        <f>'PIB Volumen por sectores'!S104</f>
        <v>110.824067909874</v>
      </c>
      <c r="AC106" s="32"/>
      <c r="AD106" s="32"/>
      <c r="AE106" s="32"/>
      <c r="AG106" s="16" t="s">
        <v>123</v>
      </c>
      <c r="AH106" s="23">
        <v>1116716.3999999999</v>
      </c>
      <c r="AI106" s="23">
        <v>1110317</v>
      </c>
      <c r="AJ106" s="33">
        <f t="shared" si="29"/>
        <v>-7325.3700000001118</v>
      </c>
      <c r="AK106" s="33">
        <v>0</v>
      </c>
      <c r="AL106" s="23">
        <f t="shared" si="23"/>
        <v>-1</v>
      </c>
      <c r="AM106" s="36">
        <f t="shared" si="34"/>
        <v>9.037705933963365E-3</v>
      </c>
      <c r="AN106" s="23">
        <f>'PIB Volumen por sectores'!C104</f>
        <v>106.885016784786</v>
      </c>
      <c r="AO106" s="36"/>
      <c r="AP106" s="36"/>
      <c r="AQ106" s="36"/>
      <c r="AR106" s="53">
        <v>601763.9</v>
      </c>
      <c r="AS106" s="23">
        <v>606535.52399999998</v>
      </c>
      <c r="AT106" s="33">
        <f t="shared" si="30"/>
        <v>19437.170999999973</v>
      </c>
      <c r="AU106" s="33">
        <v>0</v>
      </c>
      <c r="AV106" s="33">
        <f t="shared" si="24"/>
        <v>1</v>
      </c>
      <c r="AW106" s="36">
        <f t="shared" si="35"/>
        <v>0.11729357057315042</v>
      </c>
      <c r="AX106" s="23">
        <f>'PIB Volumen por sectores'!K104</f>
        <v>86.295568733076806</v>
      </c>
      <c r="AY106" s="36"/>
      <c r="AZ106" s="36"/>
      <c r="BA106" s="36"/>
      <c r="BB106" s="53">
        <v>6431439.4000000004</v>
      </c>
      <c r="BC106" s="33">
        <v>6426401.0499999998</v>
      </c>
      <c r="BD106" s="33">
        <f t="shared" si="25"/>
        <v>50624.009999999776</v>
      </c>
      <c r="BE106" s="33">
        <v>0</v>
      </c>
      <c r="BF106" s="33">
        <f t="shared" si="26"/>
        <v>1</v>
      </c>
      <c r="BG106" s="36">
        <f t="shared" si="36"/>
        <v>2.852514901704736E-2</v>
      </c>
      <c r="BH106" s="33">
        <f>'PIB Volumen por sectores'!R104</f>
        <v>110.85890000000001</v>
      </c>
      <c r="BI106" s="36"/>
      <c r="BJ106" s="36"/>
      <c r="BK106" s="36"/>
    </row>
    <row r="107" spans="1:63" x14ac:dyDescent="0.25">
      <c r="A107" s="16" t="s">
        <v>124</v>
      </c>
      <c r="B107" s="22">
        <v>2323.221</v>
      </c>
      <c r="C107" s="22">
        <v>2326.03548</v>
      </c>
      <c r="D107" s="32">
        <f t="shared" si="27"/>
        <v>-23.462230000000091</v>
      </c>
      <c r="E107" s="63">
        <v>0</v>
      </c>
      <c r="F107" s="63">
        <f t="shared" si="20"/>
        <v>-1</v>
      </c>
      <c r="G107" s="36">
        <f t="shared" si="31"/>
        <v>-1.2878492674700412E-2</v>
      </c>
      <c r="H107" s="22">
        <f>'PIB Volumen por sectores'!C105</f>
        <v>106.24585662437001</v>
      </c>
      <c r="I107" s="36"/>
      <c r="J107" s="36"/>
      <c r="K107" s="36"/>
      <c r="L107" s="46">
        <v>1244.1869999999999</v>
      </c>
      <c r="M107" s="39">
        <v>1235.4015199999999</v>
      </c>
      <c r="N107" s="32">
        <f t="shared" si="28"/>
        <v>38.275349999999889</v>
      </c>
      <c r="O107" s="63">
        <v>0</v>
      </c>
      <c r="P107" s="63">
        <f t="shared" si="21"/>
        <v>1</v>
      </c>
      <c r="Q107" s="36">
        <f t="shared" si="32"/>
        <v>0.1079816373390607</v>
      </c>
      <c r="R107" s="22">
        <f>'PIB Volumen por sectores'!K105</f>
        <v>87.494151603990304</v>
      </c>
      <c r="S107" s="36"/>
      <c r="T107" s="36"/>
      <c r="U107" s="36"/>
      <c r="V107" s="50">
        <v>14285.071</v>
      </c>
      <c r="W107" s="32">
        <v>14301.4424</v>
      </c>
      <c r="X107" s="32">
        <f t="shared" si="37"/>
        <v>112.46110000000044</v>
      </c>
      <c r="Y107" s="63">
        <v>0</v>
      </c>
      <c r="Z107" s="63">
        <f t="shared" si="22"/>
        <v>1</v>
      </c>
      <c r="AA107" s="32">
        <f t="shared" si="33"/>
        <v>2.8124573672372338E-2</v>
      </c>
      <c r="AB107" s="32">
        <f>'PIB Volumen por sectores'!S105</f>
        <v>111.68690188501699</v>
      </c>
      <c r="AC107" s="32"/>
      <c r="AD107" s="32"/>
      <c r="AE107" s="32"/>
      <c r="AG107" s="16" t="s">
        <v>124</v>
      </c>
      <c r="AH107" s="23">
        <v>1092829.3999999999</v>
      </c>
      <c r="AI107" s="23">
        <v>1100226.7</v>
      </c>
      <c r="AJ107" s="33">
        <f t="shared" si="29"/>
        <v>-10090.300000000047</v>
      </c>
      <c r="AK107" s="33">
        <v>0</v>
      </c>
      <c r="AL107" s="23">
        <f t="shared" si="23"/>
        <v>-1</v>
      </c>
      <c r="AM107" s="36">
        <f t="shared" si="34"/>
        <v>-7.5478654398901867E-3</v>
      </c>
      <c r="AN107" s="23">
        <f>'PIB Volumen por sectores'!C105</f>
        <v>106.24585662437001</v>
      </c>
      <c r="AO107" s="36"/>
      <c r="AP107" s="36"/>
      <c r="AQ107" s="36"/>
      <c r="AR107" s="53">
        <v>629944.9</v>
      </c>
      <c r="AS107" s="23">
        <v>629019.06299999997</v>
      </c>
      <c r="AT107" s="33">
        <f t="shared" si="30"/>
        <v>22483.53899999999</v>
      </c>
      <c r="AU107" s="33">
        <v>0</v>
      </c>
      <c r="AV107" s="33">
        <f t="shared" si="24"/>
        <v>1</v>
      </c>
      <c r="AW107" s="36">
        <f t="shared" si="35"/>
        <v>0.13262568065116692</v>
      </c>
      <c r="AX107" s="23">
        <f>'PIB Volumen por sectores'!K105</f>
        <v>87.494151603990304</v>
      </c>
      <c r="AY107" s="36"/>
      <c r="AZ107" s="36"/>
      <c r="BA107" s="36"/>
      <c r="BB107" s="53">
        <v>6463997.5</v>
      </c>
      <c r="BC107" s="33">
        <v>6469922.1600000001</v>
      </c>
      <c r="BD107" s="33">
        <f t="shared" si="25"/>
        <v>43521.110000000335</v>
      </c>
      <c r="BE107" s="33">
        <v>0</v>
      </c>
      <c r="BF107" s="33">
        <f t="shared" si="26"/>
        <v>1</v>
      </c>
      <c r="BG107" s="36">
        <f t="shared" si="36"/>
        <v>3.0857163710343586E-2</v>
      </c>
      <c r="BH107" s="33">
        <f>'PIB Volumen por sectores'!R105</f>
        <v>111.6957</v>
      </c>
      <c r="BI107" s="36"/>
      <c r="BJ107" s="36"/>
      <c r="BK107" s="36"/>
    </row>
    <row r="110" spans="1:63" x14ac:dyDescent="0.25">
      <c r="A110" s="19" t="s">
        <v>125</v>
      </c>
      <c r="AG110" s="19" t="s">
        <v>125</v>
      </c>
    </row>
    <row r="112" spans="1:63" x14ac:dyDescent="0.25">
      <c r="A112" s="19" t="s">
        <v>126</v>
      </c>
      <c r="AG112" s="19" t="s">
        <v>126</v>
      </c>
    </row>
    <row r="113" spans="1:33" x14ac:dyDescent="0.25">
      <c r="A113" t="s">
        <v>127</v>
      </c>
      <c r="AG113" t="s">
        <v>127</v>
      </c>
    </row>
  </sheetData>
  <mergeCells count="18">
    <mergeCell ref="A1:V1"/>
    <mergeCell ref="A2:V2"/>
    <mergeCell ref="A3:V3"/>
    <mergeCell ref="A4:V4"/>
    <mergeCell ref="A5:V5"/>
    <mergeCell ref="AG6:BB6"/>
    <mergeCell ref="B7:V7"/>
    <mergeCell ref="B8:V8"/>
    <mergeCell ref="B9:V9"/>
    <mergeCell ref="AH7:BB7"/>
    <mergeCell ref="AH8:BB8"/>
    <mergeCell ref="AH9:BB9"/>
    <mergeCell ref="A6:V6"/>
    <mergeCell ref="AG1:BB1"/>
    <mergeCell ref="AG2:BB2"/>
    <mergeCell ref="AG3:BB3"/>
    <mergeCell ref="AG4:BB4"/>
    <mergeCell ref="AG5:BB5"/>
  </mergeCells>
  <conditionalFormatting sqref="E18:E107">
    <cfRule type="cellIs" dxfId="24" priority="26" operator="greaterThan">
      <formula>0</formula>
    </cfRule>
    <cfRule type="cellIs" dxfId="23" priority="27" operator="lessThan">
      <formula>0</formula>
    </cfRule>
  </conditionalFormatting>
  <conditionalFormatting sqref="O13:P13 P14:P107">
    <cfRule type="colorScale" priority="16">
      <colorScale>
        <cfvo type="min"/>
        <cfvo type="max"/>
        <color rgb="FFFCFCFF"/>
        <color rgb="FFF8696B"/>
      </colorScale>
    </cfRule>
    <cfRule type="cellIs" dxfId="22" priority="22" operator="greaterThan">
      <formula>0</formula>
    </cfRule>
  </conditionalFormatting>
  <conditionalFormatting sqref="O13:P13 O18:P107 P14:P107">
    <cfRule type="cellIs" dxfId="21" priority="20" operator="greaterThan">
      <formula>0</formula>
    </cfRule>
    <cfRule type="cellIs" dxfId="20" priority="21" operator="lessThan">
      <formula>0</formula>
    </cfRule>
  </conditionalFormatting>
  <conditionalFormatting sqref="O13:P13 P14:P10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19" priority="18" operator="greaterThan">
      <formula>0</formula>
    </cfRule>
    <cfRule type="cellIs" dxfId="18" priority="19" operator="lessThan">
      <formula>0</formula>
    </cfRule>
  </conditionalFormatting>
  <conditionalFormatting sqref="Y13:Z13">
    <cfRule type="cellIs" dxfId="17" priority="15" operator="greaterThan">
      <formula>0</formula>
    </cfRule>
  </conditionalFormatting>
  <conditionalFormatting sqref="Y13:Z13 Y18:Z107">
    <cfRule type="cellIs" dxfId="16" priority="13" operator="greaterThan">
      <formula>0</formula>
    </cfRule>
    <cfRule type="cellIs" dxfId="15" priority="14" operator="lessThan">
      <formula>0</formula>
    </cfRule>
  </conditionalFormatting>
  <conditionalFormatting sqref="Y13:Z13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14" priority="11" operator="greaterThan">
      <formula>0</formula>
    </cfRule>
    <cfRule type="cellIs" dxfId="13" priority="12" operator="lessThan">
      <formula>0</formula>
    </cfRule>
  </conditionalFormatting>
  <conditionalFormatting sqref="Y13:Z17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:AL10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U13:AV10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13:BF10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13:P10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13:Z10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2:F10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100"/>
  <sheetViews>
    <sheetView zoomScale="80" zoomScaleNormal="80" workbookViewId="0">
      <pane xSplit="1" topLeftCell="B1" activePane="topRight" state="frozen"/>
      <selection activeCell="A69" sqref="A69"/>
      <selection pane="topRight" activeCell="C4" sqref="C4"/>
    </sheetView>
  </sheetViews>
  <sheetFormatPr baseColWidth="10" defaultColWidth="11.42578125" defaultRowHeight="12.75" x14ac:dyDescent="0.2"/>
  <cols>
    <col min="1" max="1" width="12.140625" style="63" customWidth="1"/>
    <col min="2" max="7" width="11.42578125" style="63"/>
    <col min="8" max="8" width="9.85546875" style="63" bestFit="1" customWidth="1"/>
    <col min="9" max="9" width="17.5703125" style="63" customWidth="1"/>
    <col min="10" max="10" width="15.5703125" style="63" bestFit="1" customWidth="1"/>
    <col min="11" max="11" width="15.5703125" style="63" customWidth="1"/>
    <col min="12" max="12" width="16.85546875" style="63" customWidth="1"/>
    <col min="13" max="18" width="12.5703125" style="63" customWidth="1"/>
    <col min="19" max="19" width="17.28515625" style="63" customWidth="1"/>
    <col min="20" max="20" width="19" style="63" customWidth="1"/>
    <col min="21" max="21" width="18.28515625" style="63" customWidth="1"/>
    <col min="22" max="29" width="11.42578125" style="63"/>
    <col min="30" max="30" width="15.5703125" style="63" bestFit="1" customWidth="1"/>
    <col min="31" max="31" width="15.5703125" style="63" customWidth="1"/>
    <col min="32" max="16384" width="11.42578125" style="63"/>
  </cols>
  <sheetData>
    <row r="2" spans="1:31" x14ac:dyDescent="0.2">
      <c r="B2" s="129" t="s">
        <v>171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31" ht="42.75" customHeight="1" x14ac:dyDescent="0.2">
      <c r="B3" s="64" t="s">
        <v>172</v>
      </c>
      <c r="C3" s="64"/>
      <c r="D3" s="64"/>
      <c r="E3" s="64"/>
      <c r="F3" s="64">
        <f>SUMPRODUCT(F6:F100,'PIB Volumen por sectores'!F11:F105)/95</f>
        <v>0.47368421052631576</v>
      </c>
      <c r="G3" s="64"/>
      <c r="H3" s="64"/>
      <c r="I3" s="64"/>
      <c r="J3" s="65"/>
      <c r="K3" s="66"/>
      <c r="L3" s="67" t="s">
        <v>173</v>
      </c>
      <c r="M3" s="64"/>
      <c r="N3" s="64"/>
      <c r="O3" s="64"/>
      <c r="P3" s="64">
        <f>SUMPRODUCT(P6:P100,'PIB Volumen por sectores'!N11:N105)/95</f>
        <v>0.74736842105263157</v>
      </c>
      <c r="Q3" s="64"/>
      <c r="R3" s="64"/>
      <c r="S3" s="64"/>
      <c r="T3" s="65"/>
      <c r="U3" s="66"/>
      <c r="V3" s="68" t="s">
        <v>174</v>
      </c>
      <c r="W3" s="69"/>
      <c r="X3" s="70"/>
      <c r="Y3" s="70"/>
      <c r="Z3" s="70">
        <f>SUMPRODUCT(Z6:Z100,'PIB Volumen por sectores'!V11:V105)/95</f>
        <v>0.93684210526315792</v>
      </c>
      <c r="AA3" s="70"/>
      <c r="AB3" s="70"/>
      <c r="AC3" s="70"/>
      <c r="AD3" s="70"/>
      <c r="AE3" s="70"/>
    </row>
    <row r="4" spans="1:31" ht="63.75" x14ac:dyDescent="0.2">
      <c r="A4" s="71" t="s">
        <v>138</v>
      </c>
      <c r="B4" s="72" t="s">
        <v>175</v>
      </c>
      <c r="C4" s="73" t="s">
        <v>473</v>
      </c>
      <c r="D4" s="73" t="s">
        <v>472</v>
      </c>
      <c r="E4" s="73" t="s">
        <v>471</v>
      </c>
      <c r="F4" s="73" t="s">
        <v>519</v>
      </c>
      <c r="G4" s="73" t="s">
        <v>141</v>
      </c>
      <c r="H4" s="73" t="s">
        <v>155</v>
      </c>
      <c r="I4" s="73" t="s">
        <v>153</v>
      </c>
      <c r="J4" s="74" t="s">
        <v>149</v>
      </c>
      <c r="K4" s="75" t="s">
        <v>170</v>
      </c>
      <c r="L4" s="76" t="s">
        <v>175</v>
      </c>
      <c r="M4" s="73" t="s">
        <v>474</v>
      </c>
      <c r="N4" s="73" t="s">
        <v>472</v>
      </c>
      <c r="O4" s="73" t="s">
        <v>471</v>
      </c>
      <c r="P4" s="73" t="s">
        <v>519</v>
      </c>
      <c r="Q4" s="73" t="s">
        <v>176</v>
      </c>
      <c r="R4" s="73" t="s">
        <v>151</v>
      </c>
      <c r="S4" s="73" t="s">
        <v>153</v>
      </c>
      <c r="T4" s="74" t="s">
        <v>149</v>
      </c>
      <c r="U4" s="75" t="s">
        <v>170</v>
      </c>
      <c r="V4" s="77" t="s">
        <v>175</v>
      </c>
      <c r="W4" s="73" t="s">
        <v>484</v>
      </c>
      <c r="X4" s="75" t="s">
        <v>472</v>
      </c>
      <c r="Y4" s="75" t="s">
        <v>471</v>
      </c>
      <c r="Z4" s="75" t="s">
        <v>507</v>
      </c>
      <c r="AA4" s="75" t="s">
        <v>177</v>
      </c>
      <c r="AB4" s="75" t="s">
        <v>152</v>
      </c>
      <c r="AC4" s="75" t="s">
        <v>153</v>
      </c>
      <c r="AD4" s="75" t="s">
        <v>149</v>
      </c>
      <c r="AE4" s="75" t="s">
        <v>170</v>
      </c>
    </row>
    <row r="5" spans="1:31" x14ac:dyDescent="0.2">
      <c r="A5" s="78" t="s">
        <v>29</v>
      </c>
      <c r="B5" s="79">
        <f>'[1]UNION 1995-2018'!D5</f>
        <v>2604.240454324347</v>
      </c>
      <c r="C5" s="63">
        <v>2609.4856300000001</v>
      </c>
      <c r="E5" s="63">
        <v>0</v>
      </c>
      <c r="H5" s="63">
        <v>73.272699826823811</v>
      </c>
      <c r="I5" s="63">
        <f>CORREL(H5:H100,C5:C100)</f>
        <v>0.38169978630212098</v>
      </c>
      <c r="J5" s="63" t="s">
        <v>150</v>
      </c>
      <c r="L5" s="80">
        <f>'[1]UNION 1995-2018'!G5</f>
        <v>1268.955784837704</v>
      </c>
      <c r="M5" s="63">
        <v>1272.42806</v>
      </c>
      <c r="O5" s="63">
        <v>0</v>
      </c>
      <c r="R5" s="63">
        <v>91.438406064398208</v>
      </c>
      <c r="S5" s="81">
        <f>CORREL(R5:R100,M5:M100)</f>
        <v>0.96663703984337557</v>
      </c>
      <c r="T5" s="63" t="s">
        <v>150</v>
      </c>
      <c r="U5" s="63">
        <f>S5/SQRT((1-S5^2)/(96-2))</f>
        <v>36.587519229302323</v>
      </c>
      <c r="V5" s="82">
        <f>'[1]UNION 1995-2018'!J5</f>
        <v>7825.293562806939</v>
      </c>
      <c r="W5" s="63">
        <v>7817.7072799999996</v>
      </c>
      <c r="Y5" s="63">
        <v>0</v>
      </c>
      <c r="AB5" s="63">
        <v>60.608964328337294</v>
      </c>
      <c r="AC5" s="63">
        <f>CORREL(AB5:AB100,W5:W100)</f>
        <v>0.98930904843314771</v>
      </c>
      <c r="AD5" s="63" t="s">
        <v>150</v>
      </c>
    </row>
    <row r="6" spans="1:31" x14ac:dyDescent="0.2">
      <c r="A6" s="78" t="s">
        <v>30</v>
      </c>
      <c r="B6" s="79">
        <f>'[1]UNION 1995-2018'!D6</f>
        <v>2610.5758131599696</v>
      </c>
      <c r="C6" s="63">
        <v>2608.5408900000002</v>
      </c>
      <c r="D6" s="63">
        <f>C6-C5</f>
        <v>-0.94473999999991065</v>
      </c>
      <c r="E6" s="63">
        <v>0</v>
      </c>
      <c r="F6" s="63">
        <f t="shared" ref="F6:F69" si="0">IF(D6&lt;0,-1,1)</f>
        <v>-1</v>
      </c>
      <c r="H6" s="63">
        <v>73.5092755345716</v>
      </c>
      <c r="I6" s="63">
        <f>CORREL(H6:H100,C5:C99)</f>
        <v>0.39588148951002544</v>
      </c>
      <c r="J6" s="63" t="s">
        <v>157</v>
      </c>
      <c r="L6" s="80">
        <f>'[1]UNION 1995-2018'!G6</f>
        <v>1265.2428301675318</v>
      </c>
      <c r="M6" s="63">
        <v>1264.05349</v>
      </c>
      <c r="N6" s="63">
        <f>M6-M5</f>
        <v>-8.3745699999999488</v>
      </c>
      <c r="O6" s="63">
        <v>0</v>
      </c>
      <c r="P6" s="63">
        <f t="shared" ref="P6:P69" si="1">IF(N6&lt;0,-1,1)</f>
        <v>-1</v>
      </c>
      <c r="R6" s="63">
        <v>91.471056031579707</v>
      </c>
      <c r="S6" s="63">
        <f>CORREL(R6:R100,M5:M99)</f>
        <v>0.96594550038746951</v>
      </c>
      <c r="T6" s="63" t="s">
        <v>157</v>
      </c>
      <c r="V6" s="82">
        <f>'[1]UNION 1995-2018'!J6</f>
        <v>7877.1381771407459</v>
      </c>
      <c r="W6" s="63">
        <v>7887.3302299999996</v>
      </c>
      <c r="X6" s="63">
        <f>W6-W5</f>
        <v>69.622949999999946</v>
      </c>
      <c r="Y6" s="63">
        <v>0</v>
      </c>
      <c r="Z6" s="63">
        <f t="shared" ref="Z6:Z69" si="2">IF(X6&lt;0,-1,1)</f>
        <v>1</v>
      </c>
      <c r="AB6" s="63">
        <v>60.866493296062998</v>
      </c>
      <c r="AC6" s="63">
        <f>CORREL(AB6:AB100,W5:W99)</f>
        <v>0.99012387018480941</v>
      </c>
      <c r="AD6" s="63" t="s">
        <v>157</v>
      </c>
    </row>
    <row r="7" spans="1:31" x14ac:dyDescent="0.2">
      <c r="A7" s="78" t="s">
        <v>31</v>
      </c>
      <c r="B7" s="79">
        <f>'[1]UNION 1995-2018'!D7</f>
        <v>2600.1352461428578</v>
      </c>
      <c r="C7" s="63">
        <v>2601.9279999999999</v>
      </c>
      <c r="D7" s="63">
        <f t="shared" ref="D7:D70" si="3">C7-C6</f>
        <v>-6.6128900000003341</v>
      </c>
      <c r="E7" s="63">
        <v>0</v>
      </c>
      <c r="F7" s="63">
        <f t="shared" si="0"/>
        <v>-1</v>
      </c>
      <c r="H7" s="63">
        <v>73.887662849260096</v>
      </c>
      <c r="I7" s="63">
        <f>CORREL(H7:H100,C5:C98)</f>
        <v>0.40220528049789006</v>
      </c>
      <c r="J7" s="63" t="s">
        <v>158</v>
      </c>
      <c r="L7" s="80">
        <f>'[1]UNION 1995-2018'!G7</f>
        <v>1255.8810923949134</v>
      </c>
      <c r="M7" s="63">
        <v>1256.93932</v>
      </c>
      <c r="N7" s="63">
        <f t="shared" ref="N7:N70" si="4">M7-M6</f>
        <v>-7.1141700000000583</v>
      </c>
      <c r="O7" s="63">
        <v>0</v>
      </c>
      <c r="P7" s="63">
        <f t="shared" si="1"/>
        <v>-1</v>
      </c>
      <c r="R7" s="63">
        <v>91.102285406605787</v>
      </c>
      <c r="S7" s="63">
        <f>CORREL(R7:R100,M5:M98)</f>
        <v>0.95922878766111097</v>
      </c>
      <c r="T7" s="63" t="s">
        <v>158</v>
      </c>
      <c r="V7" s="82">
        <f>'[1]UNION 1995-2018'!J7</f>
        <v>7968.810329735491</v>
      </c>
      <c r="W7" s="63">
        <v>7963.8800700000002</v>
      </c>
      <c r="X7" s="63">
        <f t="shared" ref="X7:X70" si="5">W7-W6</f>
        <v>76.549840000000586</v>
      </c>
      <c r="Y7" s="63">
        <v>0</v>
      </c>
      <c r="Z7" s="63">
        <f t="shared" si="2"/>
        <v>1</v>
      </c>
      <c r="AB7" s="63">
        <v>61.1117916626172</v>
      </c>
      <c r="AC7" s="81">
        <f>CORREL(AB7:AB100,W5:W98)</f>
        <v>0.99015775605587919</v>
      </c>
      <c r="AD7" s="63" t="s">
        <v>158</v>
      </c>
      <c r="AE7" s="63">
        <f>AC7/SQRT((1-AC7^2)/(94-2))</f>
        <v>67.859005897739493</v>
      </c>
    </row>
    <row r="8" spans="1:31" x14ac:dyDescent="0.2">
      <c r="A8" s="78" t="s">
        <v>32</v>
      </c>
      <c r="B8" s="79">
        <f>'[1]UNION 1995-2018'!D8</f>
        <v>2599.9721580980136</v>
      </c>
      <c r="C8" s="63">
        <v>2598.69472</v>
      </c>
      <c r="D8" s="63">
        <f t="shared" si="3"/>
        <v>-3.2332799999999224</v>
      </c>
      <c r="E8" s="63">
        <v>0</v>
      </c>
      <c r="F8" s="63">
        <f t="shared" si="0"/>
        <v>-1</v>
      </c>
      <c r="H8" s="63">
        <v>74.483693718679007</v>
      </c>
      <c r="I8" s="81">
        <f>CORREL(H8:H100,C5:C97)</f>
        <v>0.40317132496071889</v>
      </c>
      <c r="J8" s="63" t="s">
        <v>159</v>
      </c>
      <c r="K8" s="63">
        <f>I8/SQRT((1-I8^2)/(93-2))</f>
        <v>4.2027169457992199</v>
      </c>
      <c r="L8" s="80">
        <f>'[1]UNION 1995-2018'!G8</f>
        <v>1257.6014410989135</v>
      </c>
      <c r="M8" s="63">
        <v>1253.79854</v>
      </c>
      <c r="N8" s="63">
        <f t="shared" si="4"/>
        <v>-3.1407799999999497</v>
      </c>
      <c r="O8" s="63">
        <v>0</v>
      </c>
      <c r="P8" s="63">
        <f t="shared" si="1"/>
        <v>-1</v>
      </c>
      <c r="R8" s="63">
        <v>90.539893501166489</v>
      </c>
      <c r="S8" s="63">
        <f>CORREL(R8:R100,M5:M97)</f>
        <v>0.94598822986415443</v>
      </c>
      <c r="T8" s="63" t="s">
        <v>159</v>
      </c>
      <c r="V8" s="82">
        <f>'[1]UNION 1995-2018'!J8</f>
        <v>8044.3687036734846</v>
      </c>
      <c r="W8" s="63">
        <v>8044.2879899999998</v>
      </c>
      <c r="X8" s="63">
        <f t="shared" si="5"/>
        <v>80.407919999999649</v>
      </c>
      <c r="Y8" s="63">
        <v>0</v>
      </c>
      <c r="Z8" s="63">
        <f t="shared" si="2"/>
        <v>1</v>
      </c>
      <c r="AB8" s="63">
        <v>61.328740974058896</v>
      </c>
      <c r="AC8" s="63">
        <f>CORREL(AB8:AB100,W5:W97)</f>
        <v>0.98945637626815031</v>
      </c>
      <c r="AD8" s="63" t="s">
        <v>159</v>
      </c>
    </row>
    <row r="9" spans="1:31" x14ac:dyDescent="0.2">
      <c r="A9" s="78" t="s">
        <v>33</v>
      </c>
      <c r="B9" s="79">
        <f>'[1]UNION 1995-2018'!D9</f>
        <v>2607.6705609091709</v>
      </c>
      <c r="C9" s="63">
        <v>2603.7748499999998</v>
      </c>
      <c r="D9" s="63">
        <f t="shared" si="3"/>
        <v>5.0801299999998264</v>
      </c>
      <c r="E9" s="63">
        <v>0</v>
      </c>
      <c r="F9" s="63">
        <f t="shared" si="0"/>
        <v>1</v>
      </c>
      <c r="G9" s="63">
        <f t="shared" ref="G9:G40" si="6">(C9-C5)/C5</f>
        <v>-2.1884696103884431E-3</v>
      </c>
      <c r="H9" s="63">
        <v>74.998627975016305</v>
      </c>
      <c r="I9" s="63">
        <f>CORREL(H9:H100,C5:C96)</f>
        <v>0.40198173447971586</v>
      </c>
      <c r="J9" s="63" t="s">
        <v>160</v>
      </c>
      <c r="L9" s="80">
        <f>'[1]UNION 1995-2018'!G9</f>
        <v>1254.2347553738339</v>
      </c>
      <c r="M9" s="63">
        <v>1257.49352</v>
      </c>
      <c r="N9" s="63">
        <f t="shared" si="4"/>
        <v>3.6949799999999868</v>
      </c>
      <c r="O9" s="63">
        <v>0</v>
      </c>
      <c r="P9" s="63">
        <f t="shared" si="1"/>
        <v>1</v>
      </c>
      <c r="Q9" s="63">
        <f t="shared" ref="Q9:Q40" si="7">(M9-M5)/M5</f>
        <v>-1.1737040756551667E-2</v>
      </c>
      <c r="R9" s="63">
        <v>90.319324138518894</v>
      </c>
      <c r="S9" s="63">
        <f>CORREL(R9:R100,M5:M96)</f>
        <v>0.9258316601702633</v>
      </c>
      <c r="T9" s="63" t="s">
        <v>160</v>
      </c>
      <c r="V9" s="82">
        <f>'[1]UNION 1995-2018'!J9</f>
        <v>8123.9514933566243</v>
      </c>
      <c r="W9" s="63">
        <v>8126.8830900000003</v>
      </c>
      <c r="X9" s="63">
        <f t="shared" si="5"/>
        <v>82.595100000000457</v>
      </c>
      <c r="Y9" s="63">
        <v>0</v>
      </c>
      <c r="Z9" s="63">
        <f t="shared" si="2"/>
        <v>1</v>
      </c>
      <c r="AA9" s="63">
        <f>(W9-W5)/W5</f>
        <v>3.9548143583089064E-2</v>
      </c>
      <c r="AB9" s="63">
        <v>61.576505408328899</v>
      </c>
      <c r="AC9" s="63">
        <f>CORREL(AB9:AB100,W5:W96)</f>
        <v>0.98809984397489514</v>
      </c>
      <c r="AD9" s="63" t="s">
        <v>160</v>
      </c>
    </row>
    <row r="10" spans="1:31" x14ac:dyDescent="0.2">
      <c r="A10" s="78" t="s">
        <v>34</v>
      </c>
      <c r="B10" s="79">
        <f>'[1]UNION 1995-2018'!D10</f>
        <v>2595.1073215960591</v>
      </c>
      <c r="C10" s="63">
        <v>2612.1591800000001</v>
      </c>
      <c r="D10" s="63">
        <f t="shared" si="3"/>
        <v>8.3843300000003183</v>
      </c>
      <c r="E10" s="63">
        <v>0</v>
      </c>
      <c r="F10" s="63">
        <f t="shared" si="0"/>
        <v>1</v>
      </c>
      <c r="G10" s="63">
        <f t="shared" si="6"/>
        <v>1.3870934566794879E-3</v>
      </c>
      <c r="H10" s="63">
        <v>75.44999147317661</v>
      </c>
      <c r="I10" s="63">
        <f>CORREL(H10:H100,C5:C95)</f>
        <v>0.40119082933655043</v>
      </c>
      <c r="J10" s="63" t="s">
        <v>161</v>
      </c>
      <c r="L10" s="80">
        <f>'[1]UNION 1995-2018'!G10</f>
        <v>1274.362444006025</v>
      </c>
      <c r="M10" s="63">
        <v>1277.18932</v>
      </c>
      <c r="N10" s="63">
        <f t="shared" si="4"/>
        <v>19.695799999999963</v>
      </c>
      <c r="O10" s="63">
        <v>0</v>
      </c>
      <c r="P10" s="63">
        <f t="shared" si="1"/>
        <v>1</v>
      </c>
      <c r="Q10" s="63">
        <f t="shared" si="7"/>
        <v>1.0391830807729459E-2</v>
      </c>
      <c r="R10" s="63">
        <v>90.461604588540396</v>
      </c>
      <c r="S10" s="63">
        <f>CORREL(R10:R100,M5:M95)</f>
        <v>0.89860919866006772</v>
      </c>
      <c r="T10" s="63" t="s">
        <v>161</v>
      </c>
      <c r="V10" s="82">
        <f>'[1]UNION 1995-2018'!J10</f>
        <v>8220.4524392657859</v>
      </c>
      <c r="W10" s="63">
        <v>8216.7330099999999</v>
      </c>
      <c r="X10" s="63">
        <f t="shared" si="5"/>
        <v>89.849919999999656</v>
      </c>
      <c r="Y10" s="63">
        <v>0</v>
      </c>
      <c r="Z10" s="63">
        <f t="shared" si="2"/>
        <v>1</v>
      </c>
      <c r="AA10" s="63">
        <f t="shared" ref="AA10:AA73" si="8">(W10-W6)/W6</f>
        <v>4.1763533463718097E-2</v>
      </c>
      <c r="AB10" s="63">
        <v>61.889028843973698</v>
      </c>
      <c r="AC10" s="63">
        <f>CORREL(AB10:AB100,W5:W95)</f>
        <v>0.986079199984077</v>
      </c>
      <c r="AD10" s="63" t="s">
        <v>161</v>
      </c>
    </row>
    <row r="11" spans="1:31" x14ac:dyDescent="0.2">
      <c r="A11" s="78" t="s">
        <v>35</v>
      </c>
      <c r="B11" s="79">
        <f>'[1]UNION 1995-2018'!D11</f>
        <v>2627.7545553615309</v>
      </c>
      <c r="C11" s="63">
        <v>2625.0779600000001</v>
      </c>
      <c r="D11" s="63">
        <f t="shared" si="3"/>
        <v>12.91877999999997</v>
      </c>
      <c r="E11" s="63">
        <v>0</v>
      </c>
      <c r="F11" s="63">
        <f t="shared" si="0"/>
        <v>1</v>
      </c>
      <c r="G11" s="63">
        <f t="shared" si="6"/>
        <v>8.8972331286646649E-3</v>
      </c>
      <c r="H11" s="63">
        <v>76.144463957339013</v>
      </c>
      <c r="I11" s="63">
        <f>CORREL(H11:H100,C5:C94)</f>
        <v>0.40165823671822237</v>
      </c>
      <c r="J11" s="63" t="s">
        <v>162</v>
      </c>
      <c r="L11" s="80">
        <f>'[1]UNION 1995-2018'!G11</f>
        <v>1315.3863797320485</v>
      </c>
      <c r="M11" s="63">
        <v>1312.65184</v>
      </c>
      <c r="N11" s="63">
        <f t="shared" si="4"/>
        <v>35.46252000000004</v>
      </c>
      <c r="O11" s="63">
        <v>0</v>
      </c>
      <c r="P11" s="63">
        <f t="shared" si="1"/>
        <v>1</v>
      </c>
      <c r="Q11" s="63">
        <f t="shared" si="7"/>
        <v>4.4323953522275077E-2</v>
      </c>
      <c r="R11" s="63">
        <v>90.489545128315811</v>
      </c>
      <c r="S11" s="63">
        <f>CORREL(R11:R100,M5:M94)</f>
        <v>0.86440222623336949</v>
      </c>
      <c r="T11" s="63" t="s">
        <v>162</v>
      </c>
      <c r="V11" s="82">
        <f>'[1]UNION 1995-2018'!J11</f>
        <v>8292.0087967897089</v>
      </c>
      <c r="W11" s="63">
        <v>8294.2434400000002</v>
      </c>
      <c r="X11" s="63">
        <f t="shared" si="5"/>
        <v>77.51043000000027</v>
      </c>
      <c r="Y11" s="63">
        <v>0</v>
      </c>
      <c r="Z11" s="63">
        <f t="shared" si="2"/>
        <v>1</v>
      </c>
      <c r="AA11" s="63">
        <f t="shared" si="8"/>
        <v>4.148271534681712E-2</v>
      </c>
      <c r="AB11" s="63">
        <v>62.206832977618895</v>
      </c>
      <c r="AC11" s="63">
        <f>CORREL(AB11:AB100,W5:W94)</f>
        <v>0.98338375758086682</v>
      </c>
      <c r="AD11" s="63" t="s">
        <v>162</v>
      </c>
    </row>
    <row r="12" spans="1:31" x14ac:dyDescent="0.2">
      <c r="A12" s="78" t="s">
        <v>36</v>
      </c>
      <c r="B12" s="79">
        <f>'[1]UNION 1995-2018'!D12</f>
        <v>2642.5063897265259</v>
      </c>
      <c r="C12" s="63">
        <v>2639.8080399999999</v>
      </c>
      <c r="D12" s="63">
        <f t="shared" si="3"/>
        <v>14.730079999999816</v>
      </c>
      <c r="E12" s="63">
        <v>0</v>
      </c>
      <c r="F12" s="63">
        <f t="shared" si="0"/>
        <v>1</v>
      </c>
      <c r="G12" s="63">
        <f t="shared" si="6"/>
        <v>1.5820757891869628E-2</v>
      </c>
      <c r="H12" s="63">
        <v>77.0747416681196</v>
      </c>
      <c r="I12" s="63">
        <f>CORREL(H5:H99,C6:C100)</f>
        <v>0.360800179219047</v>
      </c>
      <c r="J12" s="63" t="s">
        <v>164</v>
      </c>
      <c r="L12" s="80">
        <f>'[1]UNION 1995-2018'!G12</f>
        <v>1349.320736351114</v>
      </c>
      <c r="M12" s="63">
        <v>1347.16938</v>
      </c>
      <c r="N12" s="63">
        <f t="shared" si="4"/>
        <v>34.517540000000054</v>
      </c>
      <c r="O12" s="63">
        <v>0</v>
      </c>
      <c r="P12" s="63">
        <f t="shared" si="1"/>
        <v>1</v>
      </c>
      <c r="Q12" s="63">
        <f t="shared" si="7"/>
        <v>7.447036905945037E-2</v>
      </c>
      <c r="R12" s="63">
        <v>90.471157570737105</v>
      </c>
      <c r="S12" s="63">
        <f>CORREL(R5:R99,M6:M100)</f>
        <v>0.96193959003923479</v>
      </c>
      <c r="T12" s="63" t="s">
        <v>164</v>
      </c>
      <c r="V12" s="82">
        <f>'[1]UNION 1995-2018'!J12</f>
        <v>8355.0168283616385</v>
      </c>
      <c r="W12" s="63">
        <v>8353.4030000000002</v>
      </c>
      <c r="X12" s="63">
        <f t="shared" si="5"/>
        <v>59.159560000000056</v>
      </c>
      <c r="Y12" s="63">
        <v>0</v>
      </c>
      <c r="Z12" s="63">
        <f t="shared" si="2"/>
        <v>1</v>
      </c>
      <c r="AA12" s="63">
        <f t="shared" si="8"/>
        <v>3.8426646383653458E-2</v>
      </c>
      <c r="AB12" s="63">
        <v>62.541078284370201</v>
      </c>
      <c r="AC12" s="63">
        <f>CORREL(AB5:AB99,W6:W100)</f>
        <v>0.98739648469084185</v>
      </c>
      <c r="AD12" s="63" t="s">
        <v>164</v>
      </c>
    </row>
    <row r="13" spans="1:31" x14ac:dyDescent="0.2">
      <c r="A13" s="78" t="s">
        <v>37</v>
      </c>
      <c r="B13" s="79">
        <f>'[1]UNION 1995-2018'!D13</f>
        <v>2654.6863266354208</v>
      </c>
      <c r="C13" s="63">
        <v>2653.7457199999999</v>
      </c>
      <c r="D13" s="63">
        <f t="shared" si="3"/>
        <v>13.93768</v>
      </c>
      <c r="E13" s="63">
        <v>0</v>
      </c>
      <c r="F13" s="63">
        <f t="shared" si="0"/>
        <v>1</v>
      </c>
      <c r="G13" s="63">
        <f t="shared" si="6"/>
        <v>1.9191701617365307E-2</v>
      </c>
      <c r="H13" s="63">
        <v>78.195660291908197</v>
      </c>
      <c r="I13" s="63">
        <f>CORREL(H5:H98,C7:C100)</f>
        <v>0.33078208688794158</v>
      </c>
      <c r="J13" s="63" t="s">
        <v>165</v>
      </c>
      <c r="L13" s="80">
        <f>'[1]UNION 1995-2018'!G13</f>
        <v>1367.8515700588064</v>
      </c>
      <c r="M13" s="63">
        <v>1370.6783</v>
      </c>
      <c r="N13" s="63">
        <f t="shared" si="4"/>
        <v>23.508919999999989</v>
      </c>
      <c r="O13" s="63">
        <v>0</v>
      </c>
      <c r="P13" s="63">
        <f t="shared" si="1"/>
        <v>1</v>
      </c>
      <c r="Q13" s="63">
        <f t="shared" si="7"/>
        <v>9.0008241155787469E-2</v>
      </c>
      <c r="R13" s="63">
        <v>90.506300893515601</v>
      </c>
      <c r="S13" s="63">
        <f>CORREL(R5:R98,M7:M100)</f>
        <v>0.95198172126170544</v>
      </c>
      <c r="T13" s="63" t="s">
        <v>165</v>
      </c>
      <c r="V13" s="82">
        <f>'[1]UNION 1995-2018'!J13</f>
        <v>8408.1129265836043</v>
      </c>
      <c r="W13" s="63">
        <v>8409.9751899999992</v>
      </c>
      <c r="X13" s="63">
        <f t="shared" si="5"/>
        <v>56.572189999998955</v>
      </c>
      <c r="Y13" s="63">
        <v>0</v>
      </c>
      <c r="Z13" s="63">
        <f t="shared" si="2"/>
        <v>1</v>
      </c>
      <c r="AA13" s="63">
        <f t="shared" si="8"/>
        <v>3.4834031308797739E-2</v>
      </c>
      <c r="AB13" s="63">
        <v>62.994053704726198</v>
      </c>
      <c r="AC13" s="63">
        <f>CORREL(AB5:AB98,W7:W100)</f>
        <v>0.98449921990794909</v>
      </c>
      <c r="AD13" s="63" t="s">
        <v>165</v>
      </c>
    </row>
    <row r="14" spans="1:31" x14ac:dyDescent="0.2">
      <c r="A14" s="78" t="s">
        <v>38</v>
      </c>
      <c r="B14" s="79">
        <f>'[1]UNION 1995-2018'!D14</f>
        <v>2679.4550833133144</v>
      </c>
      <c r="C14" s="63">
        <v>2684.8927100000001</v>
      </c>
      <c r="D14" s="63">
        <f t="shared" si="3"/>
        <v>31.146990000000187</v>
      </c>
      <c r="E14" s="63">
        <v>0</v>
      </c>
      <c r="F14" s="63">
        <f t="shared" si="0"/>
        <v>1</v>
      </c>
      <c r="G14" s="63">
        <f t="shared" si="6"/>
        <v>2.7844218130688332E-2</v>
      </c>
      <c r="H14" s="63">
        <v>79.410332918056</v>
      </c>
      <c r="I14" s="63">
        <f>CORREL(H5:H97,C8:C100)</f>
        <v>0.29154216779501319</v>
      </c>
      <c r="J14" s="63" t="s">
        <v>166</v>
      </c>
      <c r="L14" s="80">
        <f>'[1]UNION 1995-2018'!G14</f>
        <v>1381.9543905083392</v>
      </c>
      <c r="M14" s="63">
        <v>1380.18046</v>
      </c>
      <c r="N14" s="63">
        <f t="shared" si="4"/>
        <v>9.5021600000000035</v>
      </c>
      <c r="O14" s="63">
        <v>0</v>
      </c>
      <c r="P14" s="63">
        <f t="shared" si="1"/>
        <v>1</v>
      </c>
      <c r="Q14" s="63">
        <f t="shared" si="7"/>
        <v>8.0638898546380025E-2</v>
      </c>
      <c r="R14" s="63">
        <v>90.949140276978497</v>
      </c>
      <c r="S14" s="63">
        <f>CORREL(R5:R97,M8:M100)</f>
        <v>0.93723051072016006</v>
      </c>
      <c r="T14" s="63" t="s">
        <v>166</v>
      </c>
      <c r="V14" s="82">
        <f>'[1]UNION 1995-2018'!J14</f>
        <v>8475.3392544611706</v>
      </c>
      <c r="W14" s="63">
        <v>8469.1947999999993</v>
      </c>
      <c r="X14" s="63">
        <f t="shared" si="5"/>
        <v>59.219610000000102</v>
      </c>
      <c r="Y14" s="63">
        <v>0</v>
      </c>
      <c r="Z14" s="63">
        <f t="shared" si="2"/>
        <v>1</v>
      </c>
      <c r="AA14" s="63">
        <f>(W14-W10)/W10</f>
        <v>3.072532473584649E-2</v>
      </c>
      <c r="AB14" s="63">
        <v>63.534484308590493</v>
      </c>
      <c r="AC14" s="63">
        <f>CORREL(AB5:AB97,W8:W100)</f>
        <v>0.98061530840888433</v>
      </c>
      <c r="AD14" s="63" t="s">
        <v>166</v>
      </c>
    </row>
    <row r="15" spans="1:31" x14ac:dyDescent="0.2">
      <c r="A15" s="78" t="s">
        <v>39</v>
      </c>
      <c r="B15" s="79">
        <f>'[1]UNION 1995-2018'!D15</f>
        <v>2735.1976266207812</v>
      </c>
      <c r="C15" s="63">
        <v>2735.3040500000002</v>
      </c>
      <c r="D15" s="63">
        <f t="shared" si="3"/>
        <v>50.411340000000109</v>
      </c>
      <c r="E15" s="63">
        <v>0</v>
      </c>
      <c r="F15" s="63">
        <f t="shared" si="0"/>
        <v>1</v>
      </c>
      <c r="G15" s="63">
        <f t="shared" si="6"/>
        <v>4.1989644376123639E-2</v>
      </c>
      <c r="H15" s="63">
        <v>80.503766609226005</v>
      </c>
      <c r="I15" s="63">
        <f>CORREL(H5:H96,C9:C100)</f>
        <v>0.24432257646491581</v>
      </c>
      <c r="J15" s="63" t="s">
        <v>167</v>
      </c>
      <c r="L15" s="80">
        <f>'[1]UNION 1995-2018'!G15</f>
        <v>1377.6986130094326</v>
      </c>
      <c r="M15" s="63">
        <v>1377.6660999999999</v>
      </c>
      <c r="N15" s="63">
        <f t="shared" si="4"/>
        <v>-2.5143600000001243</v>
      </c>
      <c r="O15" s="63">
        <v>0</v>
      </c>
      <c r="P15" s="63">
        <f t="shared" si="1"/>
        <v>-1</v>
      </c>
      <c r="Q15" s="63">
        <f t="shared" si="7"/>
        <v>4.9528944400062641E-2</v>
      </c>
      <c r="R15" s="63">
        <v>91.854026430774212</v>
      </c>
      <c r="S15" s="63">
        <f>CORREL(R5:R96,M9:M100)</f>
        <v>0.91808876228955449</v>
      </c>
      <c r="T15" s="63" t="s">
        <v>167</v>
      </c>
      <c r="V15" s="82">
        <f>'[1]UNION 1995-2018'!J15</f>
        <v>8535.606954541563</v>
      </c>
      <c r="W15" s="63">
        <v>8547.8569900000002</v>
      </c>
      <c r="X15" s="63">
        <f t="shared" si="5"/>
        <v>78.662190000000919</v>
      </c>
      <c r="Y15" s="63">
        <v>0</v>
      </c>
      <c r="Z15" s="63">
        <f t="shared" si="2"/>
        <v>1</v>
      </c>
      <c r="AA15" s="63">
        <f t="shared" si="8"/>
        <v>3.0577056465080077E-2</v>
      </c>
      <c r="AB15" s="63">
        <v>64.080238141686891</v>
      </c>
      <c r="AC15" s="63">
        <f>CORREL(AB5:AB96,W9:W100)</f>
        <v>0.97579858120189622</v>
      </c>
      <c r="AD15" s="63" t="s">
        <v>167</v>
      </c>
    </row>
    <row r="16" spans="1:31" x14ac:dyDescent="0.2">
      <c r="A16" s="78" t="s">
        <v>40</v>
      </c>
      <c r="B16" s="79">
        <f>'[1]UNION 1995-2018'!D16</f>
        <v>2795.4406113194655</v>
      </c>
      <c r="C16" s="63">
        <v>2783.4370399999998</v>
      </c>
      <c r="D16" s="63">
        <f t="shared" si="3"/>
        <v>48.132989999999609</v>
      </c>
      <c r="E16" s="63">
        <v>0</v>
      </c>
      <c r="F16" s="63">
        <f t="shared" si="0"/>
        <v>1</v>
      </c>
      <c r="G16" s="63">
        <f t="shared" si="6"/>
        <v>5.440888042753287E-2</v>
      </c>
      <c r="H16" s="63">
        <v>81.454488385066497</v>
      </c>
      <c r="I16" s="63">
        <f>CORREL(H5:H95,C10:C100)</f>
        <v>0.19101085848671062</v>
      </c>
      <c r="J16" s="63" t="s">
        <v>168</v>
      </c>
      <c r="L16" s="80">
        <f>'[1]UNION 1995-2018'!G16</f>
        <v>1371.8104549782261</v>
      </c>
      <c r="M16" s="63">
        <v>1379.99215</v>
      </c>
      <c r="N16" s="63">
        <f t="shared" si="4"/>
        <v>2.326050000000123</v>
      </c>
      <c r="O16" s="63">
        <v>0</v>
      </c>
      <c r="P16" s="63">
        <f t="shared" si="1"/>
        <v>1</v>
      </c>
      <c r="Q16" s="63">
        <f t="shared" si="7"/>
        <v>2.436424883706902E-2</v>
      </c>
      <c r="R16" s="63">
        <v>93.257243550583297</v>
      </c>
      <c r="S16" s="63">
        <f>CORREL(R5:R95,M10:M100)</f>
        <v>0.89471599630742138</v>
      </c>
      <c r="T16" s="63" t="s">
        <v>168</v>
      </c>
      <c r="V16" s="82">
        <f>'[1]UNION 1995-2018'!J16</f>
        <v>8647.0512613195933</v>
      </c>
      <c r="W16" s="63">
        <v>8638.0830399999995</v>
      </c>
      <c r="X16" s="63">
        <f t="shared" si="5"/>
        <v>90.226049999999304</v>
      </c>
      <c r="Y16" s="63">
        <v>0</v>
      </c>
      <c r="Z16" s="63">
        <f t="shared" si="2"/>
        <v>1</v>
      </c>
      <c r="AA16" s="63">
        <f t="shared" si="8"/>
        <v>3.4079529025476119E-2</v>
      </c>
      <c r="AB16" s="63">
        <v>64.669163334589797</v>
      </c>
      <c r="AC16" s="63">
        <f>CORREL(AB5:AB95,W10:W100)</f>
        <v>0.97014926552978287</v>
      </c>
      <c r="AD16" s="63" t="s">
        <v>168</v>
      </c>
    </row>
    <row r="17" spans="1:30" x14ac:dyDescent="0.2">
      <c r="A17" s="78" t="s">
        <v>41</v>
      </c>
      <c r="B17" s="79">
        <f>'[1]UNION 1995-2018'!D17</f>
        <v>2806.9160240519996</v>
      </c>
      <c r="C17" s="63">
        <v>2823.7222499999998</v>
      </c>
      <c r="D17" s="63">
        <f t="shared" si="3"/>
        <v>40.285210000000006</v>
      </c>
      <c r="E17" s="63">
        <v>0</v>
      </c>
      <c r="F17" s="63">
        <f t="shared" si="0"/>
        <v>1</v>
      </c>
      <c r="G17" s="63">
        <f t="shared" si="6"/>
        <v>6.4051551254126912E-2</v>
      </c>
      <c r="H17" s="63">
        <v>82.4843537265631</v>
      </c>
      <c r="I17" s="63">
        <f>CORREL(H5:H94,C11:C100)</f>
        <v>0.13273147734627827</v>
      </c>
      <c r="J17" s="63" t="s">
        <v>169</v>
      </c>
      <c r="L17" s="80">
        <f>'[1]UNION 1995-2018'!G17</f>
        <v>1399.094967617857</v>
      </c>
      <c r="M17" s="63">
        <v>1401.3619900000001</v>
      </c>
      <c r="N17" s="63">
        <f t="shared" si="4"/>
        <v>21.369840000000067</v>
      </c>
      <c r="O17" s="63">
        <v>0</v>
      </c>
      <c r="P17" s="63">
        <f t="shared" si="1"/>
        <v>1</v>
      </c>
      <c r="Q17" s="63">
        <f t="shared" si="7"/>
        <v>2.238577060715127E-2</v>
      </c>
      <c r="R17" s="63">
        <v>94.462731356205893</v>
      </c>
      <c r="S17" s="63">
        <f>CORREL(R5:R94,M11:M100)</f>
        <v>0.86706174692437465</v>
      </c>
      <c r="T17" s="63" t="s">
        <v>169</v>
      </c>
      <c r="V17" s="82">
        <f>'[1]UNION 1995-2018'!J17</f>
        <v>8716.469302645979</v>
      </c>
      <c r="W17" s="63">
        <v>8716.2179099999994</v>
      </c>
      <c r="X17" s="63">
        <f t="shared" si="5"/>
        <v>78.134869999999864</v>
      </c>
      <c r="Y17" s="63">
        <v>0</v>
      </c>
      <c r="Z17" s="63">
        <f t="shared" si="2"/>
        <v>1</v>
      </c>
      <c r="AA17" s="63">
        <f t="shared" si="8"/>
        <v>3.6414223952068545E-2</v>
      </c>
      <c r="AB17" s="63">
        <v>65.196626305988701</v>
      </c>
      <c r="AC17" s="63">
        <f>CORREL(AB5:AB94,W11:W100)</f>
        <v>0.96377797990781722</v>
      </c>
      <c r="AD17" s="63" t="s">
        <v>169</v>
      </c>
    </row>
    <row r="18" spans="1:30" x14ac:dyDescent="0.2">
      <c r="A18" s="78" t="s">
        <v>42</v>
      </c>
      <c r="B18" s="79">
        <f>'[1]UNION 1995-2018'!D18</f>
        <v>2865.3666579937444</v>
      </c>
      <c r="C18" s="63">
        <v>2864.1237299999998</v>
      </c>
      <c r="D18" s="63">
        <f t="shared" si="3"/>
        <v>40.401479999999992</v>
      </c>
      <c r="E18" s="63">
        <v>0</v>
      </c>
      <c r="F18" s="63">
        <f t="shared" si="0"/>
        <v>1</v>
      </c>
      <c r="G18" s="63">
        <f t="shared" si="6"/>
        <v>6.6755375115156723E-2</v>
      </c>
      <c r="H18" s="63">
        <v>83.500042648491302</v>
      </c>
      <c r="L18" s="80">
        <f>'[1]UNION 1995-2018'!G18</f>
        <v>1436.1278762078789</v>
      </c>
      <c r="M18" s="63">
        <v>1435.38336</v>
      </c>
      <c r="N18" s="63">
        <f t="shared" si="4"/>
        <v>34.021369999999933</v>
      </c>
      <c r="O18" s="63">
        <v>0</v>
      </c>
      <c r="P18" s="63">
        <f t="shared" si="1"/>
        <v>1</v>
      </c>
      <c r="Q18" s="63">
        <f t="shared" si="7"/>
        <v>3.9996871133793618E-2</v>
      </c>
      <c r="R18" s="63">
        <v>95.544196822537302</v>
      </c>
      <c r="V18" s="82">
        <f>'[1]UNION 1995-2018'!J18</f>
        <v>8786.73280053501</v>
      </c>
      <c r="W18" s="63">
        <v>8788.4382900000001</v>
      </c>
      <c r="X18" s="63">
        <f t="shared" si="5"/>
        <v>72.220380000000659</v>
      </c>
      <c r="Y18" s="63">
        <v>0</v>
      </c>
      <c r="Z18" s="63">
        <f t="shared" si="2"/>
        <v>1</v>
      </c>
      <c r="AA18" s="63">
        <f t="shared" si="8"/>
        <v>3.7694668447111501E-2</v>
      </c>
      <c r="AB18" s="63">
        <v>65.723896749064195</v>
      </c>
    </row>
    <row r="19" spans="1:30" x14ac:dyDescent="0.2">
      <c r="A19" s="78" t="s">
        <v>43</v>
      </c>
      <c r="B19" s="79">
        <f>'[1]UNION 1995-2018'!D19</f>
        <v>2898.410034945638</v>
      </c>
      <c r="C19" s="63">
        <v>2901.0293799999999</v>
      </c>
      <c r="D19" s="63">
        <f t="shared" si="3"/>
        <v>36.905650000000151</v>
      </c>
      <c r="E19" s="63">
        <v>0</v>
      </c>
      <c r="F19" s="63">
        <f t="shared" si="0"/>
        <v>1</v>
      </c>
      <c r="G19" s="63">
        <f t="shared" si="6"/>
        <v>6.058753504934844E-2</v>
      </c>
      <c r="H19" s="63">
        <v>84.24926732736111</v>
      </c>
      <c r="I19" s="63" t="str">
        <f>IF(J19&lt;0.01,"**",IF(J19&lt;0.05,"*","--"))</f>
        <v>**</v>
      </c>
      <c r="J19" s="63">
        <f>1-_xlfn.T.DIST(K8,91,TRUE)</f>
        <v>3.0758368591787821E-5</v>
      </c>
      <c r="L19" s="80">
        <f>'[1]UNION 1995-2018'!G19</f>
        <v>1475.5870992259865</v>
      </c>
      <c r="M19" s="63">
        <v>1475.8300999999999</v>
      </c>
      <c r="N19" s="63">
        <f t="shared" si="4"/>
        <v>40.446739999999863</v>
      </c>
      <c r="O19" s="63">
        <v>0</v>
      </c>
      <c r="P19" s="63">
        <f t="shared" si="1"/>
        <v>1</v>
      </c>
      <c r="Q19" s="63">
        <f t="shared" si="7"/>
        <v>7.1253840099571294E-2</v>
      </c>
      <c r="R19" s="63">
        <v>96.928076383136187</v>
      </c>
      <c r="S19" s="63" t="str">
        <f>IF(T19&lt;0.01,"**",IF(T19&lt;0.05,"*","--"))</f>
        <v>**</v>
      </c>
      <c r="T19" s="63">
        <f>1-_xlfn.T.DIST(U5,94,TRUE)</f>
        <v>0</v>
      </c>
      <c r="V19" s="82">
        <f>'[1]UNION 1995-2018'!J19</f>
        <v>8883.3530320260306</v>
      </c>
      <c r="W19" s="63">
        <v>8882.0418599999994</v>
      </c>
      <c r="X19" s="63">
        <f t="shared" si="5"/>
        <v>93.603569999999308</v>
      </c>
      <c r="Y19" s="63">
        <v>0</v>
      </c>
      <c r="Z19" s="63">
        <f t="shared" si="2"/>
        <v>1</v>
      </c>
      <c r="AA19" s="63">
        <f t="shared" si="8"/>
        <v>3.9095748839850342E-2</v>
      </c>
      <c r="AB19" s="63">
        <v>66.416837330424798</v>
      </c>
      <c r="AC19" s="63" t="str">
        <f>IF(AD19&lt;0.01,"**",IF(AD19&lt;0.05,"*","--"))</f>
        <v>**</v>
      </c>
      <c r="AD19" s="63">
        <f>1-_xlfn.T.DIST(AE7,92,TRUE)</f>
        <v>0</v>
      </c>
    </row>
    <row r="20" spans="1:30" x14ac:dyDescent="0.2">
      <c r="A20" s="78" t="s">
        <v>44</v>
      </c>
      <c r="B20" s="79">
        <f>'[1]UNION 1995-2018'!D20</f>
        <v>2929.1898954313724</v>
      </c>
      <c r="C20" s="63">
        <v>2932.0120900000002</v>
      </c>
      <c r="D20" s="63">
        <f t="shared" si="3"/>
        <v>30.982710000000225</v>
      </c>
      <c r="E20" s="63">
        <v>0</v>
      </c>
      <c r="F20" s="63">
        <f t="shared" si="0"/>
        <v>1</v>
      </c>
      <c r="G20" s="63">
        <f t="shared" si="6"/>
        <v>5.337826861713401E-2</v>
      </c>
      <c r="H20" s="63">
        <v>84.944238430681807</v>
      </c>
      <c r="J20" s="63">
        <f>J19*2</f>
        <v>6.1516737183575643E-5</v>
      </c>
      <c r="L20" s="80">
        <f>'[1]UNION 1995-2018'!G20</f>
        <v>1526.2203946694858</v>
      </c>
      <c r="M20" s="63">
        <v>1525.17634</v>
      </c>
      <c r="N20" s="63">
        <f t="shared" si="4"/>
        <v>49.34624000000008</v>
      </c>
      <c r="O20" s="63">
        <v>0</v>
      </c>
      <c r="P20" s="63">
        <f t="shared" si="1"/>
        <v>1</v>
      </c>
      <c r="Q20" s="63">
        <f t="shared" si="7"/>
        <v>0.10520653324006222</v>
      </c>
      <c r="R20" s="63">
        <v>98.31061812971889</v>
      </c>
      <c r="T20" s="63">
        <f>T19*2</f>
        <v>0</v>
      </c>
      <c r="V20" s="82">
        <f>'[1]UNION 1995-2018'!J20</f>
        <v>8953.1291187392344</v>
      </c>
      <c r="W20" s="63">
        <v>9007.6250099999997</v>
      </c>
      <c r="X20" s="63">
        <f t="shared" si="5"/>
        <v>125.58315000000039</v>
      </c>
      <c r="Y20" s="63">
        <v>0</v>
      </c>
      <c r="Z20" s="63">
        <f t="shared" si="2"/>
        <v>1</v>
      </c>
      <c r="AA20" s="63">
        <f t="shared" si="8"/>
        <v>4.2780553079749074E-2</v>
      </c>
      <c r="AB20" s="63">
        <v>67.145877691989298</v>
      </c>
      <c r="AD20" s="63">
        <f>AD19*2</f>
        <v>0</v>
      </c>
    </row>
    <row r="21" spans="1:30" x14ac:dyDescent="0.2">
      <c r="A21" s="78" t="s">
        <v>45</v>
      </c>
      <c r="B21" s="79">
        <f>'[1]UNION 1995-2018'!D21</f>
        <v>2965.9381919289608</v>
      </c>
      <c r="C21" s="63">
        <v>2958.5556299999998</v>
      </c>
      <c r="D21" s="63">
        <f t="shared" si="3"/>
        <v>26.543539999999666</v>
      </c>
      <c r="E21" s="63">
        <v>0</v>
      </c>
      <c r="F21" s="63">
        <f t="shared" si="0"/>
        <v>1</v>
      </c>
      <c r="G21" s="63">
        <f t="shared" si="6"/>
        <v>4.7750227558677222E-2</v>
      </c>
      <c r="H21" s="63">
        <v>85.896576882628992</v>
      </c>
      <c r="L21" s="80">
        <f>'[1]UNION 1995-2018'!G21</f>
        <v>1578.076786038735</v>
      </c>
      <c r="M21" s="63">
        <v>1576.7936400000001</v>
      </c>
      <c r="N21" s="63">
        <f t="shared" si="4"/>
        <v>51.617300000000114</v>
      </c>
      <c r="O21" s="63">
        <v>0</v>
      </c>
      <c r="P21" s="63">
        <f t="shared" si="1"/>
        <v>1</v>
      </c>
      <c r="Q21" s="63">
        <f t="shared" si="7"/>
        <v>0.12518653370925237</v>
      </c>
      <c r="R21" s="63">
        <v>99.737223667618593</v>
      </c>
      <c r="V21" s="82">
        <f>'[1]UNION 1995-2018'!J21</f>
        <v>9164.5529446949949</v>
      </c>
      <c r="W21" s="63">
        <v>9163.6087900000002</v>
      </c>
      <c r="X21" s="63">
        <f t="shared" si="5"/>
        <v>155.98378000000048</v>
      </c>
      <c r="Y21" s="63">
        <v>0</v>
      </c>
      <c r="Z21" s="63">
        <f t="shared" si="2"/>
        <v>1</v>
      </c>
      <c r="AA21" s="63">
        <f t="shared" si="8"/>
        <v>5.1328556103067975E-2</v>
      </c>
      <c r="AB21" s="63">
        <v>67.8097550355062</v>
      </c>
    </row>
    <row r="22" spans="1:30" x14ac:dyDescent="0.2">
      <c r="A22" s="78" t="s">
        <v>46</v>
      </c>
      <c r="B22" s="79">
        <f>'[1]UNION 1995-2018'!D22</f>
        <v>2971.7083541305624</v>
      </c>
      <c r="C22" s="63">
        <v>2971.6060900000002</v>
      </c>
      <c r="D22" s="63">
        <f t="shared" si="3"/>
        <v>13.050460000000385</v>
      </c>
      <c r="E22" s="63">
        <v>0</v>
      </c>
      <c r="F22" s="63">
        <f t="shared" si="0"/>
        <v>1</v>
      </c>
      <c r="G22" s="63">
        <f t="shared" si="6"/>
        <v>3.7527135742840424E-2</v>
      </c>
      <c r="H22" s="63">
        <v>87.167712275155921</v>
      </c>
      <c r="L22" s="80">
        <f>'[1]UNION 1995-2018'!G22</f>
        <v>1623.3142068734246</v>
      </c>
      <c r="M22" s="63">
        <v>1628.9481900000001</v>
      </c>
      <c r="N22" s="63">
        <f t="shared" si="4"/>
        <v>52.154549999999972</v>
      </c>
      <c r="O22" s="63">
        <v>0</v>
      </c>
      <c r="P22" s="63">
        <f t="shared" si="1"/>
        <v>1</v>
      </c>
      <c r="Q22" s="63">
        <f t="shared" si="7"/>
        <v>0.13485235749145094</v>
      </c>
      <c r="R22" s="63">
        <v>101.210051483355</v>
      </c>
      <c r="V22" s="82">
        <f>'[1]UNION 1995-2018'!J22</f>
        <v>9321.5426053717492</v>
      </c>
      <c r="W22" s="63">
        <v>9311.8044900000004</v>
      </c>
      <c r="X22" s="63">
        <f t="shared" si="5"/>
        <v>148.19570000000022</v>
      </c>
      <c r="Y22" s="63">
        <v>0</v>
      </c>
      <c r="Z22" s="63">
        <f t="shared" si="2"/>
        <v>1</v>
      </c>
      <c r="AA22" s="63">
        <f t="shared" si="8"/>
        <v>5.9551672632840481E-2</v>
      </c>
      <c r="AB22" s="63">
        <v>68.505385673070094</v>
      </c>
    </row>
    <row r="23" spans="1:30" x14ac:dyDescent="0.2">
      <c r="A23" s="78" t="s">
        <v>47</v>
      </c>
      <c r="B23" s="79">
        <f>'[1]UNION 1995-2018'!D23</f>
        <v>2973.6494355223226</v>
      </c>
      <c r="C23" s="63">
        <v>2977.4628200000002</v>
      </c>
      <c r="D23" s="63">
        <f t="shared" si="3"/>
        <v>5.8567299999999705</v>
      </c>
      <c r="E23" s="63">
        <v>0</v>
      </c>
      <c r="F23" s="63">
        <f t="shared" si="0"/>
        <v>1</v>
      </c>
      <c r="G23" s="63">
        <f t="shared" si="6"/>
        <v>2.6347006523594823E-2</v>
      </c>
      <c r="H23" s="63">
        <v>88.562542716168196</v>
      </c>
      <c r="L23" s="80">
        <f>'[1]UNION 1995-2018'!G23</f>
        <v>1687.6278217879558</v>
      </c>
      <c r="M23" s="63">
        <v>1685.82825</v>
      </c>
      <c r="N23" s="63">
        <f t="shared" si="4"/>
        <v>56.880059999999958</v>
      </c>
      <c r="O23" s="63">
        <v>0</v>
      </c>
      <c r="P23" s="63">
        <f t="shared" si="1"/>
        <v>1</v>
      </c>
      <c r="Q23" s="63">
        <f t="shared" si="7"/>
        <v>0.14229154832930982</v>
      </c>
      <c r="R23" s="63">
        <v>102.696790725646</v>
      </c>
      <c r="V23" s="82">
        <f>'[1]UNION 1995-2018'!J23</f>
        <v>9425.4313614268103</v>
      </c>
      <c r="W23" s="63">
        <v>9431.7647199999992</v>
      </c>
      <c r="X23" s="63">
        <f t="shared" si="5"/>
        <v>119.96022999999877</v>
      </c>
      <c r="Y23" s="63">
        <v>0</v>
      </c>
      <c r="Z23" s="63">
        <f t="shared" si="2"/>
        <v>1</v>
      </c>
      <c r="AA23" s="63">
        <f t="shared" si="8"/>
        <v>6.1891496197024214E-2</v>
      </c>
      <c r="AB23" s="63">
        <v>69.261402610811601</v>
      </c>
    </row>
    <row r="24" spans="1:30" x14ac:dyDescent="0.2">
      <c r="A24" s="78" t="s">
        <v>48</v>
      </c>
      <c r="B24" s="79">
        <f>'[1]UNION 1995-2018'!D24</f>
        <v>2995.4872583850097</v>
      </c>
      <c r="C24" s="63">
        <v>3000.8455600000002</v>
      </c>
      <c r="D24" s="63">
        <f t="shared" si="3"/>
        <v>23.382740000000013</v>
      </c>
      <c r="E24" s="63">
        <v>0</v>
      </c>
      <c r="F24" s="63">
        <f t="shared" si="0"/>
        <v>1</v>
      </c>
      <c r="G24" s="63">
        <f t="shared" si="6"/>
        <v>2.3476530071197637E-2</v>
      </c>
      <c r="H24" s="63">
        <v>89.839952839788396</v>
      </c>
      <c r="L24" s="80">
        <f>'[1]UNION 1995-2018'!G24</f>
        <v>1739.9974313127709</v>
      </c>
      <c r="M24" s="63">
        <v>1736.0887</v>
      </c>
      <c r="N24" s="63">
        <f t="shared" si="4"/>
        <v>50.260449999999992</v>
      </c>
      <c r="O24" s="63">
        <v>0</v>
      </c>
      <c r="P24" s="63">
        <f t="shared" si="1"/>
        <v>1</v>
      </c>
      <c r="Q24" s="63">
        <f t="shared" si="7"/>
        <v>0.13828719635134126</v>
      </c>
      <c r="R24" s="63">
        <v>103.963267303778</v>
      </c>
      <c r="V24" s="82">
        <f>'[1]UNION 1995-2018'!J24</f>
        <v>9533.4507067725262</v>
      </c>
      <c r="W24" s="63">
        <v>9569.3075100000005</v>
      </c>
      <c r="X24" s="63">
        <f t="shared" si="5"/>
        <v>137.54279000000133</v>
      </c>
      <c r="Y24" s="63">
        <v>0</v>
      </c>
      <c r="Z24" s="63">
        <f t="shared" si="2"/>
        <v>1</v>
      </c>
      <c r="AA24" s="63">
        <f t="shared" si="8"/>
        <v>6.2356336923044361E-2</v>
      </c>
      <c r="AB24" s="63">
        <v>70.117892487455691</v>
      </c>
    </row>
    <row r="25" spans="1:30" x14ac:dyDescent="0.2">
      <c r="A25" s="78" t="s">
        <v>49</v>
      </c>
      <c r="B25" s="79">
        <f>'[1]UNION 1995-2018'!D25</f>
        <v>3051.5301951092338</v>
      </c>
      <c r="C25" s="63">
        <v>3044.5348800000002</v>
      </c>
      <c r="D25" s="63">
        <f t="shared" si="3"/>
        <v>43.689319999999952</v>
      </c>
      <c r="E25" s="63">
        <v>0</v>
      </c>
      <c r="F25" s="63">
        <f t="shared" si="0"/>
        <v>1</v>
      </c>
      <c r="G25" s="63">
        <f t="shared" si="6"/>
        <v>2.9061224716602784E-2</v>
      </c>
      <c r="H25" s="63">
        <v>90.868255279907302</v>
      </c>
      <c r="L25" s="80">
        <f>'[1]UNION 1995-2018'!G25</f>
        <v>1765.1195340394152</v>
      </c>
      <c r="M25" s="63">
        <v>1767.4146000000001</v>
      </c>
      <c r="N25" s="63">
        <f t="shared" si="4"/>
        <v>31.325900000000047</v>
      </c>
      <c r="O25" s="63">
        <v>0</v>
      </c>
      <c r="P25" s="63">
        <f t="shared" si="1"/>
        <v>1</v>
      </c>
      <c r="Q25" s="63">
        <f t="shared" si="7"/>
        <v>0.12089150740105722</v>
      </c>
      <c r="R25" s="63">
        <v>105.196599101182</v>
      </c>
      <c r="V25" s="82">
        <f>'[1]UNION 1995-2018'!J25</f>
        <v>9742.3261871451996</v>
      </c>
      <c r="W25" s="63">
        <v>9742.3822400000008</v>
      </c>
      <c r="X25" s="63">
        <f t="shared" si="5"/>
        <v>173.07473000000027</v>
      </c>
      <c r="Y25" s="63">
        <v>0</v>
      </c>
      <c r="Z25" s="63">
        <f t="shared" si="2"/>
        <v>1</v>
      </c>
      <c r="AA25" s="63">
        <f t="shared" si="8"/>
        <v>6.3159991141437694E-2</v>
      </c>
      <c r="AB25" s="63">
        <v>71.153238419445898</v>
      </c>
    </row>
    <row r="26" spans="1:30" x14ac:dyDescent="0.2">
      <c r="A26" s="78" t="s">
        <v>50</v>
      </c>
      <c r="B26" s="79">
        <f>'[1]UNION 1995-2018'!D26</f>
        <v>3088.3998218323727</v>
      </c>
      <c r="C26" s="63">
        <v>3083.87986</v>
      </c>
      <c r="D26" s="63">
        <f t="shared" si="3"/>
        <v>39.34497999999985</v>
      </c>
      <c r="E26" s="63">
        <v>0</v>
      </c>
      <c r="F26" s="63">
        <f t="shared" si="0"/>
        <v>1</v>
      </c>
      <c r="G26" s="63">
        <f t="shared" si="6"/>
        <v>3.7782184650186852E-2</v>
      </c>
      <c r="H26" s="63">
        <v>91.623281925247696</v>
      </c>
      <c r="L26" s="80">
        <f>'[1]UNION 1995-2018'!G26</f>
        <v>1791.4531022844931</v>
      </c>
      <c r="M26" s="63">
        <v>1797.3890200000001</v>
      </c>
      <c r="N26" s="63">
        <f t="shared" si="4"/>
        <v>29.974420000000009</v>
      </c>
      <c r="O26" s="63">
        <v>0</v>
      </c>
      <c r="P26" s="63">
        <f t="shared" si="1"/>
        <v>1</v>
      </c>
      <c r="Q26" s="63">
        <f t="shared" si="7"/>
        <v>0.10340465770123726</v>
      </c>
      <c r="R26" s="63">
        <v>106.27460969868</v>
      </c>
      <c r="V26" s="82">
        <f>'[1]UNION 1995-2018'!J26</f>
        <v>9901.3452056574752</v>
      </c>
      <c r="W26" s="63">
        <v>9899.0039699999998</v>
      </c>
      <c r="X26" s="63">
        <f t="shared" si="5"/>
        <v>156.62172999999893</v>
      </c>
      <c r="Y26" s="63">
        <v>0</v>
      </c>
      <c r="Z26" s="63">
        <f t="shared" si="2"/>
        <v>1</v>
      </c>
      <c r="AA26" s="63">
        <f t="shared" si="8"/>
        <v>6.305968737107788E-2</v>
      </c>
      <c r="AB26" s="63">
        <v>72.209695594831302</v>
      </c>
    </row>
    <row r="27" spans="1:30" x14ac:dyDescent="0.2">
      <c r="A27" s="78" t="s">
        <v>51</v>
      </c>
      <c r="B27" s="79">
        <f>'[1]UNION 1995-2018'!D27</f>
        <v>3113.0709076786989</v>
      </c>
      <c r="C27" s="63">
        <v>3123.1004899999998</v>
      </c>
      <c r="D27" s="63">
        <f t="shared" si="3"/>
        <v>39.220629999999801</v>
      </c>
      <c r="E27" s="63">
        <v>0</v>
      </c>
      <c r="F27" s="63">
        <f t="shared" si="0"/>
        <v>1</v>
      </c>
      <c r="G27" s="63">
        <f t="shared" si="6"/>
        <v>4.8913346296629696E-2</v>
      </c>
      <c r="H27" s="63">
        <v>92.345843282351296</v>
      </c>
      <c r="L27" s="80">
        <f>'[1]UNION 1995-2018'!G27</f>
        <v>1838.9078074085062</v>
      </c>
      <c r="M27" s="63">
        <v>1832.27262</v>
      </c>
      <c r="N27" s="63">
        <f t="shared" si="4"/>
        <v>34.883599999999888</v>
      </c>
      <c r="O27" s="63">
        <v>0</v>
      </c>
      <c r="P27" s="63">
        <f t="shared" si="1"/>
        <v>1</v>
      </c>
      <c r="Q27" s="63">
        <f t="shared" si="7"/>
        <v>8.686790602779372E-2</v>
      </c>
      <c r="R27" s="63">
        <v>107.450179893607</v>
      </c>
      <c r="V27" s="82">
        <f>'[1]UNION 1995-2018'!J27</f>
        <v>10006.64580011428</v>
      </c>
      <c r="W27" s="63">
        <v>10006.4121</v>
      </c>
      <c r="X27" s="63">
        <f t="shared" si="5"/>
        <v>107.4081299999998</v>
      </c>
      <c r="Y27" s="63">
        <v>0</v>
      </c>
      <c r="Z27" s="63">
        <f t="shared" si="2"/>
        <v>1</v>
      </c>
      <c r="AA27" s="63">
        <f t="shared" si="8"/>
        <v>6.0926814552685366E-2</v>
      </c>
      <c r="AB27" s="63">
        <v>73.2062766081729</v>
      </c>
    </row>
    <row r="28" spans="1:30" x14ac:dyDescent="0.2">
      <c r="A28" s="78" t="s">
        <v>52</v>
      </c>
      <c r="B28" s="79">
        <f>'[1]UNION 1995-2018'!D28</f>
        <v>3175.7544498643256</v>
      </c>
      <c r="C28" s="63">
        <v>3177.6690699999999</v>
      </c>
      <c r="D28" s="63">
        <f t="shared" si="3"/>
        <v>54.568580000000111</v>
      </c>
      <c r="E28" s="63">
        <v>0</v>
      </c>
      <c r="F28" s="63">
        <f t="shared" si="0"/>
        <v>1</v>
      </c>
      <c r="G28" s="63">
        <f t="shared" si="6"/>
        <v>5.8924561915808721E-2</v>
      </c>
      <c r="H28" s="63">
        <v>93.4889309375599</v>
      </c>
      <c r="L28" s="80">
        <f>'[1]UNION 1995-2018'!G28</f>
        <v>1865.0261073872612</v>
      </c>
      <c r="M28" s="63">
        <v>1866.3991900000001</v>
      </c>
      <c r="N28" s="63">
        <f t="shared" si="4"/>
        <v>34.126570000000129</v>
      </c>
      <c r="O28" s="63">
        <v>0</v>
      </c>
      <c r="P28" s="63">
        <f t="shared" si="1"/>
        <v>1</v>
      </c>
      <c r="Q28" s="63">
        <f t="shared" si="7"/>
        <v>7.5059811172090499E-2</v>
      </c>
      <c r="R28" s="63">
        <v>109.121590922303</v>
      </c>
      <c r="V28" s="82">
        <f>'[1]UNION 1995-2018'!J28</f>
        <v>10084.645902014825</v>
      </c>
      <c r="W28" s="63">
        <v>10077.7649</v>
      </c>
      <c r="X28" s="63">
        <f t="shared" si="5"/>
        <v>71.35280000000057</v>
      </c>
      <c r="Y28" s="63">
        <v>0</v>
      </c>
      <c r="Z28" s="63">
        <f t="shared" si="2"/>
        <v>1</v>
      </c>
      <c r="AA28" s="63">
        <f t="shared" si="8"/>
        <v>5.3134188599191494E-2</v>
      </c>
      <c r="AB28" s="63">
        <v>74.108204972870993</v>
      </c>
    </row>
    <row r="29" spans="1:30" x14ac:dyDescent="0.2">
      <c r="A29" s="78" t="s">
        <v>53</v>
      </c>
      <c r="B29" s="79">
        <f>'[1]UNION 1995-2018'!D29</f>
        <v>3227.9565771902376</v>
      </c>
      <c r="C29" s="63">
        <v>3216.4086600000001</v>
      </c>
      <c r="D29" s="63">
        <f t="shared" si="3"/>
        <v>38.739590000000135</v>
      </c>
      <c r="E29" s="63">
        <v>0</v>
      </c>
      <c r="F29" s="63">
        <f t="shared" si="0"/>
        <v>1</v>
      </c>
      <c r="G29" s="63">
        <f t="shared" si="6"/>
        <v>5.6453214291964322E-2</v>
      </c>
      <c r="H29" s="63">
        <v>94.718664356058895</v>
      </c>
      <c r="L29" s="80">
        <f>'[1]UNION 1995-2018'!G29</f>
        <v>1900.8158311661689</v>
      </c>
      <c r="M29" s="63">
        <v>1903.97073</v>
      </c>
      <c r="N29" s="63">
        <f t="shared" si="4"/>
        <v>37.571539999999914</v>
      </c>
      <c r="O29" s="63">
        <v>0</v>
      </c>
      <c r="P29" s="63">
        <f t="shared" si="1"/>
        <v>1</v>
      </c>
      <c r="Q29" s="63">
        <f t="shared" si="7"/>
        <v>7.7263212604444895E-2</v>
      </c>
      <c r="R29" s="63">
        <v>111.461834396085</v>
      </c>
      <c r="V29" s="82">
        <f>'[1]UNION 1995-2018'!J29</f>
        <v>10133.391662971968</v>
      </c>
      <c r="W29" s="63">
        <v>10134.3868</v>
      </c>
      <c r="X29" s="63">
        <f t="shared" si="5"/>
        <v>56.621900000000096</v>
      </c>
      <c r="Y29" s="63">
        <v>0</v>
      </c>
      <c r="Z29" s="63">
        <f t="shared" si="2"/>
        <v>1</v>
      </c>
      <c r="AA29" s="63">
        <f t="shared" si="8"/>
        <v>4.0237033442448812E-2</v>
      </c>
      <c r="AB29" s="63">
        <v>74.785119414613007</v>
      </c>
    </row>
    <row r="30" spans="1:30" x14ac:dyDescent="0.2">
      <c r="A30" s="78" t="s">
        <v>54</v>
      </c>
      <c r="B30" s="79">
        <f>'[1]UNION 1995-2018'!D30</f>
        <v>3210.5432632192787</v>
      </c>
      <c r="C30" s="63">
        <v>3215.95426</v>
      </c>
      <c r="D30" s="63">
        <f t="shared" si="3"/>
        <v>-0.45440000000007785</v>
      </c>
      <c r="E30" s="63">
        <v>0</v>
      </c>
      <c r="F30" s="63">
        <f t="shared" si="0"/>
        <v>-1</v>
      </c>
      <c r="G30" s="63">
        <f t="shared" si="6"/>
        <v>4.2827349311850289E-2</v>
      </c>
      <c r="H30" s="63">
        <v>95.581480936836002</v>
      </c>
      <c r="L30" s="80">
        <f>'[1]UNION 1995-2018'!G30</f>
        <v>1949.1318208174259</v>
      </c>
      <c r="M30" s="63">
        <v>1944.6265000000001</v>
      </c>
      <c r="N30" s="63">
        <f t="shared" si="4"/>
        <v>40.655770000000075</v>
      </c>
      <c r="O30" s="63">
        <v>0</v>
      </c>
      <c r="P30" s="63">
        <f t="shared" si="1"/>
        <v>1</v>
      </c>
      <c r="Q30" s="63">
        <f t="shared" si="7"/>
        <v>8.1917424865541905E-2</v>
      </c>
      <c r="R30" s="63">
        <v>113.607770911674</v>
      </c>
      <c r="V30" s="82">
        <f>'[1]UNION 1995-2018'!J30</f>
        <v>10199.185118155036</v>
      </c>
      <c r="W30" s="63">
        <v>10219.8884</v>
      </c>
      <c r="X30" s="63">
        <f t="shared" si="5"/>
        <v>85.501599999999598</v>
      </c>
      <c r="Y30" s="63">
        <v>0</v>
      </c>
      <c r="Z30" s="63">
        <f t="shared" si="2"/>
        <v>1</v>
      </c>
      <c r="AA30" s="63">
        <f t="shared" si="8"/>
        <v>3.241583001405747E-2</v>
      </c>
      <c r="AB30" s="63">
        <v>75.394063200667603</v>
      </c>
    </row>
    <row r="31" spans="1:30" x14ac:dyDescent="0.2">
      <c r="A31" s="78" t="s">
        <v>55</v>
      </c>
      <c r="B31" s="79">
        <f>'[1]UNION 1995-2018'!D31</f>
        <v>3197.4270614032221</v>
      </c>
      <c r="C31" s="63">
        <v>3194.2152299999998</v>
      </c>
      <c r="D31" s="63">
        <f t="shared" si="3"/>
        <v>-21.739030000000184</v>
      </c>
      <c r="E31" s="63">
        <v>0</v>
      </c>
      <c r="F31" s="63">
        <f t="shared" si="0"/>
        <v>-1</v>
      </c>
      <c r="G31" s="63">
        <f t="shared" si="6"/>
        <v>2.2770557728675579E-2</v>
      </c>
      <c r="H31" s="63">
        <v>96.017568039438899</v>
      </c>
      <c r="L31" s="80">
        <f>'[1]UNION 1995-2018'!G31</f>
        <v>1975.5683710327389</v>
      </c>
      <c r="M31" s="63">
        <v>1978.4779599999999</v>
      </c>
      <c r="N31" s="63">
        <f t="shared" si="4"/>
        <v>33.851459999999861</v>
      </c>
      <c r="O31" s="63">
        <v>0</v>
      </c>
      <c r="P31" s="63">
        <f t="shared" si="1"/>
        <v>1</v>
      </c>
      <c r="Q31" s="63">
        <f t="shared" si="7"/>
        <v>7.9794534068843959E-2</v>
      </c>
      <c r="R31" s="63">
        <v>114.870492964101</v>
      </c>
      <c r="V31" s="82">
        <f>'[1]UNION 1995-2018'!J31</f>
        <v>10356.96501833856</v>
      </c>
      <c r="W31" s="63">
        <v>10342.945400000001</v>
      </c>
      <c r="X31" s="63">
        <f t="shared" si="5"/>
        <v>123.0570000000007</v>
      </c>
      <c r="Y31" s="63">
        <v>0</v>
      </c>
      <c r="Z31" s="63">
        <f t="shared" si="2"/>
        <v>1</v>
      </c>
      <c r="AA31" s="63">
        <f t="shared" si="8"/>
        <v>3.3631764975979847E-2</v>
      </c>
      <c r="AB31" s="63">
        <v>76.078229949733796</v>
      </c>
    </row>
    <row r="32" spans="1:30" x14ac:dyDescent="0.2">
      <c r="A32" s="78" t="s">
        <v>56</v>
      </c>
      <c r="B32" s="79">
        <f>'[1]UNION 1995-2018'!D32</f>
        <v>3174.8553928929991</v>
      </c>
      <c r="C32" s="63">
        <v>3166.2135400000002</v>
      </c>
      <c r="D32" s="63">
        <f t="shared" si="3"/>
        <v>-28.001689999999599</v>
      </c>
      <c r="E32" s="63">
        <v>0</v>
      </c>
      <c r="F32" s="63">
        <f t="shared" si="0"/>
        <v>-1</v>
      </c>
      <c r="G32" s="63">
        <f t="shared" si="6"/>
        <v>-3.6050103858045E-3</v>
      </c>
      <c r="H32" s="63">
        <v>95.953851450763295</v>
      </c>
      <c r="L32" s="80">
        <f>'[1]UNION 1995-2018'!G32</f>
        <v>2003.3927460337879</v>
      </c>
      <c r="M32" s="63">
        <v>2000.14796</v>
      </c>
      <c r="N32" s="63">
        <f t="shared" si="4"/>
        <v>21.670000000000073</v>
      </c>
      <c r="O32" s="63">
        <v>0</v>
      </c>
      <c r="P32" s="63">
        <f t="shared" si="1"/>
        <v>1</v>
      </c>
      <c r="Q32" s="63">
        <f t="shared" si="7"/>
        <v>7.1661395223815927E-2</v>
      </c>
      <c r="R32" s="63">
        <v>115.757924995447</v>
      </c>
      <c r="V32" s="82">
        <f>'[1]UNION 1995-2018'!J32</f>
        <v>10458.5372207418</v>
      </c>
      <c r="W32" s="63">
        <v>10445.2811</v>
      </c>
      <c r="X32" s="63">
        <f t="shared" si="5"/>
        <v>102.33569999999963</v>
      </c>
      <c r="Y32" s="63">
        <v>0</v>
      </c>
      <c r="Z32" s="63">
        <f t="shared" si="2"/>
        <v>1</v>
      </c>
      <c r="AA32" s="63">
        <f t="shared" si="8"/>
        <v>3.6468026754622941E-2</v>
      </c>
      <c r="AB32" s="63">
        <v>76.735555294344806</v>
      </c>
    </row>
    <row r="33" spans="1:28" x14ac:dyDescent="0.2">
      <c r="A33" s="78" t="s">
        <v>57</v>
      </c>
      <c r="B33" s="79">
        <f>'[1]UNION 1995-2018'!D33</f>
        <v>3108.9621389261683</v>
      </c>
      <c r="C33" s="63">
        <v>3156.3692799999999</v>
      </c>
      <c r="D33" s="63">
        <f t="shared" si="3"/>
        <v>-9.844260000000304</v>
      </c>
      <c r="E33" s="63">
        <v>0</v>
      </c>
      <c r="F33" s="63">
        <f t="shared" si="0"/>
        <v>-1</v>
      </c>
      <c r="G33" s="63">
        <f t="shared" si="6"/>
        <v>-1.8666589462546766E-2</v>
      </c>
      <c r="H33" s="63">
        <v>96.067625141676501</v>
      </c>
      <c r="L33" s="80">
        <f>'[1]UNION 1995-2018'!G33</f>
        <v>2007.6532648595144</v>
      </c>
      <c r="M33" s="63">
        <v>2012.21002</v>
      </c>
      <c r="N33" s="63">
        <f t="shared" si="4"/>
        <v>12.062059999999974</v>
      </c>
      <c r="O33" s="63">
        <v>0</v>
      </c>
      <c r="P33" s="63">
        <f t="shared" si="1"/>
        <v>1</v>
      </c>
      <c r="Q33" s="63">
        <f t="shared" si="7"/>
        <v>5.6849240534280684E-2</v>
      </c>
      <c r="R33" s="63">
        <v>116.512041298574</v>
      </c>
      <c r="V33" s="82">
        <f>'[1]UNION 1995-2018'!J33</f>
        <v>10443.978560794774</v>
      </c>
      <c r="W33" s="63">
        <v>10504.172500000001</v>
      </c>
      <c r="X33" s="63">
        <f t="shared" si="5"/>
        <v>58.891400000000431</v>
      </c>
      <c r="Y33" s="63">
        <v>0</v>
      </c>
      <c r="Z33" s="63">
        <f t="shared" si="2"/>
        <v>1</v>
      </c>
      <c r="AA33" s="63">
        <f t="shared" si="8"/>
        <v>3.6488216534225862E-2</v>
      </c>
      <c r="AB33" s="63">
        <v>77.351879623142096</v>
      </c>
    </row>
    <row r="34" spans="1:28" x14ac:dyDescent="0.2">
      <c r="A34" s="78" t="s">
        <v>58</v>
      </c>
      <c r="B34" s="79">
        <f>'[1]UNION 1995-2018'!D34</f>
        <v>3186.4912096635262</v>
      </c>
      <c r="C34" s="63">
        <v>3186.8150500000002</v>
      </c>
      <c r="D34" s="63">
        <f t="shared" si="3"/>
        <v>30.445770000000266</v>
      </c>
      <c r="E34" s="63">
        <v>0</v>
      </c>
      <c r="F34" s="63">
        <f t="shared" si="0"/>
        <v>1</v>
      </c>
      <c r="G34" s="63">
        <f t="shared" si="6"/>
        <v>-9.060828495738563E-3</v>
      </c>
      <c r="H34" s="63">
        <v>96.686032618529794</v>
      </c>
      <c r="L34" s="80">
        <f>'[1]UNION 1995-2018'!G34</f>
        <v>2021.1748570151647</v>
      </c>
      <c r="M34" s="63">
        <v>2014.69073</v>
      </c>
      <c r="N34" s="63">
        <f t="shared" si="4"/>
        <v>2.4807100000000446</v>
      </c>
      <c r="O34" s="63">
        <v>0</v>
      </c>
      <c r="P34" s="63">
        <f t="shared" si="1"/>
        <v>1</v>
      </c>
      <c r="Q34" s="63">
        <f t="shared" si="7"/>
        <v>3.6029659165911783E-2</v>
      </c>
      <c r="R34" s="63">
        <v>117.09474400932601</v>
      </c>
      <c r="V34" s="82">
        <f>'[1]UNION 1995-2018'!J34</f>
        <v>10563.21714270138</v>
      </c>
      <c r="W34" s="63">
        <v>10572.108399999999</v>
      </c>
      <c r="X34" s="63">
        <f t="shared" si="5"/>
        <v>67.935899999998583</v>
      </c>
      <c r="Y34" s="63">
        <v>0</v>
      </c>
      <c r="Z34" s="63">
        <f t="shared" si="2"/>
        <v>1</v>
      </c>
      <c r="AA34" s="63">
        <f t="shared" si="8"/>
        <v>3.4464172818168874E-2</v>
      </c>
      <c r="AB34" s="63">
        <v>77.966634454911997</v>
      </c>
    </row>
    <row r="35" spans="1:28" x14ac:dyDescent="0.2">
      <c r="A35" s="78" t="s">
        <v>59</v>
      </c>
      <c r="B35" s="79">
        <f>'[1]UNION 1995-2018'!D35</f>
        <v>3230.4465524504003</v>
      </c>
      <c r="C35" s="63">
        <v>3223.8448100000001</v>
      </c>
      <c r="D35" s="63">
        <f t="shared" si="3"/>
        <v>37.029759999999897</v>
      </c>
      <c r="E35" s="63">
        <v>0</v>
      </c>
      <c r="F35" s="63">
        <f t="shared" si="0"/>
        <v>1</v>
      </c>
      <c r="G35" s="63">
        <f t="shared" si="6"/>
        <v>9.2760123744073004E-3</v>
      </c>
      <c r="H35" s="63">
        <v>97.3001208071733</v>
      </c>
      <c r="L35" s="80">
        <f>'[1]UNION 1995-2018'!G35</f>
        <v>2018.2532143019914</v>
      </c>
      <c r="M35" s="63">
        <v>2022.0794800000001</v>
      </c>
      <c r="N35" s="63">
        <f t="shared" si="4"/>
        <v>7.3887500000000728</v>
      </c>
      <c r="O35" s="63">
        <v>0</v>
      </c>
      <c r="P35" s="63">
        <f t="shared" si="1"/>
        <v>1</v>
      </c>
      <c r="Q35" s="63">
        <f t="shared" si="7"/>
        <v>2.2037910394513652E-2</v>
      </c>
      <c r="R35" s="63">
        <v>117.500994571479</v>
      </c>
      <c r="V35" s="82">
        <f>'[1]UNION 1995-2018'!J35</f>
        <v>10678.227011235831</v>
      </c>
      <c r="W35" s="63">
        <v>10671.061799999999</v>
      </c>
      <c r="X35" s="63">
        <f t="shared" si="5"/>
        <v>98.953400000000329</v>
      </c>
      <c r="Y35" s="63">
        <v>0</v>
      </c>
      <c r="Z35" s="63">
        <f t="shared" si="2"/>
        <v>1</v>
      </c>
      <c r="AA35" s="63">
        <f t="shared" si="8"/>
        <v>3.1723690622982401E-2</v>
      </c>
      <c r="AB35" s="63">
        <v>78.574822712035498</v>
      </c>
    </row>
    <row r="36" spans="1:28" x14ac:dyDescent="0.2">
      <c r="A36" s="78" t="s">
        <v>60</v>
      </c>
      <c r="B36" s="79">
        <f>'[1]UNION 1995-2018'!D36</f>
        <v>3228.1533345159323</v>
      </c>
      <c r="C36" s="63">
        <v>3231.7003599999998</v>
      </c>
      <c r="D36" s="63">
        <f t="shared" si="3"/>
        <v>7.8555499999997664</v>
      </c>
      <c r="E36" s="63">
        <v>0</v>
      </c>
      <c r="F36" s="63">
        <f t="shared" si="0"/>
        <v>1</v>
      </c>
      <c r="G36" s="63">
        <f t="shared" si="6"/>
        <v>2.0683008007097214E-2</v>
      </c>
      <c r="H36" s="63">
        <v>97.942225516477905</v>
      </c>
      <c r="L36" s="80">
        <f>'[1]UNION 1995-2018'!G36</f>
        <v>2047.4057750476977</v>
      </c>
      <c r="M36" s="63">
        <v>2055.2397900000001</v>
      </c>
      <c r="N36" s="63">
        <f t="shared" si="4"/>
        <v>33.160309999999981</v>
      </c>
      <c r="O36" s="63">
        <v>0</v>
      </c>
      <c r="P36" s="63">
        <f t="shared" si="1"/>
        <v>1</v>
      </c>
      <c r="Q36" s="63">
        <f t="shared" si="7"/>
        <v>2.754387730395709E-2</v>
      </c>
      <c r="R36" s="63">
        <v>118.006972809256</v>
      </c>
      <c r="V36" s="82">
        <f>'[1]UNION 1995-2018'!J36</f>
        <v>10795.61111336473</v>
      </c>
      <c r="W36" s="63">
        <v>10787.3478</v>
      </c>
      <c r="X36" s="63">
        <f t="shared" si="5"/>
        <v>116.28600000000006</v>
      </c>
      <c r="Y36" s="63">
        <v>0</v>
      </c>
      <c r="Z36" s="63">
        <f t="shared" si="2"/>
        <v>1</v>
      </c>
      <c r="AA36" s="63">
        <f t="shared" si="8"/>
        <v>3.2748443696742582E-2</v>
      </c>
      <c r="AB36" s="63">
        <v>79.220128797594896</v>
      </c>
    </row>
    <row r="37" spans="1:28" x14ac:dyDescent="0.2">
      <c r="A37" s="78" t="s">
        <v>61</v>
      </c>
      <c r="B37" s="79">
        <f>'[1]UNION 1995-2018'!D37</f>
        <v>3218.9223371991993</v>
      </c>
      <c r="C37" s="63">
        <v>3217.36553</v>
      </c>
      <c r="D37" s="63">
        <f t="shared" si="3"/>
        <v>-14.334829999999783</v>
      </c>
      <c r="E37" s="63">
        <v>0</v>
      </c>
      <c r="F37" s="63">
        <f t="shared" si="0"/>
        <v>-1</v>
      </c>
      <c r="G37" s="63">
        <f t="shared" si="6"/>
        <v>1.9324814237198555E-2</v>
      </c>
      <c r="H37" s="63">
        <v>98.605167633856709</v>
      </c>
      <c r="L37" s="80">
        <f>'[1]UNION 1995-2018'!G37</f>
        <v>2110.6245179724419</v>
      </c>
      <c r="M37" s="63">
        <v>2111.0608900000002</v>
      </c>
      <c r="N37" s="63">
        <f t="shared" si="4"/>
        <v>55.821100000000115</v>
      </c>
      <c r="O37" s="63">
        <v>0</v>
      </c>
      <c r="P37" s="63">
        <f t="shared" si="1"/>
        <v>1</v>
      </c>
      <c r="Q37" s="63">
        <f t="shared" si="7"/>
        <v>4.9125523189671928E-2</v>
      </c>
      <c r="R37" s="63">
        <v>118.50395653121301</v>
      </c>
      <c r="V37" s="82">
        <f>'[1]UNION 1995-2018'!J37</f>
        <v>10915.643884551742</v>
      </c>
      <c r="W37" s="63">
        <v>10925.482599999999</v>
      </c>
      <c r="X37" s="63">
        <f t="shared" si="5"/>
        <v>138.13479999999981</v>
      </c>
      <c r="Y37" s="63">
        <v>0</v>
      </c>
      <c r="Z37" s="63">
        <f t="shared" si="2"/>
        <v>1</v>
      </c>
      <c r="AA37" s="63">
        <f t="shared" si="8"/>
        <v>4.0108832942337795E-2</v>
      </c>
      <c r="AB37" s="63">
        <v>79.9216535783019</v>
      </c>
    </row>
    <row r="38" spans="1:28" x14ac:dyDescent="0.2">
      <c r="A38" s="78" t="s">
        <v>62</v>
      </c>
      <c r="B38" s="79">
        <f>'[1]UNION 1995-2018'!D38</f>
        <v>3199.0333143532484</v>
      </c>
      <c r="C38" s="63">
        <v>3204.0915399999999</v>
      </c>
      <c r="D38" s="63">
        <f t="shared" si="3"/>
        <v>-13.27399000000014</v>
      </c>
      <c r="E38" s="63">
        <v>0</v>
      </c>
      <c r="F38" s="63">
        <f t="shared" si="0"/>
        <v>-1</v>
      </c>
      <c r="G38" s="63">
        <f t="shared" si="6"/>
        <v>5.421240244236872E-3</v>
      </c>
      <c r="H38" s="63">
        <v>98.952026111924894</v>
      </c>
      <c r="L38" s="80">
        <f>'[1]UNION 1995-2018'!G38</f>
        <v>2159.1447671949463</v>
      </c>
      <c r="M38" s="63">
        <v>2152.7607600000001</v>
      </c>
      <c r="N38" s="63">
        <f t="shared" si="4"/>
        <v>41.699869999999919</v>
      </c>
      <c r="O38" s="63">
        <v>0</v>
      </c>
      <c r="P38" s="63">
        <f t="shared" si="1"/>
        <v>1</v>
      </c>
      <c r="Q38" s="63">
        <f t="shared" si="7"/>
        <v>6.8531625198871141E-2</v>
      </c>
      <c r="R38" s="63">
        <v>118.976757336627</v>
      </c>
      <c r="V38" s="82">
        <f>'[1]UNION 1995-2018'!J38</f>
        <v>11084.434687003628</v>
      </c>
      <c r="W38" s="63">
        <v>11088.604499999999</v>
      </c>
      <c r="X38" s="63">
        <f t="shared" si="5"/>
        <v>163.1219000000001</v>
      </c>
      <c r="Y38" s="63">
        <v>0</v>
      </c>
      <c r="Z38" s="63">
        <f t="shared" si="2"/>
        <v>1</v>
      </c>
      <c r="AA38" s="63">
        <f t="shared" si="8"/>
        <v>4.8854597442455315E-2</v>
      </c>
      <c r="AB38" s="63">
        <v>80.563106269637203</v>
      </c>
    </row>
    <row r="39" spans="1:28" x14ac:dyDescent="0.2">
      <c r="A39" s="78" t="s">
        <v>63</v>
      </c>
      <c r="B39" s="79">
        <f>'[1]UNION 1995-2018'!D39</f>
        <v>3194.7491803983789</v>
      </c>
      <c r="C39" s="63">
        <v>3184.8389000000002</v>
      </c>
      <c r="D39" s="63">
        <f t="shared" si="3"/>
        <v>-19.252639999999701</v>
      </c>
      <c r="E39" s="63">
        <v>0</v>
      </c>
      <c r="F39" s="63">
        <f t="shared" si="0"/>
        <v>-1</v>
      </c>
      <c r="G39" s="63">
        <f t="shared" si="6"/>
        <v>-1.2099189724954489E-2</v>
      </c>
      <c r="H39" s="63">
        <v>99.5243353139346</v>
      </c>
      <c r="L39" s="80">
        <f>'[1]UNION 1995-2018'!G39</f>
        <v>2169.1691198092822</v>
      </c>
      <c r="M39" s="63">
        <v>2170.3743599999998</v>
      </c>
      <c r="N39" s="63">
        <f t="shared" si="4"/>
        <v>17.613599999999678</v>
      </c>
      <c r="O39" s="63">
        <v>0</v>
      </c>
      <c r="P39" s="63">
        <f t="shared" si="1"/>
        <v>1</v>
      </c>
      <c r="Q39" s="63">
        <f t="shared" si="7"/>
        <v>7.333780964930206E-2</v>
      </c>
      <c r="R39" s="63">
        <v>119.51798904944</v>
      </c>
      <c r="V39" s="82">
        <f>'[1]UNION 1995-2018'!J39</f>
        <v>11269.286742327</v>
      </c>
      <c r="W39" s="63">
        <v>11267.9725</v>
      </c>
      <c r="X39" s="63">
        <f t="shared" si="5"/>
        <v>179.36800000000039</v>
      </c>
      <c r="Y39" s="63">
        <v>0</v>
      </c>
      <c r="Z39" s="63">
        <f t="shared" si="2"/>
        <v>1</v>
      </c>
      <c r="AA39" s="63">
        <f t="shared" si="8"/>
        <v>5.59373294979887E-2</v>
      </c>
      <c r="AB39" s="63">
        <v>81.153231385664796</v>
      </c>
    </row>
    <row r="40" spans="1:28" x14ac:dyDescent="0.2">
      <c r="A40" s="78" t="s">
        <v>64</v>
      </c>
      <c r="B40" s="79">
        <f>'[1]UNION 1995-2018'!D40</f>
        <v>3160.2430922979124</v>
      </c>
      <c r="C40" s="63">
        <v>3169.5785299999998</v>
      </c>
      <c r="D40" s="63">
        <f t="shared" si="3"/>
        <v>-15.260370000000421</v>
      </c>
      <c r="E40" s="63">
        <v>0</v>
      </c>
      <c r="F40" s="63">
        <f t="shared" si="0"/>
        <v>-1</v>
      </c>
      <c r="G40" s="63">
        <f t="shared" si="6"/>
        <v>-1.9222645381640532E-2</v>
      </c>
      <c r="H40" s="63">
        <v>100.315215295209</v>
      </c>
      <c r="L40" s="80">
        <f>'[1]UNION 1995-2018'!G40</f>
        <v>2188.3125583470396</v>
      </c>
      <c r="M40" s="63">
        <v>2190.2959099999998</v>
      </c>
      <c r="N40" s="63">
        <f t="shared" si="4"/>
        <v>19.921550000000025</v>
      </c>
      <c r="O40" s="63">
        <v>0</v>
      </c>
      <c r="P40" s="63">
        <f t="shared" si="1"/>
        <v>1</v>
      </c>
      <c r="Q40" s="63">
        <f t="shared" si="7"/>
        <v>6.5713071855230926E-2</v>
      </c>
      <c r="R40" s="63">
        <v>119.63162314816</v>
      </c>
      <c r="V40" s="82">
        <f>'[1]UNION 1995-2018'!J40</f>
        <v>11433.708328901204</v>
      </c>
      <c r="W40" s="63">
        <v>11417.779200000001</v>
      </c>
      <c r="X40" s="63">
        <f t="shared" si="5"/>
        <v>149.806700000001</v>
      </c>
      <c r="Y40" s="63">
        <v>0</v>
      </c>
      <c r="Z40" s="63">
        <f t="shared" si="2"/>
        <v>1</v>
      </c>
      <c r="AA40" s="63">
        <f t="shared" si="8"/>
        <v>5.8441742278857581E-2</v>
      </c>
      <c r="AB40" s="63">
        <v>81.820617847141094</v>
      </c>
    </row>
    <row r="41" spans="1:28" x14ac:dyDescent="0.2">
      <c r="A41" s="78" t="s">
        <v>65</v>
      </c>
      <c r="B41" s="79">
        <f>'[1]UNION 1995-2018'!D41</f>
        <v>3175.8570258882987</v>
      </c>
      <c r="C41" s="63">
        <v>3172.9481999999998</v>
      </c>
      <c r="D41" s="63">
        <f t="shared" si="3"/>
        <v>3.3696700000000419</v>
      </c>
      <c r="E41" s="63">
        <v>0</v>
      </c>
      <c r="F41" s="63">
        <f t="shared" si="0"/>
        <v>1</v>
      </c>
      <c r="G41" s="63">
        <f t="shared" ref="G41:G72" si="9">(C41-C37)/C37</f>
        <v>-1.3805496946441214E-2</v>
      </c>
      <c r="H41" s="63">
        <v>100.610801546026</v>
      </c>
      <c r="L41" s="80">
        <f>'[1]UNION 1995-2018'!G41</f>
        <v>2222.8229066435797</v>
      </c>
      <c r="M41" s="63">
        <v>2225.1169</v>
      </c>
      <c r="N41" s="63">
        <f t="shared" si="4"/>
        <v>34.820990000000165</v>
      </c>
      <c r="O41" s="63">
        <v>0</v>
      </c>
      <c r="P41" s="63">
        <f t="shared" si="1"/>
        <v>1</v>
      </c>
      <c r="Q41" s="63">
        <f t="shared" ref="Q41:Q72" si="10">(M41-M37)/M37</f>
        <v>5.4027816317510281E-2</v>
      </c>
      <c r="R41" s="63">
        <v>119.33499238046301</v>
      </c>
      <c r="V41" s="82">
        <f>'[1]UNION 1995-2018'!J41</f>
        <v>11505.048973533316</v>
      </c>
      <c r="W41" s="63">
        <v>11512.132</v>
      </c>
      <c r="X41" s="63">
        <f t="shared" si="5"/>
        <v>94.352799999998751</v>
      </c>
      <c r="Y41" s="63">
        <v>0</v>
      </c>
      <c r="Z41" s="63">
        <f t="shared" si="2"/>
        <v>1</v>
      </c>
      <c r="AA41" s="63">
        <f t="shared" si="8"/>
        <v>5.3695513642573578E-2</v>
      </c>
      <c r="AB41" s="63">
        <v>82.642360511863899</v>
      </c>
    </row>
    <row r="42" spans="1:28" x14ac:dyDescent="0.2">
      <c r="A42" s="78" t="s">
        <v>66</v>
      </c>
      <c r="B42" s="79">
        <f>'[1]UNION 1995-2018'!D42</f>
        <v>3185.3088547467933</v>
      </c>
      <c r="C42" s="63">
        <v>3181.5644499999999</v>
      </c>
      <c r="D42" s="63">
        <f t="shared" si="3"/>
        <v>8.6162500000000364</v>
      </c>
      <c r="E42" s="63">
        <v>0</v>
      </c>
      <c r="F42" s="63">
        <f t="shared" si="0"/>
        <v>1</v>
      </c>
      <c r="G42" s="63">
        <f t="shared" si="9"/>
        <v>-7.0307260946733266E-3</v>
      </c>
      <c r="H42" s="63">
        <v>100.86207350263599</v>
      </c>
      <c r="L42" s="80">
        <f>'[1]UNION 1995-2018'!G42</f>
        <v>2269.7899871210643</v>
      </c>
      <c r="M42" s="63">
        <v>2269.13726</v>
      </c>
      <c r="N42" s="63">
        <f t="shared" si="4"/>
        <v>44.020359999999982</v>
      </c>
      <c r="O42" s="63">
        <v>0</v>
      </c>
      <c r="P42" s="63">
        <f t="shared" si="1"/>
        <v>1</v>
      </c>
      <c r="Q42" s="63">
        <f t="shared" si="10"/>
        <v>5.4059188629952473E-2</v>
      </c>
      <c r="R42" s="63">
        <v>119.353223320711</v>
      </c>
      <c r="V42" s="82">
        <f>'[1]UNION 1995-2018'!J42</f>
        <v>11591.693760225366</v>
      </c>
      <c r="W42" s="63">
        <v>11605.3282</v>
      </c>
      <c r="X42" s="63">
        <f t="shared" si="5"/>
        <v>93.196200000000317</v>
      </c>
      <c r="Y42" s="63">
        <v>0</v>
      </c>
      <c r="Z42" s="63">
        <f t="shared" si="2"/>
        <v>1</v>
      </c>
      <c r="AA42" s="63">
        <f t="shared" si="8"/>
        <v>4.6599524764365116E-2</v>
      </c>
      <c r="AB42" s="63">
        <v>83.619884724320798</v>
      </c>
    </row>
    <row r="43" spans="1:28" x14ac:dyDescent="0.2">
      <c r="A43" s="78" t="s">
        <v>67</v>
      </c>
      <c r="B43" s="79">
        <f>'[1]UNION 1995-2018'!D43</f>
        <v>3186.0551054396219</v>
      </c>
      <c r="C43" s="63">
        <v>3197.1518000000001</v>
      </c>
      <c r="D43" s="63">
        <f t="shared" si="3"/>
        <v>15.587350000000242</v>
      </c>
      <c r="E43" s="63">
        <v>0</v>
      </c>
      <c r="F43" s="63">
        <f t="shared" si="0"/>
        <v>1</v>
      </c>
      <c r="G43" s="63">
        <f t="shared" si="9"/>
        <v>3.8660982192850945E-3</v>
      </c>
      <c r="H43" s="63">
        <v>101.10941166526599</v>
      </c>
      <c r="L43" s="80">
        <f>'[1]UNION 1995-2018'!G43</f>
        <v>2318.0345767259751</v>
      </c>
      <c r="M43" s="63">
        <v>2316.7080700000001</v>
      </c>
      <c r="N43" s="63">
        <f t="shared" si="4"/>
        <v>47.570810000000165</v>
      </c>
      <c r="O43" s="63">
        <v>0</v>
      </c>
      <c r="P43" s="63">
        <f t="shared" si="1"/>
        <v>1</v>
      </c>
      <c r="Q43" s="63">
        <f t="shared" si="10"/>
        <v>6.7423257801479161E-2</v>
      </c>
      <c r="R43" s="63">
        <v>119.928468578121</v>
      </c>
      <c r="V43" s="82">
        <f>'[1]UNION 1995-2018'!J43</f>
        <v>11766.014048120847</v>
      </c>
      <c r="W43" s="63">
        <v>11741.9933</v>
      </c>
      <c r="X43" s="63">
        <f t="shared" si="5"/>
        <v>136.66510000000017</v>
      </c>
      <c r="Y43" s="63">
        <v>0</v>
      </c>
      <c r="Z43" s="63">
        <f t="shared" si="2"/>
        <v>1</v>
      </c>
      <c r="AA43" s="63">
        <f t="shared" si="8"/>
        <v>4.2067976292984408E-2</v>
      </c>
      <c r="AB43" s="63">
        <v>84.64476063236701</v>
      </c>
    </row>
    <row r="44" spans="1:28" x14ac:dyDescent="0.2">
      <c r="A44" s="78" t="s">
        <v>68</v>
      </c>
      <c r="B44" s="79">
        <f>'[1]UNION 1995-2018'!D44</f>
        <v>3243.712822083583</v>
      </c>
      <c r="C44" s="63">
        <v>3230.8590199999999</v>
      </c>
      <c r="D44" s="63">
        <f t="shared" si="3"/>
        <v>33.707219999999779</v>
      </c>
      <c r="E44" s="63">
        <v>0</v>
      </c>
      <c r="F44" s="63">
        <f t="shared" si="0"/>
        <v>1</v>
      </c>
      <c r="G44" s="63">
        <f t="shared" si="9"/>
        <v>1.933395542024955E-2</v>
      </c>
      <c r="H44" s="63">
        <v>101.190868054853</v>
      </c>
      <c r="L44" s="80">
        <f>'[1]UNION 1995-2018'!G44</f>
        <v>2388.477689464617</v>
      </c>
      <c r="M44" s="63">
        <v>2353.0943200000002</v>
      </c>
      <c r="N44" s="63">
        <f t="shared" si="4"/>
        <v>36.386250000000018</v>
      </c>
      <c r="O44" s="63">
        <v>0</v>
      </c>
      <c r="P44" s="63">
        <f t="shared" si="1"/>
        <v>1</v>
      </c>
      <c r="Q44" s="63">
        <f t="shared" si="10"/>
        <v>7.4327130529134922E-2</v>
      </c>
      <c r="R44" s="63">
        <v>120.898665518443</v>
      </c>
      <c r="V44" s="82">
        <f>'[1]UNION 1995-2018'!J44</f>
        <v>11934.526186544585</v>
      </c>
      <c r="W44" s="63">
        <v>11959.297399999999</v>
      </c>
      <c r="X44" s="63">
        <f t="shared" si="5"/>
        <v>217.30409999999938</v>
      </c>
      <c r="Y44" s="63">
        <v>0</v>
      </c>
      <c r="Z44" s="63">
        <f t="shared" si="2"/>
        <v>1</v>
      </c>
      <c r="AA44" s="63">
        <f t="shared" si="8"/>
        <v>4.7427629358956128E-2</v>
      </c>
      <c r="AB44" s="63">
        <v>85.617036881017498</v>
      </c>
    </row>
    <row r="45" spans="1:28" x14ac:dyDescent="0.2">
      <c r="A45" s="78" t="s">
        <v>69</v>
      </c>
      <c r="B45" s="79">
        <f>'[1]UNION 1995-2018'!D45</f>
        <v>3257.1680800309687</v>
      </c>
      <c r="C45" s="63">
        <v>3261.7430199999999</v>
      </c>
      <c r="D45" s="63">
        <f t="shared" si="3"/>
        <v>30.884000000000015</v>
      </c>
      <c r="E45" s="63">
        <v>0</v>
      </c>
      <c r="F45" s="63">
        <f t="shared" si="0"/>
        <v>1</v>
      </c>
      <c r="G45" s="63">
        <f t="shared" si="9"/>
        <v>2.7984957334002514E-2</v>
      </c>
      <c r="H45" s="63">
        <v>101.721824832911</v>
      </c>
      <c r="L45" s="80">
        <f>'[1]UNION 1995-2018'!G45</f>
        <v>2352.0381035759306</v>
      </c>
      <c r="M45" s="63">
        <v>2369.6318500000002</v>
      </c>
      <c r="N45" s="63">
        <f t="shared" si="4"/>
        <v>16.537530000000061</v>
      </c>
      <c r="O45" s="63">
        <v>0</v>
      </c>
      <c r="P45" s="63">
        <f t="shared" si="1"/>
        <v>1</v>
      </c>
      <c r="Q45" s="63">
        <f t="shared" si="10"/>
        <v>6.4947127047572301E-2</v>
      </c>
      <c r="R45" s="63">
        <v>122.02099334286</v>
      </c>
      <c r="V45" s="82">
        <f>'[1]UNION 1995-2018'!J45</f>
        <v>12279.7935369717</v>
      </c>
      <c r="W45" s="63">
        <v>12247.212299999999</v>
      </c>
      <c r="X45" s="63">
        <f t="shared" si="5"/>
        <v>287.91489999999976</v>
      </c>
      <c r="Y45" s="63">
        <v>0</v>
      </c>
      <c r="Z45" s="63">
        <f t="shared" si="2"/>
        <v>1</v>
      </c>
      <c r="AA45" s="63">
        <f t="shared" si="8"/>
        <v>6.3852664302320339E-2</v>
      </c>
      <c r="AB45" s="63">
        <v>86.532078060842494</v>
      </c>
    </row>
    <row r="46" spans="1:28" x14ac:dyDescent="0.2">
      <c r="A46" s="78" t="s">
        <v>70</v>
      </c>
      <c r="B46" s="79">
        <f>'[1]UNION 1995-2018'!D46</f>
        <v>3277.718771216551</v>
      </c>
      <c r="C46" s="63">
        <v>3284.1898799999999</v>
      </c>
      <c r="D46" s="63">
        <f t="shared" si="3"/>
        <v>22.446860000000015</v>
      </c>
      <c r="E46" s="63">
        <v>0</v>
      </c>
      <c r="F46" s="63">
        <f t="shared" si="0"/>
        <v>1</v>
      </c>
      <c r="G46" s="63">
        <f t="shared" si="9"/>
        <v>3.2256278825343314E-2</v>
      </c>
      <c r="H46" s="63">
        <v>102.76488917218499</v>
      </c>
      <c r="L46" s="80">
        <f>'[1]UNION 1995-2018'!G46</f>
        <v>2389.8636129210913</v>
      </c>
      <c r="M46" s="63">
        <v>2395.1889999999999</v>
      </c>
      <c r="N46" s="63">
        <f t="shared" si="4"/>
        <v>25.557149999999638</v>
      </c>
      <c r="O46" s="63">
        <v>0</v>
      </c>
      <c r="P46" s="63">
        <f t="shared" si="1"/>
        <v>1</v>
      </c>
      <c r="Q46" s="63">
        <f t="shared" si="10"/>
        <v>5.5550513502210914E-2</v>
      </c>
      <c r="R46" s="63">
        <v>122.937550353292</v>
      </c>
      <c r="V46" s="82">
        <f>'[1]UNION 1995-2018'!J46</f>
        <v>12507.739701196333</v>
      </c>
      <c r="W46" s="63">
        <v>12483.0723</v>
      </c>
      <c r="X46" s="63">
        <f t="shared" si="5"/>
        <v>235.86000000000058</v>
      </c>
      <c r="Y46" s="63">
        <v>0</v>
      </c>
      <c r="Z46" s="63">
        <f t="shared" si="2"/>
        <v>1</v>
      </c>
      <c r="AA46" s="63">
        <f t="shared" si="8"/>
        <v>7.5632854571058131E-2</v>
      </c>
      <c r="AB46" s="63">
        <v>87.461397498109406</v>
      </c>
    </row>
    <row r="47" spans="1:28" x14ac:dyDescent="0.2">
      <c r="A47" s="78" t="s">
        <v>71</v>
      </c>
      <c r="B47" s="79">
        <f>'[1]UNION 1995-2018'!D47</f>
        <v>3306.3826477583411</v>
      </c>
      <c r="C47" s="63">
        <v>3297.5789</v>
      </c>
      <c r="D47" s="63">
        <f t="shared" si="3"/>
        <v>13.389020000000073</v>
      </c>
      <c r="E47" s="63">
        <v>1</v>
      </c>
      <c r="F47" s="63">
        <f t="shared" si="0"/>
        <v>1</v>
      </c>
      <c r="G47" s="63">
        <f t="shared" si="9"/>
        <v>3.1411426883140137E-2</v>
      </c>
      <c r="H47" s="63">
        <v>103.56535184086999</v>
      </c>
      <c r="L47" s="80">
        <f>'[1]UNION 1995-2018'!G47</f>
        <v>2450.4145860680969</v>
      </c>
      <c r="M47" s="63">
        <v>2439.1834800000001</v>
      </c>
      <c r="N47" s="63">
        <f t="shared" si="4"/>
        <v>43.994480000000294</v>
      </c>
      <c r="O47" s="63">
        <v>0</v>
      </c>
      <c r="P47" s="63">
        <f t="shared" si="1"/>
        <v>1</v>
      </c>
      <c r="Q47" s="63">
        <f t="shared" si="10"/>
        <v>5.2866138632650425E-2</v>
      </c>
      <c r="R47" s="63">
        <v>123.67522802145299</v>
      </c>
      <c r="V47" s="82">
        <f>'[1]UNION 1995-2018'!J47</f>
        <v>12597.318623493853</v>
      </c>
      <c r="W47" s="63">
        <v>12619.710999999999</v>
      </c>
      <c r="X47" s="63">
        <f t="shared" si="5"/>
        <v>136.63869999999952</v>
      </c>
      <c r="Y47" s="63">
        <v>0</v>
      </c>
      <c r="Z47" s="63">
        <f t="shared" si="2"/>
        <v>1</v>
      </c>
      <c r="AA47" s="63">
        <f t="shared" si="8"/>
        <v>7.4750315178599119E-2</v>
      </c>
      <c r="AB47" s="63">
        <v>88.475843891425995</v>
      </c>
    </row>
    <row r="48" spans="1:28" x14ac:dyDescent="0.2">
      <c r="A48" s="78" t="s">
        <v>72</v>
      </c>
      <c r="B48" s="79">
        <f>'[1]UNION 1995-2018'!D48</f>
        <v>3291.5715199387437</v>
      </c>
      <c r="C48" s="63">
        <v>3291.9672799999998</v>
      </c>
      <c r="D48" s="63">
        <f t="shared" si="3"/>
        <v>-5.6116200000001299</v>
      </c>
      <c r="E48" s="63">
        <v>0</v>
      </c>
      <c r="F48" s="63">
        <f t="shared" si="0"/>
        <v>-1</v>
      </c>
      <c r="G48" s="63">
        <f t="shared" si="9"/>
        <v>1.8913935774269711E-2</v>
      </c>
      <c r="H48" s="63">
        <v>104.33282017857999</v>
      </c>
      <c r="L48" s="80">
        <f>'[1]UNION 1995-2018'!G48</f>
        <v>2481.3598031261986</v>
      </c>
      <c r="M48" s="63">
        <v>2478.2047899999998</v>
      </c>
      <c r="N48" s="63">
        <f t="shared" si="4"/>
        <v>39.02130999999963</v>
      </c>
      <c r="O48" s="63">
        <v>0</v>
      </c>
      <c r="P48" s="63">
        <f t="shared" si="1"/>
        <v>1</v>
      </c>
      <c r="Q48" s="63">
        <f t="shared" si="10"/>
        <v>5.3168489225710089E-2</v>
      </c>
      <c r="R48" s="63">
        <v>124.29571670232301</v>
      </c>
      <c r="V48" s="82">
        <f>'[1]UNION 1995-2018'!J48</f>
        <v>12784.307163243109</v>
      </c>
      <c r="W48" s="63">
        <v>12786.3871</v>
      </c>
      <c r="X48" s="63">
        <f t="shared" si="5"/>
        <v>166.67610000000059</v>
      </c>
      <c r="Y48" s="63">
        <v>0</v>
      </c>
      <c r="Z48" s="63">
        <f t="shared" si="2"/>
        <v>1</v>
      </c>
      <c r="AA48" s="63">
        <f t="shared" si="8"/>
        <v>6.9158719976309013E-2</v>
      </c>
      <c r="AB48" s="63">
        <v>89.63495534016019</v>
      </c>
    </row>
    <row r="49" spans="1:28" x14ac:dyDescent="0.2">
      <c r="A49" s="78" t="s">
        <v>73</v>
      </c>
      <c r="B49" s="79">
        <f>'[1]UNION 1995-2018'!D49</f>
        <v>3283.8314825316729</v>
      </c>
      <c r="C49" s="63">
        <v>3287.9012200000002</v>
      </c>
      <c r="D49" s="63">
        <f t="shared" si="3"/>
        <v>-4.0660599999996521</v>
      </c>
      <c r="E49" s="63">
        <v>0</v>
      </c>
      <c r="F49" s="63">
        <f t="shared" si="0"/>
        <v>-1</v>
      </c>
      <c r="G49" s="63">
        <f t="shared" si="9"/>
        <v>8.0196998474761222E-3</v>
      </c>
      <c r="H49" s="63">
        <v>105.21016557937</v>
      </c>
      <c r="L49" s="80">
        <f>'[1]UNION 1995-2018'!G49</f>
        <v>2499.9105306823531</v>
      </c>
      <c r="M49" s="63">
        <v>2516.3867500000001</v>
      </c>
      <c r="N49" s="63">
        <f t="shared" si="4"/>
        <v>38.181960000000345</v>
      </c>
      <c r="O49" s="63">
        <v>0</v>
      </c>
      <c r="P49" s="63">
        <f t="shared" si="1"/>
        <v>1</v>
      </c>
      <c r="Q49" s="63">
        <f t="shared" si="10"/>
        <v>6.1931519024780113E-2</v>
      </c>
      <c r="R49" s="63">
        <v>124.705987866543</v>
      </c>
      <c r="V49" s="82">
        <f>'[1]UNION 1995-2018'!J49</f>
        <v>12987.4414719777</v>
      </c>
      <c r="W49" s="63">
        <v>12967.456099999999</v>
      </c>
      <c r="X49" s="63">
        <f t="shared" si="5"/>
        <v>181.06899999999951</v>
      </c>
      <c r="Y49" s="63">
        <v>0</v>
      </c>
      <c r="Z49" s="63">
        <f t="shared" si="2"/>
        <v>1</v>
      </c>
      <c r="AA49" s="63">
        <f t="shared" si="8"/>
        <v>5.8808795206399762E-2</v>
      </c>
      <c r="AB49" s="63">
        <v>90.806140091149402</v>
      </c>
    </row>
    <row r="50" spans="1:28" x14ac:dyDescent="0.2">
      <c r="A50" s="78" t="s">
        <v>74</v>
      </c>
      <c r="B50" s="79">
        <f>'[1]UNION 1995-2018'!D50</f>
        <v>3290.9730413863408</v>
      </c>
      <c r="C50" s="63">
        <v>3287.7819100000002</v>
      </c>
      <c r="D50" s="63">
        <f t="shared" si="3"/>
        <v>-0.11931000000004133</v>
      </c>
      <c r="E50" s="63">
        <v>0</v>
      </c>
      <c r="F50" s="63">
        <f t="shared" si="0"/>
        <v>-1</v>
      </c>
      <c r="G50" s="63">
        <f t="shared" si="9"/>
        <v>1.0937339591340102E-3</v>
      </c>
      <c r="H50" s="63">
        <v>105.83267537211501</v>
      </c>
      <c r="L50" s="80">
        <f>'[1]UNION 1995-2018'!G50</f>
        <v>2572.8306566854226</v>
      </c>
      <c r="M50" s="63">
        <v>2566.6628900000001</v>
      </c>
      <c r="N50" s="63">
        <f t="shared" si="4"/>
        <v>50.276139999999941</v>
      </c>
      <c r="O50" s="63">
        <v>0</v>
      </c>
      <c r="P50" s="63">
        <f t="shared" si="1"/>
        <v>1</v>
      </c>
      <c r="Q50" s="63">
        <f t="shared" si="10"/>
        <v>7.1590964220360154E-2</v>
      </c>
      <c r="R50" s="63">
        <v>125.376938200932</v>
      </c>
      <c r="V50" s="82">
        <f>'[1]UNION 1995-2018'!J50</f>
        <v>13073.251449530178</v>
      </c>
      <c r="W50" s="63">
        <v>13079.515600000001</v>
      </c>
      <c r="X50" s="63">
        <f t="shared" si="5"/>
        <v>112.05950000000121</v>
      </c>
      <c r="Y50" s="63">
        <v>0</v>
      </c>
      <c r="Z50" s="63">
        <f t="shared" si="2"/>
        <v>1</v>
      </c>
      <c r="AA50" s="63">
        <f t="shared" si="8"/>
        <v>4.7780168668894181E-2</v>
      </c>
      <c r="AB50" s="63">
        <v>91.931393980952706</v>
      </c>
    </row>
    <row r="51" spans="1:28" x14ac:dyDescent="0.2">
      <c r="A51" s="78" t="s">
        <v>75</v>
      </c>
      <c r="B51" s="79">
        <f>'[1]UNION 1995-2018'!D51</f>
        <v>3270.2355978039136</v>
      </c>
      <c r="C51" s="63">
        <v>3289.6620200000002</v>
      </c>
      <c r="D51" s="63">
        <f t="shared" si="3"/>
        <v>1.8801100000000588</v>
      </c>
      <c r="E51" s="63">
        <v>0</v>
      </c>
      <c r="F51" s="63">
        <f t="shared" si="0"/>
        <v>1</v>
      </c>
      <c r="G51" s="63">
        <f t="shared" si="9"/>
        <v>-2.4008159440854515E-3</v>
      </c>
      <c r="H51" s="63">
        <v>106.47901611204399</v>
      </c>
      <c r="L51" s="80">
        <f>'[1]UNION 1995-2018'!G51</f>
        <v>2629.139363019046</v>
      </c>
      <c r="M51" s="63">
        <v>2620.3713499999999</v>
      </c>
      <c r="N51" s="63">
        <f t="shared" si="4"/>
        <v>53.708459999999832</v>
      </c>
      <c r="O51" s="63">
        <v>0</v>
      </c>
      <c r="P51" s="63">
        <f t="shared" si="1"/>
        <v>1</v>
      </c>
      <c r="Q51" s="63">
        <f t="shared" si="10"/>
        <v>7.4282181511002909E-2</v>
      </c>
      <c r="R51" s="63">
        <v>126.236297149135</v>
      </c>
      <c r="V51" s="82">
        <f>'[1]UNION 1995-2018'!J51</f>
        <v>13205.339124091004</v>
      </c>
      <c r="W51" s="63">
        <v>13176.441800000001</v>
      </c>
      <c r="X51" s="63">
        <f t="shared" si="5"/>
        <v>96.926199999999881</v>
      </c>
      <c r="Y51" s="63">
        <v>0</v>
      </c>
      <c r="Z51" s="63">
        <f t="shared" si="2"/>
        <v>1</v>
      </c>
      <c r="AA51" s="63">
        <f t="shared" si="8"/>
        <v>4.4115970643067916E-2</v>
      </c>
      <c r="AB51" s="63">
        <v>93.107185817474303</v>
      </c>
    </row>
    <row r="52" spans="1:28" x14ac:dyDescent="0.2">
      <c r="A52" s="78" t="s">
        <v>76</v>
      </c>
      <c r="B52" s="79">
        <f>'[1]UNION 1995-2018'!D52</f>
        <v>3323.7546141139342</v>
      </c>
      <c r="C52" s="63">
        <v>3290.0142500000002</v>
      </c>
      <c r="D52" s="63">
        <f t="shared" si="3"/>
        <v>0.35222999999996318</v>
      </c>
      <c r="E52" s="63">
        <v>0</v>
      </c>
      <c r="F52" s="63">
        <f t="shared" si="0"/>
        <v>1</v>
      </c>
      <c r="G52" s="63">
        <f t="shared" si="9"/>
        <v>-5.9327138877263434E-4</v>
      </c>
      <c r="H52" s="63">
        <v>107.13844353886699</v>
      </c>
      <c r="L52" s="80">
        <f>'[1]UNION 1995-2018'!G52</f>
        <v>2683.2874608061966</v>
      </c>
      <c r="M52" s="63">
        <v>2687.4525100000001</v>
      </c>
      <c r="N52" s="63">
        <f t="shared" si="4"/>
        <v>67.081160000000182</v>
      </c>
      <c r="O52" s="63">
        <v>0</v>
      </c>
      <c r="P52" s="63">
        <f t="shared" si="1"/>
        <v>1</v>
      </c>
      <c r="Q52" s="63">
        <f t="shared" si="10"/>
        <v>8.4435201176412997E-2</v>
      </c>
      <c r="R52" s="63">
        <v>126.295725692586</v>
      </c>
      <c r="V52" s="82">
        <f>'[1]UNION 1995-2018'!J52</f>
        <v>13344.741899760482</v>
      </c>
      <c r="W52" s="63">
        <v>13337.341200000001</v>
      </c>
      <c r="X52" s="63">
        <f t="shared" si="5"/>
        <v>160.89940000000024</v>
      </c>
      <c r="Y52" s="63">
        <v>0</v>
      </c>
      <c r="Z52" s="63">
        <f t="shared" si="2"/>
        <v>1</v>
      </c>
      <c r="AA52" s="63">
        <f t="shared" si="8"/>
        <v>4.3089114672588073E-2</v>
      </c>
      <c r="AB52" s="63">
        <v>94.379420621531807</v>
      </c>
    </row>
    <row r="53" spans="1:28" x14ac:dyDescent="0.2">
      <c r="A53" s="78" t="s">
        <v>77</v>
      </c>
      <c r="B53" s="79">
        <f>'[1]UNION 1995-2018'!D53</f>
        <v>3264.4724730453968</v>
      </c>
      <c r="C53" s="63">
        <v>3274.05323</v>
      </c>
      <c r="D53" s="63">
        <f t="shared" si="3"/>
        <v>-15.96102000000019</v>
      </c>
      <c r="E53" s="63">
        <v>0</v>
      </c>
      <c r="F53" s="63">
        <f t="shared" si="0"/>
        <v>-1</v>
      </c>
      <c r="G53" s="63">
        <f t="shared" si="9"/>
        <v>-4.2118023241586944E-3</v>
      </c>
      <c r="H53" s="63">
        <v>107.54612680370801</v>
      </c>
      <c r="L53" s="80">
        <f>'[1]UNION 1995-2018'!G53</f>
        <v>2741.1081290214906</v>
      </c>
      <c r="M53" s="63">
        <v>2750.1743000000001</v>
      </c>
      <c r="N53" s="63">
        <f t="shared" si="4"/>
        <v>62.721790000000055</v>
      </c>
      <c r="O53" s="63">
        <v>0</v>
      </c>
      <c r="P53" s="63">
        <f t="shared" si="1"/>
        <v>1</v>
      </c>
      <c r="Q53" s="63">
        <f t="shared" si="10"/>
        <v>9.290604872243903E-2</v>
      </c>
      <c r="R53" s="63">
        <v>125.801140793405</v>
      </c>
      <c r="V53" s="82">
        <f>'[1]UNION 1995-2018'!J53</f>
        <v>13466.713085605321</v>
      </c>
      <c r="W53" s="63">
        <v>13522.932699999999</v>
      </c>
      <c r="X53" s="63">
        <f t="shared" si="5"/>
        <v>185.59149999999863</v>
      </c>
      <c r="Y53" s="63">
        <v>0</v>
      </c>
      <c r="Z53" s="63">
        <f t="shared" si="2"/>
        <v>1</v>
      </c>
      <c r="AA53" s="63">
        <f t="shared" si="8"/>
        <v>4.2836204396327203E-2</v>
      </c>
      <c r="AB53" s="63">
        <v>95.702158133038211</v>
      </c>
    </row>
    <row r="54" spans="1:28" x14ac:dyDescent="0.2">
      <c r="A54" s="78" t="s">
        <v>78</v>
      </c>
      <c r="B54" s="79">
        <f>'[1]UNION 1995-2018'!D54</f>
        <v>3242.863145404111</v>
      </c>
      <c r="C54" s="63">
        <v>3246.19137</v>
      </c>
      <c r="D54" s="63">
        <f t="shared" si="3"/>
        <v>-27.861859999999979</v>
      </c>
      <c r="E54" s="63">
        <v>0</v>
      </c>
      <c r="F54" s="63">
        <f t="shared" si="0"/>
        <v>-1</v>
      </c>
      <c r="G54" s="63">
        <f t="shared" si="9"/>
        <v>-1.2650030062365099E-2</v>
      </c>
      <c r="H54" s="63">
        <v>107.807011340153</v>
      </c>
      <c r="L54" s="80">
        <f>'[1]UNION 1995-2018'!G54</f>
        <v>2769.6286927775686</v>
      </c>
      <c r="M54" s="63">
        <v>2765.1548200000002</v>
      </c>
      <c r="N54" s="63">
        <f t="shared" si="4"/>
        <v>14.98052000000007</v>
      </c>
      <c r="O54" s="63">
        <v>1</v>
      </c>
      <c r="P54" s="63">
        <f t="shared" si="1"/>
        <v>1</v>
      </c>
      <c r="Q54" s="63">
        <f t="shared" si="10"/>
        <v>7.7334631974205287E-2</v>
      </c>
      <c r="R54" s="63">
        <v>125.91453345949</v>
      </c>
      <c r="V54" s="82">
        <f>'[1]UNION 1995-2018'!J54</f>
        <v>13670.775514529734</v>
      </c>
      <c r="W54" s="63">
        <v>13659.228499999999</v>
      </c>
      <c r="X54" s="63">
        <f t="shared" si="5"/>
        <v>136.29579999999987</v>
      </c>
      <c r="Y54" s="63">
        <v>0</v>
      </c>
      <c r="Z54" s="63">
        <f t="shared" si="2"/>
        <v>1</v>
      </c>
      <c r="AA54" s="63">
        <f t="shared" si="8"/>
        <v>4.432219951631837E-2</v>
      </c>
      <c r="AB54" s="63">
        <v>96.943019420764401</v>
      </c>
    </row>
    <row r="55" spans="1:28" x14ac:dyDescent="0.2">
      <c r="A55" s="78" t="s">
        <v>79</v>
      </c>
      <c r="B55" s="79">
        <f>'[1]UNION 1995-2018'!D55</f>
        <v>3243.6762229365127</v>
      </c>
      <c r="C55" s="63">
        <v>3245.5860400000001</v>
      </c>
      <c r="D55" s="63">
        <f t="shared" si="3"/>
        <v>-0.60532999999986714</v>
      </c>
      <c r="E55" s="63">
        <v>0</v>
      </c>
      <c r="F55" s="63">
        <f t="shared" si="0"/>
        <v>-1</v>
      </c>
      <c r="G55" s="63">
        <f t="shared" si="9"/>
        <v>-1.3398330810895908E-2</v>
      </c>
      <c r="H55" s="63">
        <v>108.27664275474299</v>
      </c>
      <c r="L55" s="80">
        <f>'[1]UNION 1995-2018'!G55</f>
        <v>2763.8629180895714</v>
      </c>
      <c r="M55" s="63">
        <v>2759.9837000000002</v>
      </c>
      <c r="N55" s="63">
        <f t="shared" si="4"/>
        <v>-5.1711199999999735</v>
      </c>
      <c r="O55" s="63">
        <v>0</v>
      </c>
      <c r="P55" s="63">
        <f t="shared" si="1"/>
        <v>-1</v>
      </c>
      <c r="Q55" s="63">
        <f t="shared" si="10"/>
        <v>5.327960481631748E-2</v>
      </c>
      <c r="R55" s="63">
        <v>126.594663789404</v>
      </c>
      <c r="V55" s="82">
        <f>'[1]UNION 1995-2018'!J55</f>
        <v>13793.019911397621</v>
      </c>
      <c r="W55" s="63">
        <v>13753.433499999999</v>
      </c>
      <c r="X55" s="63">
        <f t="shared" si="5"/>
        <v>94.204999999999927</v>
      </c>
      <c r="Y55" s="63">
        <v>0</v>
      </c>
      <c r="Z55" s="63">
        <f t="shared" si="2"/>
        <v>1</v>
      </c>
      <c r="AA55" s="63">
        <f t="shared" si="8"/>
        <v>4.3789644333267472E-2</v>
      </c>
      <c r="AB55" s="63">
        <v>98.036609582404694</v>
      </c>
    </row>
    <row r="56" spans="1:28" x14ac:dyDescent="0.2">
      <c r="A56" s="78" t="s">
        <v>80</v>
      </c>
      <c r="B56" s="79">
        <f>'[1]UNION 1995-2018'!D56</f>
        <v>3288.3993005132415</v>
      </c>
      <c r="C56" s="63">
        <v>3280.6649000000002</v>
      </c>
      <c r="D56" s="63">
        <f t="shared" si="3"/>
        <v>35.078860000000077</v>
      </c>
      <c r="E56" s="63">
        <v>0</v>
      </c>
      <c r="F56" s="63">
        <f t="shared" si="0"/>
        <v>1</v>
      </c>
      <c r="G56" s="63">
        <f t="shared" si="9"/>
        <v>-2.841735411936273E-3</v>
      </c>
      <c r="H56" s="63">
        <v>108.752347922464</v>
      </c>
      <c r="L56" s="80">
        <f>'[1]UNION 1995-2018'!G56</f>
        <v>2767.3853563367643</v>
      </c>
      <c r="M56" s="63">
        <v>2758.5593699999999</v>
      </c>
      <c r="N56" s="63">
        <f t="shared" si="4"/>
        <v>-1.4243300000002819</v>
      </c>
      <c r="O56" s="63">
        <v>0</v>
      </c>
      <c r="P56" s="63">
        <f t="shared" si="1"/>
        <v>-1</v>
      </c>
      <c r="Q56" s="63">
        <f t="shared" si="10"/>
        <v>2.6458834057685308E-2</v>
      </c>
      <c r="R56" s="63">
        <v>127.24389865694501</v>
      </c>
      <c r="V56" s="82">
        <f>'[1]UNION 1995-2018'!J56</f>
        <v>13850.830133187284</v>
      </c>
      <c r="W56" s="63">
        <v>13802.4017</v>
      </c>
      <c r="X56" s="63">
        <f t="shared" si="5"/>
        <v>48.968200000001161</v>
      </c>
      <c r="Y56" s="63">
        <v>0</v>
      </c>
      <c r="Z56" s="63">
        <f t="shared" si="2"/>
        <v>1</v>
      </c>
      <c r="AA56" s="63">
        <f t="shared" si="8"/>
        <v>3.4869056210393684E-2</v>
      </c>
      <c r="AB56" s="63">
        <v>98.953128114651904</v>
      </c>
    </row>
    <row r="57" spans="1:28" x14ac:dyDescent="0.2">
      <c r="A57" s="78" t="s">
        <v>81</v>
      </c>
      <c r="B57" s="79">
        <f>'[1]UNION 1995-2018'!D57</f>
        <v>3352.8</v>
      </c>
      <c r="C57" s="63">
        <v>3310.6533100000001</v>
      </c>
      <c r="D57" s="63">
        <f t="shared" si="3"/>
        <v>29.988409999999931</v>
      </c>
      <c r="E57" s="63">
        <v>0</v>
      </c>
      <c r="F57" s="63">
        <f t="shared" si="0"/>
        <v>1</v>
      </c>
      <c r="G57" s="63">
        <f t="shared" si="9"/>
        <v>1.1178828634988369E-2</v>
      </c>
      <c r="H57" s="63">
        <v>109.031850085432</v>
      </c>
      <c r="L57" s="80">
        <f>'[1]UNION 1995-2018'!G57</f>
        <v>2679.5</v>
      </c>
      <c r="M57" s="63">
        <v>2698.4793800000002</v>
      </c>
      <c r="N57" s="63">
        <f t="shared" si="4"/>
        <v>-60.079989999999725</v>
      </c>
      <c r="O57" s="63">
        <v>0</v>
      </c>
      <c r="P57" s="63">
        <f t="shared" si="1"/>
        <v>-1</v>
      </c>
      <c r="Q57" s="63">
        <f t="shared" si="10"/>
        <v>-1.8796961341686565E-2</v>
      </c>
      <c r="R57" s="63">
        <v>128.11426816125399</v>
      </c>
      <c r="V57" s="82">
        <f>'[1]UNION 1995-2018'!J57</f>
        <v>13717.6</v>
      </c>
      <c r="W57" s="63">
        <v>13858.955099999999</v>
      </c>
      <c r="X57" s="63">
        <f t="shared" si="5"/>
        <v>56.553399999998874</v>
      </c>
      <c r="Y57" s="63">
        <v>0</v>
      </c>
      <c r="Z57" s="63">
        <f t="shared" si="2"/>
        <v>1</v>
      </c>
      <c r="AA57" s="63">
        <f t="shared" si="8"/>
        <v>2.4848337816544767E-2</v>
      </c>
      <c r="AB57" s="63">
        <v>99.638651718940892</v>
      </c>
    </row>
    <row r="58" spans="1:28" x14ac:dyDescent="0.2">
      <c r="A58" s="78" t="s">
        <v>82</v>
      </c>
      <c r="B58" s="79">
        <f>'[1]UNION 1995-2018'!D58</f>
        <v>3284.3</v>
      </c>
      <c r="C58" s="63">
        <v>3296.6711100000002</v>
      </c>
      <c r="D58" s="63">
        <f t="shared" si="3"/>
        <v>-13.982199999999921</v>
      </c>
      <c r="E58" s="63">
        <v>0</v>
      </c>
      <c r="F58" s="63">
        <f t="shared" si="0"/>
        <v>-1</v>
      </c>
      <c r="G58" s="63">
        <f t="shared" si="9"/>
        <v>1.5550451050579997E-2</v>
      </c>
      <c r="H58" s="63">
        <v>108.793768565199</v>
      </c>
      <c r="L58" s="80">
        <f>'[1]UNION 1995-2018'!G58</f>
        <v>2559.4</v>
      </c>
      <c r="M58" s="63">
        <v>2563.6010900000001</v>
      </c>
      <c r="N58" s="63">
        <f t="shared" si="4"/>
        <v>-134.87829000000011</v>
      </c>
      <c r="O58" s="63">
        <v>0</v>
      </c>
      <c r="P58" s="63">
        <f t="shared" si="1"/>
        <v>-1</v>
      </c>
      <c r="Q58" s="63">
        <f t="shared" si="10"/>
        <v>-7.2890576882780139E-2</v>
      </c>
      <c r="R58" s="63">
        <v>127.88556003361001</v>
      </c>
      <c r="V58" s="82">
        <f>'[1]UNION 1995-2018'!J58</f>
        <v>13972.6</v>
      </c>
      <c r="W58" s="63">
        <v>13950.420700000001</v>
      </c>
      <c r="X58" s="63">
        <f t="shared" si="5"/>
        <v>91.465600000001359</v>
      </c>
      <c r="Y58" s="63">
        <v>0</v>
      </c>
      <c r="Z58" s="63">
        <f t="shared" si="2"/>
        <v>1</v>
      </c>
      <c r="AA58" s="63">
        <f t="shared" si="8"/>
        <v>2.1318348982887383E-2</v>
      </c>
      <c r="AB58" s="63">
        <v>99.896404001243013</v>
      </c>
    </row>
    <row r="59" spans="1:28" x14ac:dyDescent="0.2">
      <c r="A59" s="78" t="s">
        <v>83</v>
      </c>
      <c r="B59" s="79">
        <f>'[1]UNION 1995-2018'!D59</f>
        <v>3231.1</v>
      </c>
      <c r="C59" s="63">
        <v>3210.5037299999999</v>
      </c>
      <c r="D59" s="63">
        <f t="shared" si="3"/>
        <v>-86.167380000000321</v>
      </c>
      <c r="E59" s="63">
        <v>0</v>
      </c>
      <c r="F59" s="63">
        <f t="shared" si="0"/>
        <v>-1</v>
      </c>
      <c r="G59" s="63">
        <f t="shared" si="9"/>
        <v>-1.0809237397385476E-2</v>
      </c>
      <c r="H59" s="63">
        <v>106.968699133097</v>
      </c>
      <c r="L59" s="80">
        <f>'[1]UNION 1995-2018'!G59</f>
        <v>2418</v>
      </c>
      <c r="M59" s="63">
        <v>2386.5073499999999</v>
      </c>
      <c r="N59" s="63">
        <f t="shared" si="4"/>
        <v>-177.09374000000025</v>
      </c>
      <c r="O59" s="63">
        <v>0</v>
      </c>
      <c r="P59" s="63">
        <f t="shared" si="1"/>
        <v>-1</v>
      </c>
      <c r="Q59" s="63">
        <f t="shared" si="10"/>
        <v>-0.1353183172784681</v>
      </c>
      <c r="R59" s="63">
        <v>126.08835600523101</v>
      </c>
      <c r="V59" s="82">
        <f>'[1]UNION 1995-2018'!J59</f>
        <v>14108.6</v>
      </c>
      <c r="W59" s="63">
        <v>14025.844499999999</v>
      </c>
      <c r="X59" s="63">
        <f t="shared" si="5"/>
        <v>75.423799999998664</v>
      </c>
      <c r="Y59" s="63">
        <v>1</v>
      </c>
      <c r="Z59" s="63">
        <f t="shared" si="2"/>
        <v>1</v>
      </c>
      <c r="AA59" s="63">
        <f t="shared" si="8"/>
        <v>1.9806763162086041E-2</v>
      </c>
      <c r="AB59" s="63">
        <v>99.796347889252303</v>
      </c>
    </row>
    <row r="60" spans="1:28" x14ac:dyDescent="0.2">
      <c r="A60" s="78" t="s">
        <v>84</v>
      </c>
      <c r="B60" s="79">
        <f>'[1]UNION 1995-2018'!D60</f>
        <v>3078.5</v>
      </c>
      <c r="C60" s="63">
        <v>3078.4494300000001</v>
      </c>
      <c r="D60" s="63">
        <f t="shared" si="3"/>
        <v>-132.05429999999978</v>
      </c>
      <c r="E60" s="63">
        <v>0</v>
      </c>
      <c r="F60" s="63">
        <f t="shared" si="0"/>
        <v>-1</v>
      </c>
      <c r="G60" s="63">
        <f t="shared" si="9"/>
        <v>-6.163856296325787E-2</v>
      </c>
      <c r="H60" s="63">
        <v>103.00535788808</v>
      </c>
      <c r="L60" s="80">
        <f>'[1]UNION 1995-2018'!G60</f>
        <v>2182.6</v>
      </c>
      <c r="M60" s="63">
        <v>2185.7226300000002</v>
      </c>
      <c r="N60" s="63">
        <f t="shared" si="4"/>
        <v>-200.78471999999965</v>
      </c>
      <c r="O60" s="63">
        <v>0</v>
      </c>
      <c r="P60" s="63">
        <f t="shared" si="1"/>
        <v>-1</v>
      </c>
      <c r="Q60" s="63">
        <f t="shared" si="10"/>
        <v>-0.20765793414843189</v>
      </c>
      <c r="R60" s="63">
        <v>124.33106281673101</v>
      </c>
      <c r="V60" s="82">
        <f>'[1]UNION 1995-2018'!J60</f>
        <v>13981</v>
      </c>
      <c r="W60" s="63">
        <v>13941.6315</v>
      </c>
      <c r="X60" s="63">
        <f t="shared" si="5"/>
        <v>-84.212999999999738</v>
      </c>
      <c r="Y60" s="63">
        <v>0</v>
      </c>
      <c r="Z60" s="63">
        <f t="shared" si="2"/>
        <v>-1</v>
      </c>
      <c r="AA60" s="63">
        <f t="shared" si="8"/>
        <v>1.0087360375839457E-2</v>
      </c>
      <c r="AB60" s="63">
        <v>99.480641337282592</v>
      </c>
    </row>
    <row r="61" spans="1:28" x14ac:dyDescent="0.2">
      <c r="A61" s="78" t="s">
        <v>85</v>
      </c>
      <c r="B61" s="79">
        <f>'[1]UNION 1995-2018'!D61</f>
        <v>2930.6</v>
      </c>
      <c r="C61" s="63">
        <v>2942.5954299999999</v>
      </c>
      <c r="D61" s="63">
        <f t="shared" si="3"/>
        <v>-135.85400000000027</v>
      </c>
      <c r="E61" s="63">
        <v>0</v>
      </c>
      <c r="F61" s="63">
        <f t="shared" si="0"/>
        <v>-1</v>
      </c>
      <c r="G61" s="63">
        <f t="shared" si="9"/>
        <v>-0.11117379125390821</v>
      </c>
      <c r="H61" s="63">
        <v>98.710905342726491</v>
      </c>
      <c r="L61" s="80">
        <f>'[1]UNION 1995-2018'!G61</f>
        <v>1977.6</v>
      </c>
      <c r="M61" s="63">
        <v>2015.56753</v>
      </c>
      <c r="N61" s="63">
        <f t="shared" si="4"/>
        <v>-170.15510000000017</v>
      </c>
      <c r="O61" s="63">
        <v>0</v>
      </c>
      <c r="P61" s="63">
        <f t="shared" si="1"/>
        <v>-1</v>
      </c>
      <c r="Q61" s="63">
        <f t="shared" si="10"/>
        <v>-0.25307284356569743</v>
      </c>
      <c r="R61" s="63">
        <v>122.488043360399</v>
      </c>
      <c r="V61" s="82">
        <f>'[1]UNION 1995-2018'!J61</f>
        <v>13533.8</v>
      </c>
      <c r="W61" s="63">
        <v>13750.3195</v>
      </c>
      <c r="X61" s="63">
        <f t="shared" si="5"/>
        <v>-191.3119999999999</v>
      </c>
      <c r="Y61" s="63">
        <v>0</v>
      </c>
      <c r="Z61" s="63">
        <f t="shared" si="2"/>
        <v>-1</v>
      </c>
      <c r="AA61" s="63">
        <f t="shared" si="8"/>
        <v>-7.8386573313885422E-3</v>
      </c>
      <c r="AB61" s="63">
        <v>99.011215228454589</v>
      </c>
    </row>
    <row r="62" spans="1:28" x14ac:dyDescent="0.2">
      <c r="A62" s="78" t="s">
        <v>86</v>
      </c>
      <c r="B62" s="79">
        <f>'[1]UNION 1995-2018'!D62</f>
        <v>2829.1</v>
      </c>
      <c r="C62" s="63">
        <v>2832.3330099999998</v>
      </c>
      <c r="D62" s="63">
        <f t="shared" si="3"/>
        <v>-110.26242000000002</v>
      </c>
      <c r="E62" s="63">
        <v>0</v>
      </c>
      <c r="F62" s="63">
        <f t="shared" si="0"/>
        <v>-1</v>
      </c>
      <c r="G62" s="63">
        <f t="shared" si="9"/>
        <v>-0.14085059883331838</v>
      </c>
      <c r="H62" s="63">
        <v>96.345755440452891</v>
      </c>
      <c r="L62" s="80">
        <f>'[1]UNION 1995-2018'!G62</f>
        <v>1927.8</v>
      </c>
      <c r="M62" s="63">
        <v>1909.1427900000001</v>
      </c>
      <c r="N62" s="63">
        <f t="shared" si="4"/>
        <v>-106.42473999999993</v>
      </c>
      <c r="O62" s="63">
        <v>0</v>
      </c>
      <c r="P62" s="63">
        <f t="shared" si="1"/>
        <v>-1</v>
      </c>
      <c r="Q62" s="63">
        <f t="shared" si="10"/>
        <v>-0.25528866505513931</v>
      </c>
      <c r="R62" s="63">
        <v>119.061792553328</v>
      </c>
      <c r="V62" s="82">
        <f>'[1]UNION 1995-2018'!J62</f>
        <v>13606.6</v>
      </c>
      <c r="W62" s="63">
        <v>13627.8631</v>
      </c>
      <c r="X62" s="63">
        <f t="shared" si="5"/>
        <v>-122.45639999999912</v>
      </c>
      <c r="Y62" s="63">
        <v>0</v>
      </c>
      <c r="Z62" s="63">
        <f t="shared" si="2"/>
        <v>-1</v>
      </c>
      <c r="AA62" s="63">
        <f t="shared" si="8"/>
        <v>-2.3121711304376655E-2</v>
      </c>
      <c r="AB62" s="63">
        <v>98.615310544432603</v>
      </c>
    </row>
    <row r="63" spans="1:28" x14ac:dyDescent="0.2">
      <c r="A63" s="78" t="s">
        <v>87</v>
      </c>
      <c r="B63" s="79">
        <f>'[1]UNION 1995-2018'!D63</f>
        <v>2752</v>
      </c>
      <c r="C63" s="63">
        <v>2749.7699699999998</v>
      </c>
      <c r="D63" s="63">
        <f t="shared" si="3"/>
        <v>-82.563040000000001</v>
      </c>
      <c r="E63" s="63">
        <v>0</v>
      </c>
      <c r="F63" s="63">
        <f t="shared" si="0"/>
        <v>-1</v>
      </c>
      <c r="G63" s="63">
        <f t="shared" si="9"/>
        <v>-0.14350824629006118</v>
      </c>
      <c r="H63" s="63">
        <v>95.993472853738709</v>
      </c>
      <c r="L63" s="80">
        <f>'[1]UNION 1995-2018'!G63</f>
        <v>1850.7</v>
      </c>
      <c r="M63" s="63">
        <v>1836.0331900000001</v>
      </c>
      <c r="N63" s="63">
        <f t="shared" si="4"/>
        <v>-73.1096</v>
      </c>
      <c r="O63" s="63">
        <v>0</v>
      </c>
      <c r="P63" s="63">
        <f t="shared" si="1"/>
        <v>-1</v>
      </c>
      <c r="Q63" s="63">
        <f t="shared" si="10"/>
        <v>-0.23066099503108581</v>
      </c>
      <c r="R63" s="63">
        <v>114.633287761471</v>
      </c>
      <c r="V63" s="82">
        <f>'[1]UNION 1995-2018'!J63</f>
        <v>13755.1</v>
      </c>
      <c r="W63" s="63">
        <v>13609.0146</v>
      </c>
      <c r="X63" s="63">
        <f t="shared" si="5"/>
        <v>-18.848500000000058</v>
      </c>
      <c r="Y63" s="63">
        <v>0</v>
      </c>
      <c r="Z63" s="63">
        <f t="shared" si="2"/>
        <v>-1</v>
      </c>
      <c r="AA63" s="63">
        <f t="shared" si="8"/>
        <v>-2.9718702499517861E-2</v>
      </c>
      <c r="AB63" s="63">
        <v>98.568944526166703</v>
      </c>
    </row>
    <row r="64" spans="1:28" x14ac:dyDescent="0.2">
      <c r="A64" s="78" t="s">
        <v>88</v>
      </c>
      <c r="B64" s="79">
        <f>'[1]UNION 1995-2018'!D64</f>
        <v>2718.6</v>
      </c>
      <c r="C64" s="63">
        <v>2696.6649400000001</v>
      </c>
      <c r="D64" s="63">
        <f t="shared" si="3"/>
        <v>-53.105029999999715</v>
      </c>
      <c r="E64" s="63">
        <v>0</v>
      </c>
      <c r="F64" s="63">
        <f t="shared" si="0"/>
        <v>-1</v>
      </c>
      <c r="G64" s="63">
        <f t="shared" si="9"/>
        <v>-0.12401843807452118</v>
      </c>
      <c r="H64" s="63">
        <v>97.015132956300107</v>
      </c>
      <c r="L64" s="80">
        <f>'[1]UNION 1995-2018'!G64</f>
        <v>1803.1</v>
      </c>
      <c r="M64" s="63">
        <v>1774.15941</v>
      </c>
      <c r="N64" s="63">
        <f t="shared" si="4"/>
        <v>-61.873780000000124</v>
      </c>
      <c r="O64" s="63">
        <v>0</v>
      </c>
      <c r="P64" s="63">
        <f t="shared" si="1"/>
        <v>-1</v>
      </c>
      <c r="Q64" s="63">
        <f t="shared" si="10"/>
        <v>-0.18829617919086108</v>
      </c>
      <c r="R64" s="63">
        <v>109.956677445453</v>
      </c>
      <c r="V64" s="82">
        <f>'[1]UNION 1995-2018'!J64</f>
        <v>13590.2</v>
      </c>
      <c r="W64" s="63">
        <v>13620.1895</v>
      </c>
      <c r="X64" s="63">
        <f t="shared" si="5"/>
        <v>11.17489999999998</v>
      </c>
      <c r="Y64" s="63">
        <v>0</v>
      </c>
      <c r="Z64" s="63">
        <f t="shared" si="2"/>
        <v>1</v>
      </c>
      <c r="AA64" s="63">
        <f t="shared" si="8"/>
        <v>-2.3056268557951707E-2</v>
      </c>
      <c r="AB64" s="63">
        <v>98.893440933216297</v>
      </c>
    </row>
    <row r="65" spans="1:28" x14ac:dyDescent="0.2">
      <c r="A65" s="78" t="s">
        <v>89</v>
      </c>
      <c r="B65" s="79">
        <f>'[1]UNION 1995-2018'!D65</f>
        <v>2637.9</v>
      </c>
      <c r="C65" s="63">
        <v>2668.2023899999999</v>
      </c>
      <c r="D65" s="63">
        <f t="shared" si="3"/>
        <v>-28.462550000000192</v>
      </c>
      <c r="E65" s="63">
        <v>0</v>
      </c>
      <c r="F65" s="63">
        <f t="shared" si="0"/>
        <v>-1</v>
      </c>
      <c r="G65" s="63">
        <f t="shared" si="9"/>
        <v>-9.3248646145012173E-2</v>
      </c>
      <c r="H65" s="63">
        <v>98.737112176533998</v>
      </c>
      <c r="L65" s="80">
        <f>'[1]UNION 1995-2018'!G65</f>
        <v>1668.2</v>
      </c>
      <c r="M65" s="63">
        <v>1728.94388</v>
      </c>
      <c r="N65" s="63">
        <f t="shared" si="4"/>
        <v>-45.215529999999944</v>
      </c>
      <c r="O65" s="63">
        <v>0</v>
      </c>
      <c r="P65" s="63">
        <f t="shared" si="1"/>
        <v>-1</v>
      </c>
      <c r="Q65" s="63">
        <f t="shared" si="10"/>
        <v>-0.14220493520254318</v>
      </c>
      <c r="R65" s="63">
        <v>105.17430108035499</v>
      </c>
      <c r="V65" s="82">
        <f>'[1]UNION 1995-2018'!J65</f>
        <v>13519.1</v>
      </c>
      <c r="W65" s="63">
        <v>13620.387199999999</v>
      </c>
      <c r="X65" s="63">
        <f t="shared" si="5"/>
        <v>0.19769999999880383</v>
      </c>
      <c r="Y65" s="63">
        <v>0</v>
      </c>
      <c r="Z65" s="63">
        <f t="shared" si="2"/>
        <v>1</v>
      </c>
      <c r="AA65" s="63">
        <f t="shared" si="8"/>
        <v>-9.4494022484350564E-3</v>
      </c>
      <c r="AB65" s="63">
        <v>99.387612215894706</v>
      </c>
    </row>
    <row r="66" spans="1:28" x14ac:dyDescent="0.2">
      <c r="A66" s="78" t="s">
        <v>90</v>
      </c>
      <c r="B66" s="79">
        <f>'[1]UNION 1995-2018'!D66</f>
        <v>2656.7</v>
      </c>
      <c r="C66" s="63">
        <v>2649.1115500000001</v>
      </c>
      <c r="D66" s="63">
        <f t="shared" si="3"/>
        <v>-19.090839999999844</v>
      </c>
      <c r="E66" s="63">
        <v>0</v>
      </c>
      <c r="F66" s="63">
        <f t="shared" si="0"/>
        <v>-1</v>
      </c>
      <c r="G66" s="63">
        <f t="shared" si="9"/>
        <v>-6.4689236524486132E-2</v>
      </c>
      <c r="H66" s="63">
        <v>99.896976700064613</v>
      </c>
      <c r="L66" s="80">
        <f>'[1]UNION 1995-2018'!G66</f>
        <v>1698.1</v>
      </c>
      <c r="M66" s="63">
        <v>1689.0518</v>
      </c>
      <c r="N66" s="63">
        <f t="shared" si="4"/>
        <v>-39.892080000000078</v>
      </c>
      <c r="O66" s="63">
        <v>0</v>
      </c>
      <c r="P66" s="63">
        <f t="shared" si="1"/>
        <v>-1</v>
      </c>
      <c r="Q66" s="63">
        <f t="shared" si="10"/>
        <v>-0.11528262377902081</v>
      </c>
      <c r="R66" s="63">
        <v>101.488267071626</v>
      </c>
      <c r="V66" s="82">
        <f>'[1]UNION 1995-2018'!J66</f>
        <v>13623.5</v>
      </c>
      <c r="W66" s="63">
        <v>13625.7433</v>
      </c>
      <c r="X66" s="63">
        <f t="shared" si="5"/>
        <v>5.3561000000008789</v>
      </c>
      <c r="Y66" s="63">
        <v>0</v>
      </c>
      <c r="Z66" s="63">
        <f t="shared" si="2"/>
        <v>1</v>
      </c>
      <c r="AA66" s="63">
        <f t="shared" si="8"/>
        <v>-1.5554896497312155E-4</v>
      </c>
      <c r="AB66" s="63">
        <v>99.907913912709404</v>
      </c>
    </row>
    <row r="67" spans="1:28" x14ac:dyDescent="0.2">
      <c r="A67" s="78" t="s">
        <v>91</v>
      </c>
      <c r="B67" s="79">
        <f>'[1]UNION 1995-2018'!D67</f>
        <v>2645.3</v>
      </c>
      <c r="C67" s="63">
        <v>2643.8476500000002</v>
      </c>
      <c r="D67" s="63">
        <f t="shared" si="3"/>
        <v>-5.2638999999999214</v>
      </c>
      <c r="E67" s="63">
        <v>0</v>
      </c>
      <c r="F67" s="63">
        <f t="shared" si="0"/>
        <v>-1</v>
      </c>
      <c r="G67" s="63">
        <f t="shared" si="9"/>
        <v>-3.852042940159088E-2</v>
      </c>
      <c r="H67" s="63">
        <v>100.363896175954</v>
      </c>
      <c r="L67" s="80">
        <f>'[1]UNION 1995-2018'!G67</f>
        <v>1666.8</v>
      </c>
      <c r="M67" s="63">
        <v>1640.3033499999999</v>
      </c>
      <c r="N67" s="63">
        <f t="shared" si="4"/>
        <v>-48.748450000000048</v>
      </c>
      <c r="O67" s="63">
        <v>0</v>
      </c>
      <c r="P67" s="63">
        <f t="shared" si="1"/>
        <v>-1</v>
      </c>
      <c r="Q67" s="63">
        <f t="shared" si="10"/>
        <v>-0.10660473953632624</v>
      </c>
      <c r="R67" s="63">
        <v>98.83636302040621</v>
      </c>
      <c r="V67" s="82">
        <f>'[1]UNION 1995-2018'!J67</f>
        <v>13759.1</v>
      </c>
      <c r="W67" s="63">
        <v>13627.2287</v>
      </c>
      <c r="X67" s="63">
        <f t="shared" si="5"/>
        <v>1.4853999999995722</v>
      </c>
      <c r="Y67" s="63">
        <v>0</v>
      </c>
      <c r="Z67" s="63">
        <f t="shared" si="2"/>
        <v>1</v>
      </c>
      <c r="AA67" s="63">
        <f t="shared" si="8"/>
        <v>1.3383849261208989E-3</v>
      </c>
      <c r="AB67" s="63">
        <v>100.23949473421401</v>
      </c>
    </row>
    <row r="68" spans="1:28" x14ac:dyDescent="0.2">
      <c r="A68" s="78" t="s">
        <v>92</v>
      </c>
      <c r="B68" s="79">
        <f>'[1]UNION 1995-2018'!D68</f>
        <v>2661.9</v>
      </c>
      <c r="C68" s="63">
        <v>2638.6737899999998</v>
      </c>
      <c r="D68" s="63">
        <f t="shared" si="3"/>
        <v>-5.1738600000003316</v>
      </c>
      <c r="E68" s="63">
        <v>0</v>
      </c>
      <c r="F68" s="63">
        <f t="shared" si="0"/>
        <v>-1</v>
      </c>
      <c r="G68" s="63">
        <f t="shared" si="9"/>
        <v>-2.1504766550641728E-2</v>
      </c>
      <c r="H68" s="63">
        <v>100.930511020764</v>
      </c>
      <c r="L68" s="80">
        <f>'[1]UNION 1995-2018'!G68</f>
        <v>1572.3</v>
      </c>
      <c r="M68" s="63">
        <v>1583.9347299999999</v>
      </c>
      <c r="N68" s="63">
        <f t="shared" si="4"/>
        <v>-56.368619999999964</v>
      </c>
      <c r="O68" s="63">
        <v>0</v>
      </c>
      <c r="P68" s="63">
        <f t="shared" si="1"/>
        <v>-1</v>
      </c>
      <c r="Q68" s="63">
        <f t="shared" si="10"/>
        <v>-0.1072196099898374</v>
      </c>
      <c r="R68" s="63">
        <v>95.828155211774401</v>
      </c>
      <c r="V68" s="82">
        <f>'[1]UNION 1995-2018'!J68</f>
        <v>13644.7</v>
      </c>
      <c r="W68" s="63">
        <v>13660.0831</v>
      </c>
      <c r="X68" s="63">
        <f t="shared" si="5"/>
        <v>32.854400000000169</v>
      </c>
      <c r="Y68" s="63">
        <v>0</v>
      </c>
      <c r="Z68" s="63">
        <f t="shared" si="2"/>
        <v>1</v>
      </c>
      <c r="AA68" s="63">
        <f t="shared" si="8"/>
        <v>2.9290047689864685E-3</v>
      </c>
      <c r="AB68" s="63">
        <v>100.401091734007</v>
      </c>
    </row>
    <row r="69" spans="1:28" x14ac:dyDescent="0.2">
      <c r="A69" s="78" t="s">
        <v>93</v>
      </c>
      <c r="B69" s="79">
        <f>'[1]UNION 1995-2018'!D69</f>
        <v>2578.8000000000002</v>
      </c>
      <c r="C69" s="63">
        <v>2634.63051</v>
      </c>
      <c r="D69" s="63">
        <f t="shared" si="3"/>
        <v>-4.0432799999998679</v>
      </c>
      <c r="E69" s="63">
        <v>0</v>
      </c>
      <c r="F69" s="63">
        <f t="shared" si="0"/>
        <v>-1</v>
      </c>
      <c r="G69" s="63">
        <f t="shared" si="9"/>
        <v>-1.2582208953047212E-2</v>
      </c>
      <c r="H69" s="63">
        <v>101.022312369525</v>
      </c>
      <c r="L69" s="80">
        <f>'[1]UNION 1995-2018'!G69</f>
        <v>1499.4</v>
      </c>
      <c r="M69" s="63">
        <v>1516.55234</v>
      </c>
      <c r="N69" s="63">
        <f t="shared" si="4"/>
        <v>-67.382389999999987</v>
      </c>
      <c r="O69" s="63">
        <v>0</v>
      </c>
      <c r="P69" s="63">
        <f t="shared" si="1"/>
        <v>-1</v>
      </c>
      <c r="Q69" s="63">
        <f t="shared" si="10"/>
        <v>-0.1228446697760948</v>
      </c>
      <c r="R69" s="63">
        <v>92.178083105315395</v>
      </c>
      <c r="V69" s="82">
        <f>'[1]UNION 1995-2018'!J69</f>
        <v>13569.9</v>
      </c>
      <c r="W69" s="63">
        <v>13718.818799999999</v>
      </c>
      <c r="X69" s="63">
        <f t="shared" si="5"/>
        <v>58.735699999999269</v>
      </c>
      <c r="Y69" s="63">
        <v>0</v>
      </c>
      <c r="Z69" s="63">
        <f t="shared" si="2"/>
        <v>1</v>
      </c>
      <c r="AA69" s="63">
        <f t="shared" si="8"/>
        <v>7.2267842723296363E-3</v>
      </c>
      <c r="AB69" s="63">
        <v>100.543447815625</v>
      </c>
    </row>
    <row r="70" spans="1:28" x14ac:dyDescent="0.2">
      <c r="A70" s="78" t="s">
        <v>94</v>
      </c>
      <c r="B70" s="79">
        <f>'[1]UNION 1995-2018'!D70</f>
        <v>2622.9</v>
      </c>
      <c r="C70" s="63">
        <v>2626.54952</v>
      </c>
      <c r="D70" s="63">
        <f t="shared" si="3"/>
        <v>-8.0809899999999288</v>
      </c>
      <c r="E70" s="63">
        <v>0</v>
      </c>
      <c r="F70" s="63">
        <f t="shared" ref="F70:F100" si="11">IF(D70&lt;0,-1,1)</f>
        <v>-1</v>
      </c>
      <c r="G70" s="63">
        <f t="shared" si="9"/>
        <v>-8.5168289723398204E-3</v>
      </c>
      <c r="H70" s="63">
        <v>100.247251129126</v>
      </c>
      <c r="L70" s="80">
        <f>'[1]UNION 1995-2018'!G70</f>
        <v>1441</v>
      </c>
      <c r="M70" s="63">
        <v>1439.5372199999999</v>
      </c>
      <c r="N70" s="63">
        <f t="shared" si="4"/>
        <v>-77.015120000000024</v>
      </c>
      <c r="O70" s="63">
        <v>0</v>
      </c>
      <c r="P70" s="63">
        <f t="shared" ref="P70:P100" si="12">IF(N70&lt;0,-1,1)</f>
        <v>-1</v>
      </c>
      <c r="Q70" s="63">
        <f t="shared" si="10"/>
        <v>-0.14772464645548469</v>
      </c>
      <c r="R70" s="63">
        <v>88.636198143320698</v>
      </c>
      <c r="V70" s="82">
        <f>'[1]UNION 1995-2018'!J70</f>
        <v>13822.2</v>
      </c>
      <c r="W70" s="63">
        <v>13733.5558</v>
      </c>
      <c r="X70" s="63">
        <f t="shared" si="5"/>
        <v>14.73700000000099</v>
      </c>
      <c r="Y70" s="63">
        <v>0</v>
      </c>
      <c r="Z70" s="63">
        <f t="shared" ref="Z70:Z100" si="13">IF(X70&lt;0,-1,1)</f>
        <v>1</v>
      </c>
      <c r="AA70" s="63">
        <f t="shared" si="8"/>
        <v>7.9124123819358898E-3</v>
      </c>
      <c r="AB70" s="63">
        <v>100.737703372566</v>
      </c>
    </row>
    <row r="71" spans="1:28" x14ac:dyDescent="0.2">
      <c r="A71" s="78" t="s">
        <v>95</v>
      </c>
      <c r="B71" s="79">
        <f>'[1]UNION 1995-2018'!D71</f>
        <v>2632.4</v>
      </c>
      <c r="C71" s="63">
        <v>2610.8382099999999</v>
      </c>
      <c r="D71" s="63">
        <f t="shared" ref="D71:D100" si="14">C71-C70</f>
        <v>-15.71131000000014</v>
      </c>
      <c r="E71" s="63">
        <v>0</v>
      </c>
      <c r="F71" s="63">
        <f t="shared" si="11"/>
        <v>-1</v>
      </c>
      <c r="G71" s="63">
        <f t="shared" si="9"/>
        <v>-1.2485379027040482E-2</v>
      </c>
      <c r="H71" s="63">
        <v>99.426364899788098</v>
      </c>
      <c r="L71" s="80">
        <f>'[1]UNION 1995-2018'!G71</f>
        <v>1384.8</v>
      </c>
      <c r="M71" s="63">
        <v>1362.0144299999999</v>
      </c>
      <c r="N71" s="63">
        <f t="shared" ref="N71:N100" si="15">M71-M70</f>
        <v>-77.522789999999986</v>
      </c>
      <c r="O71" s="63">
        <v>0</v>
      </c>
      <c r="P71" s="63">
        <f t="shared" si="12"/>
        <v>-1</v>
      </c>
      <c r="Q71" s="63">
        <f t="shared" si="10"/>
        <v>-0.16965698448399802</v>
      </c>
      <c r="R71" s="63">
        <v>85.583107642671905</v>
      </c>
      <c r="V71" s="82">
        <f>'[1]UNION 1995-2018'!J71</f>
        <v>13762.6</v>
      </c>
      <c r="W71" s="63">
        <v>13638.3215</v>
      </c>
      <c r="X71" s="63">
        <f t="shared" ref="X71:X100" si="16">W71-W70</f>
        <v>-95.234300000000076</v>
      </c>
      <c r="Y71" s="63">
        <v>0</v>
      </c>
      <c r="Z71" s="63">
        <f t="shared" si="13"/>
        <v>-1</v>
      </c>
      <c r="AA71" s="63">
        <f t="shared" si="8"/>
        <v>8.1401730639483235E-4</v>
      </c>
      <c r="AB71" s="63">
        <v>100.814782841119</v>
      </c>
    </row>
    <row r="72" spans="1:28" x14ac:dyDescent="0.2">
      <c r="A72" s="78" t="s">
        <v>96</v>
      </c>
      <c r="B72" s="79">
        <f>'[1]UNION 1995-2018'!D72</f>
        <v>2584.6999999999998</v>
      </c>
      <c r="C72" s="63">
        <v>2576.0758999999998</v>
      </c>
      <c r="D72" s="63">
        <f t="shared" si="14"/>
        <v>-34.76231000000007</v>
      </c>
      <c r="E72" s="63">
        <v>0</v>
      </c>
      <c r="F72" s="63">
        <f t="shared" si="11"/>
        <v>-1</v>
      </c>
      <c r="G72" s="63">
        <f t="shared" si="9"/>
        <v>-2.3723239392922462E-2</v>
      </c>
      <c r="H72" s="63">
        <v>98.474045064940611</v>
      </c>
      <c r="L72" s="80">
        <f>'[1]UNION 1995-2018'!G72</f>
        <v>1290.4000000000001</v>
      </c>
      <c r="M72" s="63">
        <v>1291.47478</v>
      </c>
      <c r="N72" s="63">
        <f t="shared" si="15"/>
        <v>-70.539649999999938</v>
      </c>
      <c r="O72" s="63">
        <v>0</v>
      </c>
      <c r="P72" s="63">
        <f t="shared" si="12"/>
        <v>-1</v>
      </c>
      <c r="Q72" s="63">
        <f t="shared" si="10"/>
        <v>-0.18464141511689686</v>
      </c>
      <c r="R72" s="63">
        <v>83.48231944694129</v>
      </c>
      <c r="V72" s="82">
        <f>'[1]UNION 1995-2018'!J72</f>
        <v>13475.6</v>
      </c>
      <c r="W72" s="63">
        <v>13509.4064</v>
      </c>
      <c r="X72" s="63">
        <f t="shared" si="16"/>
        <v>-128.91510000000017</v>
      </c>
      <c r="Y72" s="63">
        <v>0</v>
      </c>
      <c r="Z72" s="63">
        <f t="shared" si="13"/>
        <v>-1</v>
      </c>
      <c r="AA72" s="63">
        <f t="shared" si="8"/>
        <v>-1.1030438021273823E-2</v>
      </c>
      <c r="AB72" s="63">
        <v>100.54423767923601</v>
      </c>
    </row>
    <row r="73" spans="1:28" x14ac:dyDescent="0.2">
      <c r="A73" s="78" t="s">
        <v>97</v>
      </c>
      <c r="B73" s="79">
        <f>'[1]UNION 1995-2018'!D73</f>
        <v>2509.6999999999998</v>
      </c>
      <c r="C73" s="63">
        <v>2532.6565099999998</v>
      </c>
      <c r="D73" s="63">
        <f t="shared" si="14"/>
        <v>-43.419390000000021</v>
      </c>
      <c r="E73" s="63">
        <v>0</v>
      </c>
      <c r="F73" s="63">
        <f t="shared" si="11"/>
        <v>-1</v>
      </c>
      <c r="G73" s="63">
        <f t="shared" ref="G73:G100" si="17">(C73-C69)/C69</f>
        <v>-3.8705237646397772E-2</v>
      </c>
      <c r="H73" s="63">
        <v>97.189722423653791</v>
      </c>
      <c r="L73" s="80">
        <f>'[1]UNION 1995-2018'!G73</f>
        <v>1200.8</v>
      </c>
      <c r="M73" s="63">
        <v>1232.5042800000001</v>
      </c>
      <c r="N73" s="63">
        <f t="shared" si="15"/>
        <v>-58.970499999999902</v>
      </c>
      <c r="O73" s="63">
        <v>0</v>
      </c>
      <c r="P73" s="63">
        <f t="shared" si="12"/>
        <v>-1</v>
      </c>
      <c r="Q73" s="63">
        <f t="shared" ref="Q73:Q100" si="18">(M73-M69)/M69</f>
        <v>-0.18729855377098284</v>
      </c>
      <c r="R73" s="63">
        <v>82.098431818669695</v>
      </c>
      <c r="V73" s="82">
        <f>'[1]UNION 1995-2018'!J73</f>
        <v>13291.5</v>
      </c>
      <c r="W73" s="63">
        <v>13418.843000000001</v>
      </c>
      <c r="X73" s="63">
        <f t="shared" si="16"/>
        <v>-90.563399999999092</v>
      </c>
      <c r="Y73" s="63">
        <v>0</v>
      </c>
      <c r="Z73" s="63">
        <f t="shared" si="13"/>
        <v>-1</v>
      </c>
      <c r="AA73" s="63">
        <f t="shared" si="8"/>
        <v>-2.1866007881086554E-2</v>
      </c>
      <c r="AB73" s="63">
        <v>99.981664706074099</v>
      </c>
    </row>
    <row r="74" spans="1:28" x14ac:dyDescent="0.2">
      <c r="A74" s="78" t="s">
        <v>98</v>
      </c>
      <c r="B74" s="79">
        <f>'[1]UNION 1995-2018'!D74</f>
        <v>2489.6</v>
      </c>
      <c r="C74" s="63">
        <v>2500.3623299999999</v>
      </c>
      <c r="D74" s="63">
        <f t="shared" si="14"/>
        <v>-32.294179999999869</v>
      </c>
      <c r="E74" s="63">
        <v>0</v>
      </c>
      <c r="F74" s="63">
        <f t="shared" si="11"/>
        <v>-1</v>
      </c>
      <c r="G74" s="63">
        <f t="shared" si="17"/>
        <v>-4.8042951042476481E-2</v>
      </c>
      <c r="H74" s="63">
        <v>95.719224352792821</v>
      </c>
      <c r="L74" s="80">
        <f>'[1]UNION 1995-2018'!G74</f>
        <v>1204.5</v>
      </c>
      <c r="M74" s="63">
        <v>1185.14319</v>
      </c>
      <c r="N74" s="63">
        <f t="shared" si="15"/>
        <v>-47.361090000000104</v>
      </c>
      <c r="O74" s="63">
        <v>0</v>
      </c>
      <c r="P74" s="63">
        <f t="shared" si="12"/>
        <v>-1</v>
      </c>
      <c r="Q74" s="63">
        <f t="shared" si="18"/>
        <v>-0.17671931400287097</v>
      </c>
      <c r="R74" s="63">
        <v>80.4161735371448</v>
      </c>
      <c r="V74" s="82">
        <f>'[1]UNION 1995-2018'!J74</f>
        <v>13342</v>
      </c>
      <c r="W74" s="63">
        <v>13313.4149</v>
      </c>
      <c r="X74" s="63">
        <f t="shared" si="16"/>
        <v>-105.428100000001</v>
      </c>
      <c r="Y74" s="63">
        <v>0</v>
      </c>
      <c r="Z74" s="63">
        <f t="shared" si="13"/>
        <v>-1</v>
      </c>
      <c r="AA74" s="63">
        <f t="shared" ref="AA74:AA100" si="19">(W74-W70)/W70</f>
        <v>-3.0592288415211472E-2</v>
      </c>
      <c r="AB74" s="63">
        <v>99.388304743986211</v>
      </c>
    </row>
    <row r="75" spans="1:28" x14ac:dyDescent="0.2">
      <c r="A75" s="78" t="s">
        <v>99</v>
      </c>
      <c r="B75" s="79">
        <f>'[1]UNION 1995-2018'!D75</f>
        <v>2496.6999999999998</v>
      </c>
      <c r="C75" s="63">
        <v>2468.4826600000001</v>
      </c>
      <c r="D75" s="63">
        <f t="shared" si="14"/>
        <v>-31.879669999999805</v>
      </c>
      <c r="E75" s="63">
        <v>0</v>
      </c>
      <c r="F75" s="63">
        <f t="shared" si="11"/>
        <v>-1</v>
      </c>
      <c r="G75" s="63">
        <f t="shared" si="17"/>
        <v>-5.4524845490138502E-2</v>
      </c>
      <c r="H75" s="63">
        <v>94.176513507625799</v>
      </c>
      <c r="L75" s="80">
        <f>'[1]UNION 1995-2018'!G75</f>
        <v>1149.9000000000001</v>
      </c>
      <c r="M75" s="63">
        <v>1137.2121</v>
      </c>
      <c r="N75" s="63">
        <f t="shared" si="15"/>
        <v>-47.93109000000004</v>
      </c>
      <c r="O75" s="63">
        <v>0</v>
      </c>
      <c r="P75" s="63">
        <f t="shared" si="12"/>
        <v>-1</v>
      </c>
      <c r="Q75" s="63">
        <f t="shared" si="18"/>
        <v>-0.16505135705500565</v>
      </c>
      <c r="R75" s="63">
        <v>78.306766241441196</v>
      </c>
      <c r="V75" s="82">
        <f>'[1]UNION 1995-2018'!J75</f>
        <v>13306.9</v>
      </c>
      <c r="W75" s="63">
        <v>13175.7647</v>
      </c>
      <c r="X75" s="63">
        <f t="shared" si="16"/>
        <v>-137.65020000000004</v>
      </c>
      <c r="Y75" s="63">
        <v>0</v>
      </c>
      <c r="Z75" s="63">
        <f t="shared" si="13"/>
        <v>-1</v>
      </c>
      <c r="AA75" s="63">
        <f t="shared" si="19"/>
        <v>-3.391596245916334E-2</v>
      </c>
      <c r="AB75" s="63">
        <v>98.914869204426779</v>
      </c>
    </row>
    <row r="76" spans="1:28" x14ac:dyDescent="0.2">
      <c r="A76" s="78" t="s">
        <v>100</v>
      </c>
      <c r="B76" s="79">
        <f>'[1]UNION 1995-2018'!D76</f>
        <v>2438.8000000000002</v>
      </c>
      <c r="C76" s="63">
        <v>2436.1293799999999</v>
      </c>
      <c r="D76" s="63">
        <f t="shared" si="14"/>
        <v>-32.353280000000268</v>
      </c>
      <c r="E76" s="63">
        <v>0</v>
      </c>
      <c r="F76" s="63">
        <f t="shared" si="11"/>
        <v>-1</v>
      </c>
      <c r="G76" s="63">
        <f t="shared" si="17"/>
        <v>-5.4325464556382042E-2</v>
      </c>
      <c r="H76" s="63">
        <v>92.738336375485503</v>
      </c>
      <c r="L76" s="80">
        <f>'[1]UNION 1995-2018'!G76</f>
        <v>1090.0999999999999</v>
      </c>
      <c r="M76" s="63">
        <v>1094.4944800000001</v>
      </c>
      <c r="N76" s="63">
        <f t="shared" si="15"/>
        <v>-42.717619999999897</v>
      </c>
      <c r="O76" s="63">
        <v>0</v>
      </c>
      <c r="P76" s="63">
        <f t="shared" si="12"/>
        <v>-1</v>
      </c>
      <c r="Q76" s="63">
        <f t="shared" si="18"/>
        <v>-0.15252353592224227</v>
      </c>
      <c r="R76" s="63">
        <v>75.972985903135594</v>
      </c>
      <c r="V76" s="82">
        <f>'[1]UNION 1995-2018'!J76</f>
        <v>13036.4</v>
      </c>
      <c r="W76" s="63">
        <v>13064.087100000001</v>
      </c>
      <c r="X76" s="63">
        <f t="shared" si="16"/>
        <v>-111.67759999999907</v>
      </c>
      <c r="Y76" s="63">
        <v>0</v>
      </c>
      <c r="Z76" s="63">
        <f t="shared" si="13"/>
        <v>-1</v>
      </c>
      <c r="AA76" s="63">
        <f t="shared" si="19"/>
        <v>-3.2963646722479173E-2</v>
      </c>
      <c r="AB76" s="63">
        <v>98.566765657069197</v>
      </c>
    </row>
    <row r="77" spans="1:28" x14ac:dyDescent="0.2">
      <c r="A77" s="78" t="s">
        <v>101</v>
      </c>
      <c r="B77" s="79">
        <f>'[1]UNION 1995-2018'!D77</f>
        <v>2378.5</v>
      </c>
      <c r="C77" s="63">
        <v>2399.4761899999999</v>
      </c>
      <c r="D77" s="63">
        <f t="shared" si="14"/>
        <v>-36.653189999999995</v>
      </c>
      <c r="E77" s="63">
        <v>0</v>
      </c>
      <c r="F77" s="63">
        <f t="shared" si="11"/>
        <v>-1</v>
      </c>
      <c r="G77" s="63">
        <f t="shared" si="17"/>
        <v>-5.2585227990510228E-2</v>
      </c>
      <c r="H77" s="63">
        <v>91.618541231579897</v>
      </c>
      <c r="L77" s="80">
        <f>'[1]UNION 1995-2018'!G77</f>
        <v>1065.2</v>
      </c>
      <c r="M77" s="63">
        <v>1063.1059499999999</v>
      </c>
      <c r="N77" s="63">
        <f t="shared" si="15"/>
        <v>-31.388530000000173</v>
      </c>
      <c r="O77" s="63">
        <v>0</v>
      </c>
      <c r="P77" s="63">
        <f t="shared" si="12"/>
        <v>-1</v>
      </c>
      <c r="Q77" s="63">
        <f t="shared" si="18"/>
        <v>-0.13744238681264473</v>
      </c>
      <c r="R77" s="63">
        <v>73.4909162821791</v>
      </c>
      <c r="V77" s="82">
        <f>'[1]UNION 1995-2018'!J77</f>
        <v>12870</v>
      </c>
      <c r="W77" s="63">
        <v>13001.529399999999</v>
      </c>
      <c r="X77" s="63">
        <f t="shared" si="16"/>
        <v>-62.557700000001205</v>
      </c>
      <c r="Y77" s="63">
        <v>0</v>
      </c>
      <c r="Z77" s="63">
        <f t="shared" si="13"/>
        <v>-1</v>
      </c>
      <c r="AA77" s="63">
        <f t="shared" si="19"/>
        <v>-3.1099074637060832E-2</v>
      </c>
      <c r="AB77" s="63">
        <v>98.475214095941695</v>
      </c>
    </row>
    <row r="78" spans="1:28" x14ac:dyDescent="0.2">
      <c r="A78" s="78" t="s">
        <v>102</v>
      </c>
      <c r="B78" s="79">
        <f>'[1]UNION 1995-2018'!D78</f>
        <v>2357.6999999999998</v>
      </c>
      <c r="C78" s="63">
        <v>2360.5717300000001</v>
      </c>
      <c r="D78" s="63">
        <f t="shared" si="14"/>
        <v>-38.904459999999744</v>
      </c>
      <c r="E78" s="63">
        <v>0</v>
      </c>
      <c r="F78" s="63">
        <f t="shared" si="11"/>
        <v>-1</v>
      </c>
      <c r="G78" s="63">
        <f t="shared" si="17"/>
        <v>-5.590813712187058E-2</v>
      </c>
      <c r="H78" s="63">
        <v>91.029674722904701</v>
      </c>
      <c r="L78" s="80">
        <f>'[1]UNION 1995-2018'!G78</f>
        <v>1034.2</v>
      </c>
      <c r="M78" s="63">
        <v>1032.7952399999999</v>
      </c>
      <c r="N78" s="63">
        <f t="shared" si="15"/>
        <v>-30.310709999999972</v>
      </c>
      <c r="O78" s="63">
        <v>0</v>
      </c>
      <c r="P78" s="63">
        <f t="shared" si="12"/>
        <v>-1</v>
      </c>
      <c r="Q78" s="63">
        <f t="shared" si="18"/>
        <v>-0.12854813771490353</v>
      </c>
      <c r="R78" s="63">
        <v>71.471431492967994</v>
      </c>
      <c r="V78" s="82">
        <f>'[1]UNION 1995-2018'!J78</f>
        <v>13015.6</v>
      </c>
      <c r="W78" s="63">
        <v>12996.793900000001</v>
      </c>
      <c r="X78" s="63">
        <f t="shared" si="16"/>
        <v>-4.735499999998865</v>
      </c>
      <c r="Y78" s="63">
        <v>-1</v>
      </c>
      <c r="Z78" s="63">
        <f t="shared" si="13"/>
        <v>-1</v>
      </c>
      <c r="AA78" s="63">
        <f t="shared" si="19"/>
        <v>-2.3782102666987354E-2</v>
      </c>
      <c r="AB78" s="63">
        <v>98.515786207004879</v>
      </c>
    </row>
    <row r="79" spans="1:28" x14ac:dyDescent="0.2">
      <c r="A79" s="78" t="s">
        <v>103</v>
      </c>
      <c r="B79" s="79">
        <f>'[1]UNION 1995-2018'!D79</f>
        <v>2345.1</v>
      </c>
      <c r="C79" s="63">
        <v>2331.6218800000001</v>
      </c>
      <c r="D79" s="63">
        <f t="shared" si="14"/>
        <v>-28.949849999999969</v>
      </c>
      <c r="E79" s="63">
        <v>0</v>
      </c>
      <c r="F79" s="63">
        <f t="shared" si="11"/>
        <v>-1</v>
      </c>
      <c r="G79" s="63">
        <f t="shared" si="17"/>
        <v>-5.5443281906626792E-2</v>
      </c>
      <c r="H79" s="63">
        <v>90.992032177333499</v>
      </c>
      <c r="L79" s="80">
        <f>'[1]UNION 1995-2018'!G79</f>
        <v>1028.0999999999999</v>
      </c>
      <c r="M79" s="63">
        <v>1010.98359</v>
      </c>
      <c r="N79" s="63">
        <f t="shared" si="15"/>
        <v>-21.811649999999872</v>
      </c>
      <c r="O79" s="63">
        <v>0</v>
      </c>
      <c r="P79" s="63">
        <f t="shared" si="12"/>
        <v>-1</v>
      </c>
      <c r="Q79" s="63">
        <f t="shared" si="18"/>
        <v>-0.1109982122068521</v>
      </c>
      <c r="R79" s="63">
        <v>70.245156668573102</v>
      </c>
      <c r="V79" s="82">
        <f>'[1]UNION 1995-2018'!J79</f>
        <v>13157.5</v>
      </c>
      <c r="W79" s="63">
        <v>13016.8128</v>
      </c>
      <c r="X79" s="63">
        <f t="shared" si="16"/>
        <v>20.018899999999121</v>
      </c>
      <c r="Y79" s="63">
        <v>0</v>
      </c>
      <c r="Z79" s="63">
        <f t="shared" si="13"/>
        <v>1</v>
      </c>
      <c r="AA79" s="63">
        <f t="shared" si="19"/>
        <v>-1.2063960128249712E-2</v>
      </c>
      <c r="AB79" s="63">
        <v>98.555181807054396</v>
      </c>
    </row>
    <row r="80" spans="1:28" x14ac:dyDescent="0.2">
      <c r="A80" s="78" t="s">
        <v>104</v>
      </c>
      <c r="B80" s="79">
        <f>'[1]UNION 1995-2018'!D80</f>
        <v>2340.8000000000002</v>
      </c>
      <c r="C80" s="63">
        <v>2324.2158800000002</v>
      </c>
      <c r="D80" s="63">
        <f t="shared" si="14"/>
        <v>-7.4059999999999491</v>
      </c>
      <c r="E80" s="63">
        <v>-1</v>
      </c>
      <c r="F80" s="63">
        <f t="shared" si="11"/>
        <v>-1</v>
      </c>
      <c r="G80" s="63">
        <f t="shared" si="17"/>
        <v>-4.5939062563253377E-2</v>
      </c>
      <c r="H80" s="63">
        <v>91.233549138796803</v>
      </c>
      <c r="L80" s="80">
        <f>'[1]UNION 1995-2018'!G80</f>
        <v>990.4</v>
      </c>
      <c r="M80" s="63">
        <v>988.92878800000005</v>
      </c>
      <c r="N80" s="63">
        <f t="shared" si="15"/>
        <v>-22.054801999999995</v>
      </c>
      <c r="O80" s="63">
        <v>0</v>
      </c>
      <c r="P80" s="63">
        <f t="shared" si="12"/>
        <v>-1</v>
      </c>
      <c r="Q80" s="63">
        <f t="shared" si="18"/>
        <v>-9.6451552683938624E-2</v>
      </c>
      <c r="R80" s="63">
        <v>69.482738759401698</v>
      </c>
      <c r="V80" s="82">
        <f>'[1]UNION 1995-2018'!J80</f>
        <v>13026.8</v>
      </c>
      <c r="W80" s="63">
        <v>13046.237300000001</v>
      </c>
      <c r="X80" s="63">
        <f t="shared" si="16"/>
        <v>29.42450000000099</v>
      </c>
      <c r="Y80" s="63">
        <v>0</v>
      </c>
      <c r="Z80" s="63">
        <f t="shared" si="13"/>
        <v>1</v>
      </c>
      <c r="AA80" s="63">
        <f t="shared" si="19"/>
        <v>-1.3663258567833613E-3</v>
      </c>
      <c r="AB80" s="63">
        <v>98.775713353390302</v>
      </c>
    </row>
    <row r="81" spans="1:28" x14ac:dyDescent="0.2">
      <c r="A81" s="78" t="s">
        <v>105</v>
      </c>
      <c r="B81" s="79">
        <f>'[1]UNION 1995-2018'!D81</f>
        <v>2298.6</v>
      </c>
      <c r="C81" s="63">
        <v>2330.3142800000001</v>
      </c>
      <c r="D81" s="63">
        <f t="shared" si="14"/>
        <v>6.0983999999998559</v>
      </c>
      <c r="E81" s="63">
        <v>0</v>
      </c>
      <c r="F81" s="63">
        <f t="shared" si="11"/>
        <v>1</v>
      </c>
      <c r="G81" s="63">
        <f t="shared" si="17"/>
        <v>-2.8823753404279378E-2</v>
      </c>
      <c r="H81" s="63">
        <v>91.664870152865291</v>
      </c>
      <c r="L81" s="80">
        <f>'[1]UNION 1995-2018'!G81</f>
        <v>942.1</v>
      </c>
      <c r="M81" s="63">
        <v>967.28894400000001</v>
      </c>
      <c r="N81" s="63">
        <f t="shared" si="15"/>
        <v>-21.639844000000039</v>
      </c>
      <c r="O81" s="63">
        <v>-1</v>
      </c>
      <c r="P81" s="63">
        <f t="shared" si="12"/>
        <v>-1</v>
      </c>
      <c r="Q81" s="63">
        <f t="shared" si="18"/>
        <v>-9.0129310253601616E-2</v>
      </c>
      <c r="R81" s="63">
        <v>69.26913425334098</v>
      </c>
      <c r="V81" s="82">
        <f>'[1]UNION 1995-2018'!J81</f>
        <v>12900.8</v>
      </c>
      <c r="W81" s="63">
        <v>13099.1235</v>
      </c>
      <c r="X81" s="63">
        <f t="shared" si="16"/>
        <v>52.886199999999008</v>
      </c>
      <c r="Y81" s="63">
        <v>0</v>
      </c>
      <c r="Z81" s="63">
        <f t="shared" si="13"/>
        <v>1</v>
      </c>
      <c r="AA81" s="63">
        <f t="shared" si="19"/>
        <v>7.5063553677000693E-3</v>
      </c>
      <c r="AB81" s="63">
        <v>99.14828282691569</v>
      </c>
    </row>
    <row r="82" spans="1:28" x14ac:dyDescent="0.2">
      <c r="A82" s="78" t="s">
        <v>106</v>
      </c>
      <c r="B82" s="79">
        <f>'[1]UNION 1995-2018'!D82</f>
        <v>2355.3000000000002</v>
      </c>
      <c r="C82" s="63">
        <v>2358.7780200000002</v>
      </c>
      <c r="D82" s="63">
        <f t="shared" si="14"/>
        <v>28.463740000000143</v>
      </c>
      <c r="E82" s="63">
        <v>0</v>
      </c>
      <c r="F82" s="63">
        <f t="shared" si="11"/>
        <v>1</v>
      </c>
      <c r="G82" s="63">
        <f t="shared" si="17"/>
        <v>-7.5986252703277054E-4</v>
      </c>
      <c r="H82" s="63">
        <v>92.429504582284494</v>
      </c>
      <c r="L82" s="80">
        <f>'[1]UNION 1995-2018'!G82</f>
        <v>979</v>
      </c>
      <c r="M82" s="63">
        <v>972.12025400000005</v>
      </c>
      <c r="N82" s="63">
        <f t="shared" si="15"/>
        <v>4.8313100000000304</v>
      </c>
      <c r="O82" s="63">
        <v>0</v>
      </c>
      <c r="P82" s="63">
        <f t="shared" si="12"/>
        <v>1</v>
      </c>
      <c r="Q82" s="63">
        <f t="shared" si="18"/>
        <v>-5.8748320722314597E-2</v>
      </c>
      <c r="R82" s="63">
        <v>69.583299696653</v>
      </c>
      <c r="V82" s="82">
        <f>'[1]UNION 1995-2018'!J82</f>
        <v>13279.4</v>
      </c>
      <c r="W82" s="63">
        <v>13179.3413</v>
      </c>
      <c r="X82" s="63">
        <f t="shared" si="16"/>
        <v>80.217800000000352</v>
      </c>
      <c r="Y82" s="63">
        <v>0</v>
      </c>
      <c r="Z82" s="63">
        <f t="shared" si="13"/>
        <v>1</v>
      </c>
      <c r="AA82" s="63">
        <f t="shared" si="19"/>
        <v>1.4045571654406204E-2</v>
      </c>
      <c r="AB82" s="63">
        <v>99.488462170752399</v>
      </c>
    </row>
    <row r="83" spans="1:28" x14ac:dyDescent="0.2">
      <c r="A83" s="78" t="s">
        <v>107</v>
      </c>
      <c r="B83" s="79">
        <f>'[1]UNION 1995-2018'!D83</f>
        <v>2427.1</v>
      </c>
      <c r="C83" s="63">
        <v>2400.39309</v>
      </c>
      <c r="D83" s="63">
        <f t="shared" si="14"/>
        <v>41.615069999999832</v>
      </c>
      <c r="E83" s="63">
        <v>0</v>
      </c>
      <c r="F83" s="63">
        <f t="shared" si="11"/>
        <v>1</v>
      </c>
      <c r="G83" s="63">
        <f t="shared" si="17"/>
        <v>2.9495009714010693E-2</v>
      </c>
      <c r="H83" s="63">
        <v>93.367819292379707</v>
      </c>
      <c r="L83" s="80">
        <f>'[1]UNION 1995-2018'!G83</f>
        <v>1022.5</v>
      </c>
      <c r="M83" s="63">
        <v>1001.53722</v>
      </c>
      <c r="N83" s="63">
        <f t="shared" si="15"/>
        <v>29.416966000000002</v>
      </c>
      <c r="O83" s="63">
        <v>0</v>
      </c>
      <c r="P83" s="63">
        <f t="shared" si="12"/>
        <v>1</v>
      </c>
      <c r="Q83" s="63">
        <f t="shared" si="18"/>
        <v>-9.3437421669722662E-3</v>
      </c>
      <c r="R83" s="63">
        <v>69.843959842521798</v>
      </c>
      <c r="V83" s="82">
        <f>'[1]UNION 1995-2018'!J83</f>
        <v>13388.2</v>
      </c>
      <c r="W83" s="63">
        <v>13274.0643</v>
      </c>
      <c r="X83" s="63">
        <f t="shared" si="16"/>
        <v>94.722999999999956</v>
      </c>
      <c r="Y83" s="63">
        <v>0</v>
      </c>
      <c r="Z83" s="63">
        <f t="shared" si="13"/>
        <v>1</v>
      </c>
      <c r="AA83" s="63">
        <f t="shared" si="19"/>
        <v>1.9763017564484012E-2</v>
      </c>
      <c r="AB83" s="63">
        <v>99.927651071017706</v>
      </c>
    </row>
    <row r="84" spans="1:28" x14ac:dyDescent="0.2">
      <c r="A84" s="78" t="s">
        <v>108</v>
      </c>
      <c r="B84" s="79">
        <f>'[1]UNION 1995-2018'!D84</f>
        <v>2438.8000000000002</v>
      </c>
      <c r="C84" s="63">
        <v>2434.8677200000002</v>
      </c>
      <c r="D84" s="63">
        <f t="shared" si="14"/>
        <v>34.474630000000161</v>
      </c>
      <c r="E84" s="63">
        <v>0</v>
      </c>
      <c r="F84" s="63">
        <f t="shared" si="11"/>
        <v>1</v>
      </c>
      <c r="G84" s="63">
        <f t="shared" si="17"/>
        <v>4.7608245409630358E-2</v>
      </c>
      <c r="H84" s="63">
        <v>94.075204917349595</v>
      </c>
      <c r="L84" s="80">
        <f>'[1]UNION 1995-2018'!G84</f>
        <v>1030.4000000000001</v>
      </c>
      <c r="M84" s="63">
        <v>1041.67805</v>
      </c>
      <c r="N84" s="63">
        <f t="shared" si="15"/>
        <v>40.140829999999937</v>
      </c>
      <c r="O84" s="63">
        <v>0</v>
      </c>
      <c r="P84" s="63">
        <f t="shared" si="12"/>
        <v>1</v>
      </c>
      <c r="Q84" s="63">
        <f t="shared" si="18"/>
        <v>5.3339798214065065E-2</v>
      </c>
      <c r="R84" s="63">
        <v>70.407196070044421</v>
      </c>
      <c r="V84" s="82">
        <f>'[1]UNION 1995-2018'!J84</f>
        <v>13371</v>
      </c>
      <c r="W84" s="63">
        <v>13350.3429</v>
      </c>
      <c r="X84" s="63">
        <f t="shared" si="16"/>
        <v>76.278599999999642</v>
      </c>
      <c r="Y84" s="63">
        <v>0</v>
      </c>
      <c r="Z84" s="63">
        <f t="shared" si="13"/>
        <v>1</v>
      </c>
      <c r="AA84" s="63">
        <f t="shared" si="19"/>
        <v>2.3309832023368067E-2</v>
      </c>
      <c r="AB84" s="63">
        <v>100.679045404216</v>
      </c>
    </row>
    <row r="85" spans="1:28" x14ac:dyDescent="0.2">
      <c r="A85" s="78" t="s">
        <v>109</v>
      </c>
      <c r="B85" s="79">
        <f>'[1]UNION 1995-2018'!D85</f>
        <v>2441.1</v>
      </c>
      <c r="C85" s="63">
        <v>2470.6928400000002</v>
      </c>
      <c r="D85" s="63">
        <f t="shared" si="14"/>
        <v>35.82511999999997</v>
      </c>
      <c r="E85" s="63">
        <v>0</v>
      </c>
      <c r="F85" s="63">
        <f t="shared" si="11"/>
        <v>1</v>
      </c>
      <c r="G85" s="63">
        <f t="shared" si="17"/>
        <v>6.0240183568715931E-2</v>
      </c>
      <c r="H85" s="63">
        <v>94.477062466665501</v>
      </c>
      <c r="L85" s="80">
        <f>'[1]UNION 1995-2018'!G85</f>
        <v>1060.5999999999999</v>
      </c>
      <c r="M85" s="63">
        <v>1076.27899</v>
      </c>
      <c r="N85" s="63">
        <f t="shared" si="15"/>
        <v>34.600940000000037</v>
      </c>
      <c r="O85" s="63">
        <v>0</v>
      </c>
      <c r="P85" s="63">
        <f t="shared" si="12"/>
        <v>1</v>
      </c>
      <c r="Q85" s="63">
        <f t="shared" si="18"/>
        <v>0.11267579007912243</v>
      </c>
      <c r="R85" s="63">
        <v>71.610392119974421</v>
      </c>
      <c r="V85" s="82">
        <f>'[1]UNION 1995-2018'!J85</f>
        <v>13235.7</v>
      </c>
      <c r="W85" s="63">
        <v>13413.734399999999</v>
      </c>
      <c r="X85" s="63">
        <f t="shared" si="16"/>
        <v>63.391499999999724</v>
      </c>
      <c r="Y85" s="63">
        <v>0</v>
      </c>
      <c r="Z85" s="63">
        <f t="shared" si="13"/>
        <v>1</v>
      </c>
      <c r="AA85" s="63">
        <f t="shared" si="19"/>
        <v>2.4017706222862902E-2</v>
      </c>
      <c r="AB85" s="63">
        <v>101.56890392251699</v>
      </c>
    </row>
    <row r="86" spans="1:28" x14ac:dyDescent="0.2">
      <c r="A86" s="78" t="s">
        <v>110</v>
      </c>
      <c r="B86" s="79">
        <f>'[1]UNION 1995-2018'!D86</f>
        <v>2505.9</v>
      </c>
      <c r="C86" s="63">
        <v>2500.6319600000002</v>
      </c>
      <c r="D86" s="63">
        <f t="shared" si="14"/>
        <v>29.939120000000003</v>
      </c>
      <c r="E86" s="63">
        <v>0</v>
      </c>
      <c r="F86" s="63">
        <f t="shared" si="11"/>
        <v>1</v>
      </c>
      <c r="G86" s="63">
        <f t="shared" si="17"/>
        <v>6.0138740821402074E-2</v>
      </c>
      <c r="H86" s="63">
        <v>94.988519791570297</v>
      </c>
      <c r="L86" s="80">
        <f>'[1]UNION 1995-2018'!G86</f>
        <v>1092.9000000000001</v>
      </c>
      <c r="M86" s="63">
        <v>1082.4174</v>
      </c>
      <c r="N86" s="63">
        <f t="shared" si="15"/>
        <v>6.1384100000000217</v>
      </c>
      <c r="O86" s="63">
        <v>0</v>
      </c>
      <c r="P86" s="63">
        <f t="shared" si="12"/>
        <v>1</v>
      </c>
      <c r="Q86" s="63">
        <f t="shared" si="18"/>
        <v>0.11346039293611919</v>
      </c>
      <c r="R86" s="63">
        <v>72.795549374169909</v>
      </c>
      <c r="V86" s="82">
        <f>'[1]UNION 1995-2018'!J86</f>
        <v>13527.4</v>
      </c>
      <c r="W86" s="63">
        <v>13486.3737</v>
      </c>
      <c r="X86" s="63">
        <f t="shared" si="16"/>
        <v>72.639300000000731</v>
      </c>
      <c r="Y86" s="63">
        <v>0</v>
      </c>
      <c r="Z86" s="63">
        <f t="shared" si="13"/>
        <v>1</v>
      </c>
      <c r="AA86" s="63">
        <f t="shared" si="19"/>
        <v>2.3296490546154992E-2</v>
      </c>
      <c r="AB86" s="63">
        <v>102.44731920317599</v>
      </c>
    </row>
    <row r="87" spans="1:28" x14ac:dyDescent="0.2">
      <c r="A87" s="78" t="s">
        <v>111</v>
      </c>
      <c r="B87" s="79">
        <f>'[1]UNION 1995-2018'!D87</f>
        <v>2518.9</v>
      </c>
      <c r="C87" s="63">
        <v>2500.8191999999999</v>
      </c>
      <c r="D87" s="63">
        <f t="shared" si="14"/>
        <v>0.18723999999974694</v>
      </c>
      <c r="E87" s="63">
        <v>0</v>
      </c>
      <c r="F87" s="63">
        <f t="shared" si="11"/>
        <v>1</v>
      </c>
      <c r="G87" s="63">
        <f t="shared" si="17"/>
        <v>4.1837360063388569E-2</v>
      </c>
      <c r="H87" s="63">
        <v>95.969969561185408</v>
      </c>
      <c r="L87" s="80">
        <f>'[1]UNION 1995-2018'!G87</f>
        <v>1082.5999999999999</v>
      </c>
      <c r="M87" s="63">
        <v>1069.1201599999999</v>
      </c>
      <c r="N87" s="63">
        <f t="shared" si="15"/>
        <v>-13.297240000000102</v>
      </c>
      <c r="O87" s="63">
        <v>0</v>
      </c>
      <c r="P87" s="63">
        <f t="shared" si="12"/>
        <v>-1</v>
      </c>
      <c r="Q87" s="63">
        <f t="shared" si="18"/>
        <v>6.7479209609404123E-2</v>
      </c>
      <c r="R87" s="63">
        <v>73.599322924545405</v>
      </c>
      <c r="V87" s="82">
        <f>'[1]UNION 1995-2018'!J87</f>
        <v>13737.6</v>
      </c>
      <c r="W87" s="63">
        <v>13620.296200000001</v>
      </c>
      <c r="X87" s="63">
        <f t="shared" si="16"/>
        <v>133.92250000000058</v>
      </c>
      <c r="Y87" s="63">
        <v>0</v>
      </c>
      <c r="Z87" s="63">
        <f t="shared" si="13"/>
        <v>1</v>
      </c>
      <c r="AA87" s="63">
        <f t="shared" si="19"/>
        <v>2.6083337565270093E-2</v>
      </c>
      <c r="AB87" s="63">
        <v>103.26398012455</v>
      </c>
    </row>
    <row r="88" spans="1:28" x14ac:dyDescent="0.2">
      <c r="A88" s="78" t="s">
        <v>112</v>
      </c>
      <c r="B88" s="79">
        <f>'[1]UNION 1995-2018'!D88</f>
        <v>2463.4</v>
      </c>
      <c r="C88" s="63">
        <v>2487.2885099999999</v>
      </c>
      <c r="D88" s="63">
        <f t="shared" si="14"/>
        <v>-13.53069000000005</v>
      </c>
      <c r="E88" s="63">
        <v>0</v>
      </c>
      <c r="F88" s="63">
        <f t="shared" si="11"/>
        <v>-1</v>
      </c>
      <c r="G88" s="63">
        <f t="shared" si="17"/>
        <v>2.1529214736971281E-2</v>
      </c>
      <c r="H88" s="63">
        <v>97.5069475037579</v>
      </c>
      <c r="L88" s="80">
        <f>'[1]UNION 1995-2018'!G88</f>
        <v>1058.5</v>
      </c>
      <c r="M88" s="63">
        <v>1059.8689099999999</v>
      </c>
      <c r="N88" s="63">
        <f t="shared" si="15"/>
        <v>-9.2512500000000273</v>
      </c>
      <c r="O88" s="63">
        <v>0</v>
      </c>
      <c r="P88" s="63">
        <f t="shared" si="12"/>
        <v>-1</v>
      </c>
      <c r="Q88" s="63">
        <f t="shared" si="18"/>
        <v>1.7463034763956033E-2</v>
      </c>
      <c r="R88" s="63">
        <v>74.111387451604898</v>
      </c>
      <c r="V88" s="82">
        <f>'[1]UNION 1995-2018'!J88</f>
        <v>13792.5</v>
      </c>
      <c r="W88" s="63">
        <v>13780.576499999999</v>
      </c>
      <c r="X88" s="63">
        <f t="shared" si="16"/>
        <v>160.28029999999853</v>
      </c>
      <c r="Y88" s="63">
        <v>0</v>
      </c>
      <c r="Z88" s="63">
        <f t="shared" si="13"/>
        <v>1</v>
      </c>
      <c r="AA88" s="63">
        <f t="shared" si="19"/>
        <v>3.2226408207088046E-2</v>
      </c>
      <c r="AB88" s="63">
        <v>103.872273697737</v>
      </c>
    </row>
    <row r="89" spans="1:28" x14ac:dyDescent="0.2">
      <c r="A89" s="78" t="s">
        <v>113</v>
      </c>
      <c r="B89" s="79">
        <f>'[1]UNION 1995-2018'!D89</f>
        <v>2481.4</v>
      </c>
      <c r="C89" s="63">
        <v>2483.6469099999999</v>
      </c>
      <c r="D89" s="63">
        <f t="shared" si="14"/>
        <v>-3.6415999999999258</v>
      </c>
      <c r="E89" s="63">
        <v>0</v>
      </c>
      <c r="F89" s="63">
        <f t="shared" si="11"/>
        <v>-1</v>
      </c>
      <c r="G89" s="63">
        <f t="shared" si="17"/>
        <v>5.2430920551013432E-3</v>
      </c>
      <c r="H89" s="63">
        <v>99.352933953033414</v>
      </c>
      <c r="L89" s="80">
        <f>'[1]UNION 1995-2018'!G89</f>
        <v>1031.7</v>
      </c>
      <c r="M89" s="63">
        <v>1057.52972</v>
      </c>
      <c r="N89" s="63">
        <f t="shared" si="15"/>
        <v>-2.3391899999999168</v>
      </c>
      <c r="O89" s="63">
        <v>0</v>
      </c>
      <c r="P89" s="63">
        <f t="shared" si="12"/>
        <v>-1</v>
      </c>
      <c r="Q89" s="63">
        <f t="shared" si="18"/>
        <v>-1.7420455266900659E-2</v>
      </c>
      <c r="R89" s="63">
        <v>74.340713000159013</v>
      </c>
      <c r="V89" s="82">
        <f>'[1]UNION 1995-2018'!J89</f>
        <v>13739.2</v>
      </c>
      <c r="W89" s="63">
        <v>13899.2628</v>
      </c>
      <c r="X89" s="63">
        <f t="shared" si="16"/>
        <v>118.68630000000121</v>
      </c>
      <c r="Y89" s="63">
        <v>0</v>
      </c>
      <c r="Z89" s="63">
        <f t="shared" si="13"/>
        <v>1</v>
      </c>
      <c r="AA89" s="63">
        <f t="shared" si="19"/>
        <v>3.6196363035188847E-2</v>
      </c>
      <c r="AB89" s="63">
        <v>104.25309047127899</v>
      </c>
    </row>
    <row r="90" spans="1:28" x14ac:dyDescent="0.2">
      <c r="A90" s="78" t="s">
        <v>114</v>
      </c>
      <c r="B90" s="79">
        <f>'[1]UNION 1995-2018'!D90</f>
        <v>2497.1</v>
      </c>
      <c r="C90" s="63">
        <v>2493.0158999999999</v>
      </c>
      <c r="D90" s="63">
        <f t="shared" si="14"/>
        <v>9.3689899999999398</v>
      </c>
      <c r="E90" s="63">
        <v>0</v>
      </c>
      <c r="F90" s="63">
        <f t="shared" si="11"/>
        <v>1</v>
      </c>
      <c r="G90" s="63">
        <f t="shared" si="17"/>
        <v>-3.0456541073722375E-3</v>
      </c>
      <c r="H90" s="63">
        <v>100.827241618605</v>
      </c>
      <c r="L90" s="80">
        <f>'[1]UNION 1995-2018'!G90</f>
        <v>1077.2</v>
      </c>
      <c r="M90" s="63">
        <v>1067.9805899999999</v>
      </c>
      <c r="N90" s="63">
        <f t="shared" si="15"/>
        <v>10.450869999999895</v>
      </c>
      <c r="O90" s="63">
        <v>0</v>
      </c>
      <c r="P90" s="63">
        <f t="shared" si="12"/>
        <v>1</v>
      </c>
      <c r="Q90" s="63">
        <f t="shared" si="18"/>
        <v>-1.3337562755366045E-2</v>
      </c>
      <c r="R90" s="63">
        <v>74.832890398711399</v>
      </c>
      <c r="V90" s="82">
        <f>'[1]UNION 1995-2018'!J90</f>
        <v>13966.5</v>
      </c>
      <c r="W90" s="63">
        <v>13952.931699999999</v>
      </c>
      <c r="X90" s="63">
        <f t="shared" si="16"/>
        <v>53.668899999998757</v>
      </c>
      <c r="Y90" s="63">
        <v>0</v>
      </c>
      <c r="Z90" s="63">
        <f t="shared" si="13"/>
        <v>1</v>
      </c>
      <c r="AA90" s="63">
        <f t="shared" si="19"/>
        <v>3.4594770275422453E-2</v>
      </c>
      <c r="AB90" s="63">
        <v>104.700238636539</v>
      </c>
    </row>
    <row r="91" spans="1:28" x14ac:dyDescent="0.2">
      <c r="A91" s="78" t="s">
        <v>115</v>
      </c>
      <c r="B91" s="79">
        <f>'[1]UNION 1995-2018'!D91</f>
        <v>2531.3000000000002</v>
      </c>
      <c r="C91" s="63">
        <v>2520.5214099999998</v>
      </c>
      <c r="D91" s="63">
        <f t="shared" si="14"/>
        <v>27.505509999999958</v>
      </c>
      <c r="E91" s="63">
        <v>0</v>
      </c>
      <c r="F91" s="63">
        <f t="shared" si="11"/>
        <v>1</v>
      </c>
      <c r="G91" s="63">
        <f t="shared" si="17"/>
        <v>7.8783024378571327E-3</v>
      </c>
      <c r="H91" s="63">
        <v>101.63053473847999</v>
      </c>
      <c r="L91" s="80">
        <f>'[1]UNION 1995-2018'!G91</f>
        <v>1107.2</v>
      </c>
      <c r="M91" s="63">
        <v>1082.6631199999999</v>
      </c>
      <c r="N91" s="63">
        <f t="shared" si="15"/>
        <v>14.682530000000042</v>
      </c>
      <c r="O91" s="63">
        <v>0</v>
      </c>
      <c r="P91" s="63">
        <f t="shared" si="12"/>
        <v>1</v>
      </c>
      <c r="Q91" s="63">
        <f t="shared" si="18"/>
        <v>1.2667388107245115E-2</v>
      </c>
      <c r="R91" s="63">
        <v>75.9212065861459</v>
      </c>
      <c r="V91" s="82">
        <f>'[1]UNION 1995-2018'!J91</f>
        <v>14145.2</v>
      </c>
      <c r="W91" s="63">
        <v>13990.3099</v>
      </c>
      <c r="X91" s="63">
        <f t="shared" si="16"/>
        <v>37.378200000001016</v>
      </c>
      <c r="Y91" s="63">
        <v>0</v>
      </c>
      <c r="Z91" s="63">
        <f t="shared" si="13"/>
        <v>1</v>
      </c>
      <c r="AA91" s="63">
        <f t="shared" si="19"/>
        <v>2.7166347527743155E-2</v>
      </c>
      <c r="AB91" s="63">
        <v>105.299559641206</v>
      </c>
    </row>
    <row r="92" spans="1:28" x14ac:dyDescent="0.2">
      <c r="A92" s="78" t="s">
        <v>116</v>
      </c>
      <c r="B92" s="79">
        <f>'[1]UNION 1995-2018'!D92</f>
        <v>2579.1</v>
      </c>
      <c r="C92" s="63">
        <v>2562.9735599999999</v>
      </c>
      <c r="D92" s="63">
        <f t="shared" si="14"/>
        <v>42.452150000000074</v>
      </c>
      <c r="E92" s="63">
        <v>0</v>
      </c>
      <c r="F92" s="63">
        <f t="shared" si="11"/>
        <v>1</v>
      </c>
      <c r="G92" s="63">
        <f t="shared" si="17"/>
        <v>3.0428737838699722E-2</v>
      </c>
      <c r="H92" s="63">
        <v>102.549749907639</v>
      </c>
      <c r="L92" s="80">
        <f>'[1]UNION 1995-2018'!G92</f>
        <v>1079.3</v>
      </c>
      <c r="M92" s="63">
        <v>1091.26964</v>
      </c>
      <c r="N92" s="63">
        <f t="shared" si="15"/>
        <v>8.6065200000000459</v>
      </c>
      <c r="O92" s="63">
        <v>0</v>
      </c>
      <c r="P92" s="63">
        <f t="shared" si="12"/>
        <v>1</v>
      </c>
      <c r="Q92" s="63">
        <f t="shared" si="18"/>
        <v>2.9626994153456269E-2</v>
      </c>
      <c r="R92" s="63">
        <v>77.110023198421601</v>
      </c>
      <c r="V92" s="82">
        <f>'[1]UNION 1995-2018'!J92</f>
        <v>14032.9</v>
      </c>
      <c r="W92" s="63">
        <v>14042.2865</v>
      </c>
      <c r="X92" s="63">
        <f t="shared" si="16"/>
        <v>51.976599999999962</v>
      </c>
      <c r="Y92" s="63">
        <v>0</v>
      </c>
      <c r="Z92" s="63">
        <f t="shared" si="13"/>
        <v>1</v>
      </c>
      <c r="AA92" s="63">
        <f t="shared" si="19"/>
        <v>1.8991222899854804E-2</v>
      </c>
      <c r="AB92" s="63">
        <v>105.915676800051</v>
      </c>
    </row>
    <row r="93" spans="1:28" x14ac:dyDescent="0.2">
      <c r="A93" s="78" t="s">
        <v>117</v>
      </c>
      <c r="B93" s="79">
        <f>'[1]UNION 1995-2018'!D93</f>
        <v>2570.9</v>
      </c>
      <c r="C93" s="63">
        <v>2602.8603400000002</v>
      </c>
      <c r="D93" s="63">
        <f t="shared" si="14"/>
        <v>39.886780000000272</v>
      </c>
      <c r="E93" s="63">
        <v>0</v>
      </c>
      <c r="F93" s="63">
        <f t="shared" si="11"/>
        <v>1</v>
      </c>
      <c r="G93" s="63">
        <f t="shared" si="17"/>
        <v>4.7999347056945488E-2</v>
      </c>
      <c r="H93" s="63">
        <v>103.81071139325999</v>
      </c>
      <c r="L93" s="80">
        <f>'[1]UNION 1995-2018'!G93</f>
        <v>1081.4000000000001</v>
      </c>
      <c r="M93" s="63">
        <v>1103.2025900000001</v>
      </c>
      <c r="N93" s="63">
        <f t="shared" si="15"/>
        <v>11.932950000000119</v>
      </c>
      <c r="O93" s="63">
        <v>0</v>
      </c>
      <c r="P93" s="63">
        <f t="shared" si="12"/>
        <v>1</v>
      </c>
      <c r="Q93" s="63">
        <f t="shared" si="18"/>
        <v>4.3188261413589495E-2</v>
      </c>
      <c r="R93" s="63">
        <v>78.281804337851909</v>
      </c>
      <c r="V93" s="82">
        <f>'[1]UNION 1995-2018'!J93</f>
        <v>13938.2</v>
      </c>
      <c r="W93" s="63">
        <v>14104.6729</v>
      </c>
      <c r="X93" s="63">
        <f t="shared" si="16"/>
        <v>62.386399999999412</v>
      </c>
      <c r="Y93" s="63">
        <v>0</v>
      </c>
      <c r="Z93" s="63">
        <f t="shared" si="13"/>
        <v>1</v>
      </c>
      <c r="AA93" s="63">
        <f t="shared" si="19"/>
        <v>1.4778488827479334E-2</v>
      </c>
      <c r="AB93" s="63">
        <v>106.613457943341</v>
      </c>
    </row>
    <row r="94" spans="1:28" x14ac:dyDescent="0.2">
      <c r="A94" s="78" t="s">
        <v>118</v>
      </c>
      <c r="B94" s="79">
        <f>'[1]UNION 1995-2018'!D94</f>
        <v>2636.6</v>
      </c>
      <c r="C94" s="63">
        <v>2631.0937300000001</v>
      </c>
      <c r="D94" s="63">
        <f t="shared" si="14"/>
        <v>28.233389999999872</v>
      </c>
      <c r="E94" s="63">
        <v>0</v>
      </c>
      <c r="F94" s="63">
        <f t="shared" si="11"/>
        <v>1</v>
      </c>
      <c r="G94" s="63">
        <f t="shared" si="17"/>
        <v>5.5385860154361706E-2</v>
      </c>
      <c r="H94" s="63">
        <v>104.960471910113</v>
      </c>
      <c r="L94" s="80">
        <f>'[1]UNION 1995-2018'!G94</f>
        <v>1133.5999999999999</v>
      </c>
      <c r="M94" s="63">
        <v>1121.04152</v>
      </c>
      <c r="N94" s="63">
        <f t="shared" si="15"/>
        <v>17.838929999999891</v>
      </c>
      <c r="O94" s="63">
        <v>0</v>
      </c>
      <c r="P94" s="63">
        <f t="shared" si="12"/>
        <v>1</v>
      </c>
      <c r="Q94" s="63">
        <f t="shared" si="18"/>
        <v>4.9683421680912859E-2</v>
      </c>
      <c r="R94" s="63">
        <v>79.488657949101295</v>
      </c>
      <c r="V94" s="82">
        <f>'[1]UNION 1995-2018'!J94</f>
        <v>14210.6</v>
      </c>
      <c r="W94" s="63">
        <v>14197.0484</v>
      </c>
      <c r="X94" s="63">
        <f t="shared" si="16"/>
        <v>92.375500000000102</v>
      </c>
      <c r="Y94" s="63">
        <v>0</v>
      </c>
      <c r="Z94" s="63">
        <f t="shared" si="13"/>
        <v>1</v>
      </c>
      <c r="AA94" s="63">
        <f t="shared" si="19"/>
        <v>1.7495728155825525E-2</v>
      </c>
      <c r="AB94" s="63">
        <v>107.343892331337</v>
      </c>
    </row>
    <row r="95" spans="1:28" x14ac:dyDescent="0.2">
      <c r="A95" s="78" t="s">
        <v>119</v>
      </c>
      <c r="B95" s="79">
        <f>'[1]UNION 1995-2018'!D95</f>
        <v>2670.7</v>
      </c>
      <c r="C95" s="63">
        <v>2662.5162799999998</v>
      </c>
      <c r="D95" s="63">
        <f t="shared" si="14"/>
        <v>31.422549999999774</v>
      </c>
      <c r="E95" s="63">
        <v>0</v>
      </c>
      <c r="F95" s="63">
        <f t="shared" si="11"/>
        <v>1</v>
      </c>
      <c r="G95" s="63">
        <f t="shared" si="17"/>
        <v>5.6335514325188775E-2</v>
      </c>
      <c r="H95" s="63">
        <v>106.06572436170001</v>
      </c>
      <c r="L95" s="80">
        <f>'[1]UNION 1995-2018'!G95</f>
        <v>1154.5999999999999</v>
      </c>
      <c r="M95" s="63">
        <v>1135.1479999999999</v>
      </c>
      <c r="N95" s="63">
        <f t="shared" si="15"/>
        <v>14.10647999999992</v>
      </c>
      <c r="O95" s="63">
        <v>0</v>
      </c>
      <c r="P95" s="63">
        <f t="shared" si="12"/>
        <v>1</v>
      </c>
      <c r="Q95" s="63">
        <f t="shared" si="18"/>
        <v>4.8477572598944703E-2</v>
      </c>
      <c r="R95" s="63">
        <v>80.759992186361401</v>
      </c>
      <c r="V95" s="82">
        <f>'[1]UNION 1995-2018'!J95</f>
        <v>14446.9</v>
      </c>
      <c r="W95" s="63">
        <v>14277.225899999999</v>
      </c>
      <c r="X95" s="63">
        <f t="shared" si="16"/>
        <v>80.177499999999782</v>
      </c>
      <c r="Y95" s="63">
        <v>0</v>
      </c>
      <c r="Z95" s="63">
        <f t="shared" si="13"/>
        <v>1</v>
      </c>
      <c r="AA95" s="63">
        <f t="shared" si="19"/>
        <v>2.0508194746994078E-2</v>
      </c>
      <c r="AB95" s="63">
        <v>107.981599166232</v>
      </c>
    </row>
    <row r="96" spans="1:28" x14ac:dyDescent="0.2">
      <c r="A96" s="78" t="s">
        <v>120</v>
      </c>
      <c r="B96" s="79">
        <f>'[1]UNION 1995-2018'!D96</f>
        <v>2711.3</v>
      </c>
      <c r="C96" s="63">
        <v>2692.6232300000001</v>
      </c>
      <c r="D96" s="63">
        <f t="shared" si="14"/>
        <v>30.106950000000325</v>
      </c>
      <c r="E96" s="63">
        <v>0</v>
      </c>
      <c r="F96" s="63">
        <f t="shared" si="11"/>
        <v>1</v>
      </c>
      <c r="G96" s="63">
        <f t="shared" si="17"/>
        <v>5.0585644746175315E-2</v>
      </c>
      <c r="H96" s="63">
        <v>106.83939251395</v>
      </c>
      <c r="L96" s="80">
        <f>'[1]UNION 1995-2018'!G96</f>
        <v>1143.7</v>
      </c>
      <c r="M96" s="63">
        <v>1152.8601699999999</v>
      </c>
      <c r="N96" s="63">
        <f t="shared" si="15"/>
        <v>17.712170000000015</v>
      </c>
      <c r="O96" s="63">
        <v>0</v>
      </c>
      <c r="P96" s="63">
        <f t="shared" si="12"/>
        <v>1</v>
      </c>
      <c r="Q96" s="63">
        <f t="shared" si="18"/>
        <v>5.6439332445828827E-2</v>
      </c>
      <c r="R96" s="63">
        <v>82.2372621331765</v>
      </c>
      <c r="V96" s="82">
        <f>'[1]UNION 1995-2018'!J96</f>
        <v>14322.7</v>
      </c>
      <c r="W96" s="63">
        <v>14328.6754</v>
      </c>
      <c r="X96" s="63">
        <f t="shared" si="16"/>
        <v>51.449500000000626</v>
      </c>
      <c r="Y96" s="63">
        <v>0</v>
      </c>
      <c r="Z96" s="63">
        <f t="shared" si="13"/>
        <v>1</v>
      </c>
      <c r="AA96" s="63">
        <f t="shared" si="19"/>
        <v>2.0394748390869244E-2</v>
      </c>
      <c r="AB96" s="63">
        <v>108.59918243856301</v>
      </c>
    </row>
    <row r="97" spans="1:28" x14ac:dyDescent="0.2">
      <c r="A97" s="78" t="s">
        <v>121</v>
      </c>
      <c r="B97" s="79">
        <f>'[1]UNION 1995-2018'!D97</f>
        <v>2676.4</v>
      </c>
      <c r="C97" s="63">
        <v>2711.4821900000002</v>
      </c>
      <c r="D97" s="63">
        <f t="shared" si="14"/>
        <v>18.858960000000025</v>
      </c>
      <c r="E97" s="63">
        <v>0</v>
      </c>
      <c r="F97" s="63">
        <f t="shared" si="11"/>
        <v>1</v>
      </c>
      <c r="G97" s="63">
        <f t="shared" si="17"/>
        <v>4.1731724261471509E-2</v>
      </c>
      <c r="H97" s="63">
        <v>106.993411824069</v>
      </c>
      <c r="L97" s="80">
        <f>'[1]UNION 1995-2018'!G97</f>
        <v>1151.9000000000001</v>
      </c>
      <c r="M97" s="63">
        <v>1176.12355</v>
      </c>
      <c r="N97" s="63">
        <f t="shared" si="15"/>
        <v>23.263380000000097</v>
      </c>
      <c r="O97" s="63">
        <v>0</v>
      </c>
      <c r="P97" s="63">
        <f t="shared" si="12"/>
        <v>1</v>
      </c>
      <c r="Q97" s="63">
        <f t="shared" si="18"/>
        <v>6.6099337203332637E-2</v>
      </c>
      <c r="R97" s="63">
        <v>83.751201538203503</v>
      </c>
      <c r="V97" s="82">
        <f>'[1]UNION 1995-2018'!J97</f>
        <v>14212.2</v>
      </c>
      <c r="W97" s="63">
        <v>14408.7274</v>
      </c>
      <c r="X97" s="63">
        <f t="shared" si="16"/>
        <v>80.05199999999968</v>
      </c>
      <c r="Y97" s="63">
        <v>0</v>
      </c>
      <c r="Z97" s="63">
        <f t="shared" si="13"/>
        <v>1</v>
      </c>
      <c r="AA97" s="63">
        <f t="shared" si="19"/>
        <v>2.1557004700194088E-2</v>
      </c>
      <c r="AB97" s="63">
        <v>109.28825959903</v>
      </c>
    </row>
    <row r="98" spans="1:28" x14ac:dyDescent="0.2">
      <c r="A98" s="78" t="s">
        <v>122</v>
      </c>
      <c r="B98" s="79">
        <f>'[1]UNION 1995-2018'!D98</f>
        <v>2722.8</v>
      </c>
      <c r="C98" s="63">
        <v>2717.03069</v>
      </c>
      <c r="D98" s="63">
        <f t="shared" si="14"/>
        <v>5.5484999999998763</v>
      </c>
      <c r="E98" s="63">
        <v>1</v>
      </c>
      <c r="F98" s="63">
        <f t="shared" si="11"/>
        <v>1</v>
      </c>
      <c r="G98" s="63">
        <f t="shared" si="17"/>
        <v>3.2662067116856382E-2</v>
      </c>
      <c r="H98" s="63">
        <v>107.043078906742</v>
      </c>
      <c r="L98" s="80">
        <f>'[1]UNION 1995-2018'!G98</f>
        <v>1215.2</v>
      </c>
      <c r="M98" s="63">
        <v>1198.66418</v>
      </c>
      <c r="N98" s="63">
        <f t="shared" si="15"/>
        <v>22.540629999999965</v>
      </c>
      <c r="O98" s="63">
        <v>0</v>
      </c>
      <c r="P98" s="63">
        <f t="shared" si="12"/>
        <v>1</v>
      </c>
      <c r="Q98" s="63">
        <f t="shared" si="18"/>
        <v>6.9241556726641132E-2</v>
      </c>
      <c r="R98" s="63">
        <v>85.072830005692879</v>
      </c>
      <c r="V98" s="82">
        <f>'[1]UNION 1995-2018'!J98</f>
        <v>14583.6</v>
      </c>
      <c r="W98" s="63">
        <v>14534.217199999999</v>
      </c>
      <c r="X98" s="63">
        <f t="shared" si="16"/>
        <v>125.48979999999938</v>
      </c>
      <c r="Y98" s="63">
        <v>0</v>
      </c>
      <c r="Z98" s="63">
        <f t="shared" si="13"/>
        <v>1</v>
      </c>
      <c r="AA98" s="63">
        <f t="shared" si="19"/>
        <v>2.3749218182562475E-2</v>
      </c>
      <c r="AB98" s="63">
        <v>110.01760428179</v>
      </c>
    </row>
    <row r="99" spans="1:28" x14ac:dyDescent="0.2">
      <c r="A99" s="78" t="s">
        <v>123</v>
      </c>
      <c r="B99" s="79">
        <f>'[1]UNION 1995-2018'!D99</f>
        <v>2725.7</v>
      </c>
      <c r="C99" s="63">
        <v>2710.2078200000001</v>
      </c>
      <c r="D99" s="63">
        <f t="shared" si="14"/>
        <v>-6.8228699999999662</v>
      </c>
      <c r="E99" s="63">
        <v>0</v>
      </c>
      <c r="F99" s="63">
        <f t="shared" si="11"/>
        <v>-1</v>
      </c>
      <c r="G99" s="63">
        <f t="shared" si="17"/>
        <v>1.7912205967807363E-2</v>
      </c>
      <c r="H99" s="63">
        <v>106.885016784786</v>
      </c>
      <c r="L99" s="80">
        <f>'[1]UNION 1995-2018'!G99</f>
        <v>1240.2</v>
      </c>
      <c r="M99" s="63">
        <v>1234.13292</v>
      </c>
      <c r="N99" s="63">
        <f t="shared" si="15"/>
        <v>35.468740000000025</v>
      </c>
      <c r="O99" s="63">
        <v>0</v>
      </c>
      <c r="P99" s="63">
        <f t="shared" si="12"/>
        <v>1</v>
      </c>
      <c r="Q99" s="63">
        <f t="shared" si="18"/>
        <v>8.7200012685570608E-2</v>
      </c>
      <c r="R99" s="63">
        <v>86.295568733076806</v>
      </c>
      <c r="V99" s="82">
        <f>'[1]UNION 1995-2018'!J99</f>
        <v>14793.8</v>
      </c>
      <c r="W99" s="63">
        <v>14647.8632</v>
      </c>
      <c r="X99" s="63">
        <f t="shared" si="16"/>
        <v>113.64600000000064</v>
      </c>
      <c r="Y99" s="63">
        <v>0</v>
      </c>
      <c r="Z99" s="63">
        <f t="shared" si="13"/>
        <v>1</v>
      </c>
      <c r="AA99" s="63">
        <f t="shared" si="19"/>
        <v>2.5960036115979669E-2</v>
      </c>
      <c r="AB99" s="63">
        <v>110.824067909874</v>
      </c>
    </row>
    <row r="100" spans="1:28" x14ac:dyDescent="0.2">
      <c r="A100" s="78" t="s">
        <v>124</v>
      </c>
      <c r="B100" s="79">
        <f>'[1]UNION 1995-2018'!D100</f>
        <v>2708.3</v>
      </c>
      <c r="C100" s="63">
        <v>2695.93235</v>
      </c>
      <c r="D100" s="63">
        <f t="shared" si="14"/>
        <v>-14.275470000000041</v>
      </c>
      <c r="E100" s="63">
        <v>0</v>
      </c>
      <c r="F100" s="63">
        <f t="shared" si="11"/>
        <v>-1</v>
      </c>
      <c r="G100" s="63">
        <f t="shared" si="17"/>
        <v>1.2289576807966161E-3</v>
      </c>
      <c r="H100" s="63">
        <v>106.24585662437001</v>
      </c>
      <c r="L100" s="80">
        <f>'[1]UNION 1995-2018'!G100</f>
        <v>1279.9000000000001</v>
      </c>
      <c r="M100" s="63">
        <v>1281.3880200000001</v>
      </c>
      <c r="N100" s="63">
        <f t="shared" si="15"/>
        <v>47.255100000000084</v>
      </c>
      <c r="O100" s="63">
        <v>0</v>
      </c>
      <c r="P100" s="63">
        <f t="shared" si="12"/>
        <v>1</v>
      </c>
      <c r="Q100" s="63">
        <f t="shared" si="18"/>
        <v>0.11148607033583281</v>
      </c>
      <c r="R100" s="63">
        <v>87.494151603990304</v>
      </c>
      <c r="V100" s="82">
        <f>'[1]UNION 1995-2018'!J100</f>
        <v>14750.8</v>
      </c>
      <c r="W100" s="63">
        <v>14747.344800000001</v>
      </c>
      <c r="X100" s="63">
        <f t="shared" si="16"/>
        <v>99.481600000000981</v>
      </c>
      <c r="Y100" s="63">
        <v>0</v>
      </c>
      <c r="Z100" s="63">
        <f t="shared" si="13"/>
        <v>1</v>
      </c>
      <c r="AA100" s="63">
        <f t="shared" si="19"/>
        <v>2.921898837906543E-2</v>
      </c>
      <c r="AB100" s="63">
        <v>111.68690188501699</v>
      </c>
    </row>
  </sheetData>
  <mergeCells count="1">
    <mergeCell ref="B2:V2"/>
  </mergeCells>
  <conditionalFormatting sqref="E6">
    <cfRule type="cellIs" dxfId="12" priority="26" operator="greaterThan">
      <formula>0</formula>
    </cfRule>
  </conditionalFormatting>
  <conditionalFormatting sqref="E7:E10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6:E100">
    <cfRule type="cellIs" dxfId="11" priority="23" operator="greaterThan">
      <formula>0</formula>
    </cfRule>
    <cfRule type="cellIs" dxfId="10" priority="24" operator="lessThan">
      <formula>0</formula>
    </cfRule>
  </conditionalFormatting>
  <conditionalFormatting sqref="E6:E10">
    <cfRule type="colorScale" priority="5">
      <colorScale>
        <cfvo type="min"/>
        <cfvo type="max"/>
        <color rgb="FFF8696B"/>
        <color rgb="FFFCFCFF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9" priority="21" operator="greaterThan">
      <formula>0</formula>
    </cfRule>
    <cfRule type="cellIs" dxfId="8" priority="22" operator="lessThan">
      <formula>0</formula>
    </cfRule>
  </conditionalFormatting>
  <conditionalFormatting sqref="P6:P100">
    <cfRule type="cellIs" dxfId="7" priority="19" operator="greaterThan">
      <formula>0</formula>
    </cfRule>
  </conditionalFormatting>
  <conditionalFormatting sqref="O7:P100 P6">
    <cfRule type="cellIs" dxfId="6" priority="16" operator="greaterThan">
      <formula>0</formula>
    </cfRule>
    <cfRule type="cellIs" dxfId="5" priority="17" operator="lessThan">
      <formula>0</formula>
    </cfRule>
  </conditionalFormatting>
  <conditionalFormatting sqref="Y11:Z100">
    <cfRule type="cellIs" dxfId="4" priority="9" operator="greaterThan">
      <formula>0</formula>
    </cfRule>
    <cfRule type="cellIs" dxfId="3" priority="10" operator="lessThan">
      <formula>0</formula>
    </cfRule>
  </conditionalFormatting>
  <conditionalFormatting sqref="F5:F10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7:P10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7:P10 P6:P100">
    <cfRule type="colorScale" priority="38">
      <colorScale>
        <cfvo type="min"/>
        <cfvo type="max"/>
        <color rgb="FFF8696B"/>
        <color rgb="FFFCFCFF"/>
      </colorScale>
    </cfRule>
    <cfRule type="colorScale" priority="39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2" priority="40" operator="greaterThan">
      <formula>0</formula>
    </cfRule>
    <cfRule type="cellIs" dxfId="1" priority="41" operator="lessThan">
      <formula>0</formula>
    </cfRule>
  </conditionalFormatting>
  <conditionalFormatting sqref="Z6:Z1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9C6D-DA2A-40D6-A708-A966C55AAB0A}">
  <dimension ref="A2:AC103"/>
  <sheetViews>
    <sheetView zoomScale="90" zoomScaleNormal="90" workbookViewId="0">
      <selection activeCell="A3" sqref="A3"/>
    </sheetView>
  </sheetViews>
  <sheetFormatPr baseColWidth="10" defaultRowHeight="15" x14ac:dyDescent="0.25"/>
  <cols>
    <col min="1" max="1" width="13.7109375" bestFit="1" customWidth="1"/>
    <col min="2" max="2" width="35.7109375" bestFit="1" customWidth="1"/>
    <col min="3" max="3" width="12" hidden="1" customWidth="1"/>
    <col min="4" max="4" width="6.7109375" bestFit="1" customWidth="1"/>
    <col min="5" max="5" width="12" customWidth="1"/>
    <col min="6" max="6" width="12.140625" bestFit="1" customWidth="1"/>
    <col min="7" max="7" width="19.85546875" customWidth="1"/>
    <col min="8" max="8" width="21.42578125" customWidth="1"/>
    <col min="9" max="9" width="10.5703125" bestFit="1" customWidth="1"/>
    <col min="10" max="10" width="10.5703125" customWidth="1"/>
    <col min="11" max="11" width="8.28515625" bestFit="1" customWidth="1"/>
    <col min="12" max="12" width="8.28515625" customWidth="1"/>
    <col min="28" max="28" width="14.140625" bestFit="1" customWidth="1"/>
  </cols>
  <sheetData>
    <row r="2" spans="1:29" x14ac:dyDescent="0.25">
      <c r="N2" s="130" t="s">
        <v>511</v>
      </c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29" ht="37.5" customHeight="1" x14ac:dyDescent="0.25">
      <c r="A3" s="93" t="s">
        <v>475</v>
      </c>
      <c r="B3" s="94" t="s">
        <v>476</v>
      </c>
      <c r="C3" s="93" t="s">
        <v>480</v>
      </c>
      <c r="D3" s="93" t="s">
        <v>477</v>
      </c>
      <c r="E3" s="93" t="s">
        <v>478</v>
      </c>
      <c r="F3" s="93" t="s">
        <v>479</v>
      </c>
      <c r="G3" s="93" t="s">
        <v>481</v>
      </c>
      <c r="H3" s="93" t="s">
        <v>507</v>
      </c>
      <c r="I3" s="93" t="s">
        <v>530</v>
      </c>
      <c r="J3" s="93" t="s">
        <v>532</v>
      </c>
      <c r="K3" s="93" t="s">
        <v>531</v>
      </c>
      <c r="L3" s="93"/>
      <c r="N3" s="104" t="s">
        <v>508</v>
      </c>
      <c r="O3" s="105" t="s">
        <v>509</v>
      </c>
      <c r="P3" s="106" t="s">
        <v>491</v>
      </c>
      <c r="Q3" s="105" t="s">
        <v>510</v>
      </c>
      <c r="R3" s="105" t="s">
        <v>509</v>
      </c>
      <c r="S3" s="106" t="s">
        <v>521</v>
      </c>
      <c r="T3" s="105" t="s">
        <v>510</v>
      </c>
      <c r="U3" s="105" t="s">
        <v>509</v>
      </c>
      <c r="V3" s="106" t="s">
        <v>492</v>
      </c>
      <c r="W3" s="105" t="s">
        <v>510</v>
      </c>
      <c r="X3" s="105" t="s">
        <v>509</v>
      </c>
      <c r="Y3" s="106" t="s">
        <v>522</v>
      </c>
      <c r="Z3" s="105" t="s">
        <v>510</v>
      </c>
      <c r="AA3" s="105" t="s">
        <v>509</v>
      </c>
      <c r="AB3" s="106" t="s">
        <v>524</v>
      </c>
      <c r="AC3" s="105" t="s">
        <v>510</v>
      </c>
    </row>
    <row r="4" spans="1:29" x14ac:dyDescent="0.25">
      <c r="A4" s="93" t="s">
        <v>482</v>
      </c>
      <c r="B4" s="93" t="s">
        <v>483</v>
      </c>
      <c r="C4" s="93">
        <v>93</v>
      </c>
      <c r="D4" s="131">
        <f>'EPA 1995-2018'!I8</f>
        <v>0.40317132496071889</v>
      </c>
      <c r="E4" s="131">
        <f>'EPA 1995-2018'!K8</f>
        <v>4.2027169457992199</v>
      </c>
      <c r="F4" s="132">
        <f>'EPA 1995-2018'!J19</f>
        <v>3.0758368591787821E-5</v>
      </c>
      <c r="G4" s="93" t="str">
        <f>'EPA 1995-2018'!I19</f>
        <v>**</v>
      </c>
      <c r="H4" s="131">
        <f>'EPA 1995-2018'!F3</f>
        <v>0.47368421052631576</v>
      </c>
      <c r="I4" s="114">
        <f>T100</f>
        <v>-0.5</v>
      </c>
      <c r="J4" s="114">
        <f t="shared" ref="J4:J11" si="0">Q103</f>
        <v>0.4</v>
      </c>
      <c r="K4" s="131">
        <f>S100</f>
        <v>0.66666666666666663</v>
      </c>
      <c r="L4" s="131"/>
      <c r="N4" s="103" t="str">
        <f>'EPA 1995-2018'!A5</f>
        <v>1995T1</v>
      </c>
      <c r="O4" s="2">
        <f>'PIB Volumen por sectores'!E10</f>
        <v>0</v>
      </c>
      <c r="P4" s="2">
        <f>'Afiliaciones Industria '!L9</f>
        <v>0</v>
      </c>
      <c r="Q4" s="2"/>
      <c r="R4" s="2">
        <f>'PIB Volumen por sectores'!E10</f>
        <v>0</v>
      </c>
      <c r="S4" s="2">
        <f>'EPA 1995-2018'!E5</f>
        <v>0</v>
      </c>
      <c r="T4" s="2"/>
      <c r="U4" s="2">
        <f>'PIB Volumen por sectores'!E10</f>
        <v>0</v>
      </c>
      <c r="V4" s="2">
        <f>IPI!G9</f>
        <v>0</v>
      </c>
      <c r="W4" s="2"/>
      <c r="X4" s="2">
        <f>'PIB Volumen por sectores'!E10</f>
        <v>0</v>
      </c>
      <c r="Y4" s="2">
        <f>'Empleo a tiempo completo-H trab'!E12</f>
        <v>0</v>
      </c>
      <c r="Z4" s="2"/>
      <c r="AA4" s="2">
        <f>'PIB Volumen por sectores'!E10</f>
        <v>0</v>
      </c>
      <c r="AB4" s="2">
        <f>'Empleo a tiempo completo-H trab'!AK12</f>
        <v>0</v>
      </c>
      <c r="AC4" s="2"/>
    </row>
    <row r="5" spans="1:29" x14ac:dyDescent="0.25">
      <c r="A5" s="93" t="s">
        <v>487</v>
      </c>
      <c r="B5" s="93" t="s">
        <v>488</v>
      </c>
      <c r="C5" s="93">
        <v>90</v>
      </c>
      <c r="D5" s="131">
        <f>'Afiliaciones Industria '!R15</f>
        <v>0.13343508487556857</v>
      </c>
      <c r="E5" s="131">
        <f>'Afiliaciones Industria '!S10</f>
        <v>1.2630265953793705</v>
      </c>
      <c r="F5" s="132">
        <f>'Afiliaciones Industria '!Q23</f>
        <v>0.10495796279108405</v>
      </c>
      <c r="G5" s="93" t="str">
        <f>'Afiliaciones Industria '!P23</f>
        <v>--</v>
      </c>
      <c r="H5" s="131">
        <f>'Afiliaciones Industria '!M7</f>
        <v>0.3473684210526316</v>
      </c>
      <c r="I5" s="114">
        <f>Q100</f>
        <v>0</v>
      </c>
      <c r="J5" s="114">
        <f>T103</f>
        <v>0.4</v>
      </c>
      <c r="K5" s="131">
        <f>P100</f>
        <v>0.4</v>
      </c>
      <c r="L5" s="131"/>
      <c r="N5" s="103" t="str">
        <f>'EPA 1995-2018'!A6</f>
        <v>1995T2</v>
      </c>
      <c r="O5" s="2">
        <f>'PIB Volumen por sectores'!E11</f>
        <v>0</v>
      </c>
      <c r="P5" s="2">
        <f>'Afiliaciones Industria '!L10</f>
        <v>0</v>
      </c>
      <c r="Q5" s="2"/>
      <c r="R5" s="2">
        <f>'PIB Volumen por sectores'!E11</f>
        <v>0</v>
      </c>
      <c r="S5" s="2">
        <f>'EPA 1995-2018'!E6</f>
        <v>0</v>
      </c>
      <c r="T5" s="2"/>
      <c r="U5" s="2">
        <f>'PIB Volumen por sectores'!E11</f>
        <v>0</v>
      </c>
      <c r="V5" s="2">
        <f>IPI!G10</f>
        <v>0</v>
      </c>
      <c r="W5" s="2"/>
      <c r="X5" s="2">
        <f>'PIB Volumen por sectores'!E11</f>
        <v>0</v>
      </c>
      <c r="Y5" s="2">
        <f>'Empleo a tiempo completo-H trab'!E13</f>
        <v>0</v>
      </c>
      <c r="Z5" s="2"/>
      <c r="AA5" s="2">
        <f>'PIB Volumen por sectores'!E11</f>
        <v>0</v>
      </c>
      <c r="AB5" s="2">
        <f>'Empleo a tiempo completo-H trab'!AK13</f>
        <v>0</v>
      </c>
      <c r="AC5" s="2"/>
    </row>
    <row r="6" spans="1:29" x14ac:dyDescent="0.25">
      <c r="A6" s="93" t="s">
        <v>493</v>
      </c>
      <c r="B6" s="93" t="s">
        <v>483</v>
      </c>
      <c r="C6" s="93">
        <v>93</v>
      </c>
      <c r="D6" s="131">
        <f>IPI!M12</f>
        <v>0.4218287081714594</v>
      </c>
      <c r="E6" s="131">
        <f>IPI!N12</f>
        <v>4.4381801620893917</v>
      </c>
      <c r="F6" s="132">
        <f>IPI!M23</f>
        <v>1.2698577028125158E-5</v>
      </c>
      <c r="G6" s="93" t="str">
        <f>IPI!L23</f>
        <v>**</v>
      </c>
      <c r="H6" s="131">
        <f>IPI!H7</f>
        <v>0.51578947368421058</v>
      </c>
      <c r="I6" s="114">
        <f>W100</f>
        <v>2</v>
      </c>
      <c r="J6" s="114">
        <f>W103</f>
        <v>0.6</v>
      </c>
      <c r="K6" s="131">
        <f>V100</f>
        <v>0.5</v>
      </c>
      <c r="L6" s="131"/>
      <c r="N6" s="103" t="str">
        <f>'EPA 1995-2018'!A7</f>
        <v>1995T3</v>
      </c>
      <c r="O6" s="2">
        <f>'PIB Volumen por sectores'!E12</f>
        <v>0</v>
      </c>
      <c r="P6" s="2">
        <f>'Afiliaciones Industria '!L11</f>
        <v>0</v>
      </c>
      <c r="Q6" s="2"/>
      <c r="R6" s="2">
        <f>'PIB Volumen por sectores'!E12</f>
        <v>0</v>
      </c>
      <c r="S6" s="2">
        <f>'EPA 1995-2018'!E7</f>
        <v>0</v>
      </c>
      <c r="T6" s="2"/>
      <c r="U6" s="2">
        <f>'PIB Volumen por sectores'!E12</f>
        <v>0</v>
      </c>
      <c r="V6" s="2">
        <f>IPI!G11</f>
        <v>0</v>
      </c>
      <c r="W6" s="2"/>
      <c r="X6" s="2">
        <f>'PIB Volumen por sectores'!E12</f>
        <v>0</v>
      </c>
      <c r="Y6" s="2">
        <f>'Empleo a tiempo completo-H trab'!E14</f>
        <v>0</v>
      </c>
      <c r="Z6" s="2"/>
      <c r="AA6" s="2">
        <f>'PIB Volumen por sectores'!E12</f>
        <v>0</v>
      </c>
      <c r="AB6" s="2">
        <f>'Empleo a tiempo completo-H trab'!AK14</f>
        <v>0</v>
      </c>
      <c r="AC6" s="2"/>
    </row>
    <row r="7" spans="1:29" x14ac:dyDescent="0.25">
      <c r="A7" s="93" t="s">
        <v>498</v>
      </c>
      <c r="B7" s="93" t="s">
        <v>488</v>
      </c>
      <c r="C7" s="93">
        <v>90</v>
      </c>
      <c r="D7" s="131">
        <f>'Empleo a tiempo completo-H trab'!I18</f>
        <v>0.16834180594964354</v>
      </c>
      <c r="E7" s="131">
        <f>'Empleo a tiempo completo-H trab'!K18</f>
        <v>1.6020494753358401</v>
      </c>
      <c r="F7" s="132">
        <f>'Empleo a tiempo completo-H trab'!J27</f>
        <v>5.6364200544739118E-2</v>
      </c>
      <c r="G7" s="93" t="str">
        <f>'Empleo a tiempo completo-H trab'!I27</f>
        <v>--</v>
      </c>
      <c r="H7" s="131">
        <f>'Empleo a tiempo completo-H trab'!F10</f>
        <v>0.47368421052631576</v>
      </c>
      <c r="I7" s="114">
        <f t="shared" ref="I7" si="1">Z100</f>
        <v>-0.5</v>
      </c>
      <c r="J7" s="114">
        <f>Z103</f>
        <v>0.4</v>
      </c>
      <c r="K7" s="131">
        <f t="shared" ref="K7" si="2">Y100</f>
        <v>0.66666666666666663</v>
      </c>
      <c r="L7" s="131"/>
      <c r="N7" s="103" t="str">
        <f>'EPA 1995-2018'!A8</f>
        <v>1995T4</v>
      </c>
      <c r="O7" s="2">
        <f>'PIB Volumen por sectores'!E13</f>
        <v>0</v>
      </c>
      <c r="P7" s="2">
        <f>'Afiliaciones Industria '!L12</f>
        <v>0</v>
      </c>
      <c r="Q7" s="2"/>
      <c r="R7" s="2">
        <f>'PIB Volumen por sectores'!E13</f>
        <v>0</v>
      </c>
      <c r="S7" s="2">
        <f>'EPA 1995-2018'!E8</f>
        <v>0</v>
      </c>
      <c r="T7" s="2"/>
      <c r="U7" s="2">
        <f>'PIB Volumen por sectores'!E13</f>
        <v>0</v>
      </c>
      <c r="V7" s="2">
        <f>IPI!G12</f>
        <v>0</v>
      </c>
      <c r="W7" s="2"/>
      <c r="X7" s="2">
        <f>'PIB Volumen por sectores'!E13</f>
        <v>0</v>
      </c>
      <c r="Y7" s="2">
        <f>'Empleo a tiempo completo-H trab'!E15</f>
        <v>0</v>
      </c>
      <c r="Z7" s="2"/>
      <c r="AA7" s="2">
        <f>'PIB Volumen por sectores'!E13</f>
        <v>0</v>
      </c>
      <c r="AB7" s="2">
        <f>'Empleo a tiempo completo-H trab'!AK15</f>
        <v>0</v>
      </c>
      <c r="AC7" s="2"/>
    </row>
    <row r="8" spans="1:29" x14ac:dyDescent="0.25">
      <c r="A8" s="93" t="s">
        <v>504</v>
      </c>
      <c r="B8" s="93" t="s">
        <v>488</v>
      </c>
      <c r="C8" s="93">
        <v>90</v>
      </c>
      <c r="D8" s="131">
        <f>'Empleo a tiempo completo-H trab'!AO18</f>
        <v>0.293259971068767</v>
      </c>
      <c r="E8" s="131">
        <f>'Empleo a tiempo completo-H trab'!AQ18</f>
        <v>2.8775399428053245</v>
      </c>
      <c r="F8" s="132">
        <f>'Empleo a tiempo completo-H trab'!AP27</f>
        <v>2.5144557269201062E-3</v>
      </c>
      <c r="G8" s="93" t="str">
        <f>'Empleo a tiempo completo-H trab'!AO27</f>
        <v>**</v>
      </c>
      <c r="H8" s="131">
        <f>'Empleo a tiempo completo-H trab'!AL10</f>
        <v>0.43157894736842106</v>
      </c>
      <c r="I8" s="114">
        <f>AC100</f>
        <v>-1.5</v>
      </c>
      <c r="J8" s="114">
        <f>AC103</f>
        <v>0.4</v>
      </c>
      <c r="K8" s="131">
        <f>AB100</f>
        <v>0.66666666666666663</v>
      </c>
      <c r="L8" s="131"/>
      <c r="N8" s="103" t="str">
        <f>'EPA 1995-2018'!A9</f>
        <v>1996T1</v>
      </c>
      <c r="O8" s="2">
        <f>'PIB Volumen por sectores'!E14</f>
        <v>0</v>
      </c>
      <c r="P8" s="2">
        <f>'Afiliaciones Industria '!L13</f>
        <v>0</v>
      </c>
      <c r="Q8" s="2"/>
      <c r="R8" s="2">
        <f>'PIB Volumen por sectores'!E14</f>
        <v>0</v>
      </c>
      <c r="S8" s="2">
        <f>'EPA 1995-2018'!E9</f>
        <v>0</v>
      </c>
      <c r="T8" s="2"/>
      <c r="U8" s="2">
        <f>'PIB Volumen por sectores'!E14</f>
        <v>0</v>
      </c>
      <c r="V8" s="2">
        <f>IPI!G13</f>
        <v>0</v>
      </c>
      <c r="W8" s="2"/>
      <c r="X8" s="2">
        <f>'PIB Volumen por sectores'!E14</f>
        <v>0</v>
      </c>
      <c r="Y8" s="2">
        <f>'Empleo a tiempo completo-H trab'!E16</f>
        <v>0</v>
      </c>
      <c r="Z8" s="2"/>
      <c r="AA8" s="2">
        <f>'PIB Volumen por sectores'!E14</f>
        <v>0</v>
      </c>
      <c r="AB8" s="2">
        <f>'Empleo a tiempo completo-H trab'!AK16</f>
        <v>0</v>
      </c>
      <c r="AC8" s="2"/>
    </row>
    <row r="9" spans="1:29" x14ac:dyDescent="0.25">
      <c r="A9" s="93"/>
      <c r="B9" s="93"/>
      <c r="C9" s="93"/>
      <c r="D9" s="93"/>
      <c r="E9" s="93"/>
      <c r="F9" s="93"/>
      <c r="G9" s="93"/>
      <c r="H9" s="114"/>
      <c r="I9" s="114"/>
      <c r="J9" s="114"/>
      <c r="K9" s="114"/>
      <c r="L9" s="114"/>
      <c r="N9" s="103" t="str">
        <f>'EPA 1995-2018'!A10</f>
        <v>1996T2</v>
      </c>
      <c r="O9" s="2">
        <f>'PIB Volumen por sectores'!E15</f>
        <v>0</v>
      </c>
      <c r="P9" s="2">
        <f>'Afiliaciones Industria '!L14</f>
        <v>0</v>
      </c>
      <c r="Q9" s="2"/>
      <c r="R9" s="2">
        <f>'PIB Volumen por sectores'!E15</f>
        <v>0</v>
      </c>
      <c r="S9" s="2">
        <f>'EPA 1995-2018'!E10</f>
        <v>0</v>
      </c>
      <c r="T9" s="2"/>
      <c r="U9" s="2">
        <f>'PIB Volumen por sectores'!E15</f>
        <v>0</v>
      </c>
      <c r="V9" s="2">
        <f>IPI!G14</f>
        <v>-1</v>
      </c>
      <c r="W9" s="2"/>
      <c r="X9" s="2">
        <f>'PIB Volumen por sectores'!E15</f>
        <v>0</v>
      </c>
      <c r="Y9" s="2">
        <f>'Empleo a tiempo completo-H trab'!E17</f>
        <v>0</v>
      </c>
      <c r="Z9" s="2"/>
      <c r="AA9" s="2">
        <f>'PIB Volumen por sectores'!E15</f>
        <v>0</v>
      </c>
      <c r="AB9" s="2">
        <f>'Empleo a tiempo completo-H trab'!AK17</f>
        <v>0</v>
      </c>
      <c r="AC9" s="2"/>
    </row>
    <row r="10" spans="1:29" x14ac:dyDescent="0.25">
      <c r="A10" s="93"/>
      <c r="B10" s="93"/>
      <c r="C10" s="93"/>
      <c r="D10" s="93"/>
      <c r="E10" s="93"/>
      <c r="F10" s="93"/>
      <c r="G10" s="93"/>
      <c r="H10" s="114"/>
      <c r="I10" s="114"/>
      <c r="J10" s="114"/>
      <c r="K10" s="114"/>
      <c r="L10" s="114"/>
      <c r="N10" s="103" t="str">
        <f>'EPA 1995-2018'!A11</f>
        <v>1996T3</v>
      </c>
      <c r="O10" s="2">
        <f>'PIB Volumen por sectores'!E16</f>
        <v>0</v>
      </c>
      <c r="P10" s="2">
        <f>'Afiliaciones Industria '!L15</f>
        <v>-1</v>
      </c>
      <c r="Q10" s="2"/>
      <c r="R10" s="2">
        <f>'PIB Volumen por sectores'!E16</f>
        <v>0</v>
      </c>
      <c r="S10" s="2">
        <f>'EPA 1995-2018'!E11</f>
        <v>0</v>
      </c>
      <c r="T10" s="2"/>
      <c r="U10" s="2">
        <f>'PIB Volumen por sectores'!E16</f>
        <v>0</v>
      </c>
      <c r="V10" s="2">
        <f>IPI!G15</f>
        <v>0</v>
      </c>
      <c r="W10" s="2"/>
      <c r="X10" s="2">
        <f>'PIB Volumen por sectores'!E16</f>
        <v>0</v>
      </c>
      <c r="Y10" s="2">
        <f>'Empleo a tiempo completo-H trab'!E18</f>
        <v>0</v>
      </c>
      <c r="Z10" s="2"/>
      <c r="AA10" s="2">
        <f>'PIB Volumen por sectores'!E16</f>
        <v>0</v>
      </c>
      <c r="AB10" s="2">
        <f>'Empleo a tiempo completo-H trab'!AK18</f>
        <v>0</v>
      </c>
      <c r="AC10" s="2"/>
    </row>
    <row r="11" spans="1:29" x14ac:dyDescent="0.25">
      <c r="A11" s="93"/>
      <c r="B11" s="93"/>
      <c r="C11" s="93"/>
      <c r="D11" s="93"/>
      <c r="E11" s="93"/>
      <c r="F11" s="93"/>
      <c r="G11" s="93"/>
      <c r="H11" s="114"/>
      <c r="I11" s="114"/>
      <c r="J11" s="114"/>
      <c r="K11" s="114"/>
      <c r="L11" s="114"/>
      <c r="N11" s="103" t="str">
        <f>'EPA 1995-2018'!A12</f>
        <v>1996T4</v>
      </c>
      <c r="O11" s="2">
        <f>'PIB Volumen por sectores'!E17</f>
        <v>0</v>
      </c>
      <c r="P11" s="2">
        <f>'Afiliaciones Industria '!L16</f>
        <v>0</v>
      </c>
      <c r="Q11" s="2"/>
      <c r="R11" s="2">
        <f>'PIB Volumen por sectores'!E17</f>
        <v>0</v>
      </c>
      <c r="S11" s="2">
        <f>'EPA 1995-2018'!E12</f>
        <v>0</v>
      </c>
      <c r="T11" s="2"/>
      <c r="U11" s="2">
        <f>'PIB Volumen por sectores'!E17</f>
        <v>0</v>
      </c>
      <c r="V11" s="2">
        <f>IPI!G16</f>
        <v>0</v>
      </c>
      <c r="W11" s="2"/>
      <c r="X11" s="2">
        <f>'PIB Volumen por sectores'!E17</f>
        <v>0</v>
      </c>
      <c r="Y11" s="2">
        <f>'Empleo a tiempo completo-H trab'!E19</f>
        <v>0</v>
      </c>
      <c r="Z11" s="2"/>
      <c r="AA11" s="2">
        <f>'PIB Volumen por sectores'!E17</f>
        <v>0</v>
      </c>
      <c r="AB11" s="2">
        <f>'Empleo a tiempo completo-H trab'!AK19</f>
        <v>0</v>
      </c>
      <c r="AC11" s="2"/>
    </row>
    <row r="12" spans="1:29" x14ac:dyDescent="0.25">
      <c r="N12" s="103" t="str">
        <f>'EPA 1995-2018'!A13</f>
        <v>1997T1</v>
      </c>
      <c r="O12" s="2">
        <f>'PIB Volumen por sectores'!E18</f>
        <v>0</v>
      </c>
      <c r="P12" s="2">
        <f>'Afiliaciones Industria '!L17</f>
        <v>0</v>
      </c>
      <c r="Q12" s="2"/>
      <c r="R12" s="2">
        <f>'PIB Volumen por sectores'!E18</f>
        <v>0</v>
      </c>
      <c r="S12" s="2">
        <f>'EPA 1995-2018'!E13</f>
        <v>0</v>
      </c>
      <c r="T12" s="2"/>
      <c r="U12" s="2">
        <f>'PIB Volumen por sectores'!E18</f>
        <v>0</v>
      </c>
      <c r="V12" s="2">
        <f>IPI!G17</f>
        <v>0</v>
      </c>
      <c r="W12" s="2"/>
      <c r="X12" s="2">
        <f>'PIB Volumen por sectores'!E18</f>
        <v>0</v>
      </c>
      <c r="Y12" s="2">
        <f>'Empleo a tiempo completo-H trab'!E20</f>
        <v>0</v>
      </c>
      <c r="Z12" s="2"/>
      <c r="AA12" s="2">
        <f>'PIB Volumen por sectores'!E18</f>
        <v>0</v>
      </c>
      <c r="AB12" s="2">
        <f>'Empleo a tiempo completo-H trab'!AK20</f>
        <v>0</v>
      </c>
      <c r="AC12" s="2"/>
    </row>
    <row r="13" spans="1:29" x14ac:dyDescent="0.25">
      <c r="N13" s="103" t="str">
        <f>'EPA 1995-2018'!A14</f>
        <v>1997T2</v>
      </c>
      <c r="O13" s="2">
        <f>'PIB Volumen por sectores'!E19</f>
        <v>0</v>
      </c>
      <c r="P13" s="2">
        <f>'Afiliaciones Industria '!L18</f>
        <v>0</v>
      </c>
      <c r="Q13" s="2"/>
      <c r="R13" s="2">
        <f>'PIB Volumen por sectores'!E19</f>
        <v>0</v>
      </c>
      <c r="S13" s="2">
        <f>'EPA 1995-2018'!E14</f>
        <v>0</v>
      </c>
      <c r="T13" s="2"/>
      <c r="U13" s="2">
        <f>'PIB Volumen por sectores'!E19</f>
        <v>0</v>
      </c>
      <c r="V13" s="2">
        <f>IPI!G18</f>
        <v>0</v>
      </c>
      <c r="W13" s="2"/>
      <c r="X13" s="2">
        <f>'PIB Volumen por sectores'!E19</f>
        <v>0</v>
      </c>
      <c r="Y13" s="2">
        <f>'Empleo a tiempo completo-H trab'!E21</f>
        <v>0</v>
      </c>
      <c r="Z13" s="2"/>
      <c r="AA13" s="2">
        <f>'PIB Volumen por sectores'!E19</f>
        <v>0</v>
      </c>
      <c r="AB13" s="2">
        <f>'Empleo a tiempo completo-H trab'!AK21</f>
        <v>0</v>
      </c>
      <c r="AC13" s="2"/>
    </row>
    <row r="14" spans="1:29" x14ac:dyDescent="0.25">
      <c r="N14" s="103" t="str">
        <f>'EPA 1995-2018'!A15</f>
        <v>1997T3</v>
      </c>
      <c r="O14" s="2">
        <f>'PIB Volumen por sectores'!E20</f>
        <v>0</v>
      </c>
      <c r="P14" s="2">
        <f>'Afiliaciones Industria '!L19</f>
        <v>0</v>
      </c>
      <c r="Q14" s="2"/>
      <c r="R14" s="2">
        <f>'PIB Volumen por sectores'!E20</f>
        <v>0</v>
      </c>
      <c r="S14" s="2">
        <f>'EPA 1995-2018'!E15</f>
        <v>0</v>
      </c>
      <c r="T14" s="2"/>
      <c r="U14" s="2">
        <f>'PIB Volumen por sectores'!E20</f>
        <v>0</v>
      </c>
      <c r="V14" s="2">
        <f>IPI!G19</f>
        <v>0</v>
      </c>
      <c r="W14" s="2"/>
      <c r="X14" s="2">
        <f>'PIB Volumen por sectores'!E20</f>
        <v>0</v>
      </c>
      <c r="Y14" s="2">
        <f>'Empleo a tiempo completo-H trab'!E22</f>
        <v>0</v>
      </c>
      <c r="Z14" s="2"/>
      <c r="AA14" s="2">
        <f>'PIB Volumen por sectores'!E20</f>
        <v>0</v>
      </c>
      <c r="AB14" s="2">
        <f>'Empleo a tiempo completo-H trab'!AK22</f>
        <v>0</v>
      </c>
      <c r="AC14" s="2"/>
    </row>
    <row r="15" spans="1:29" x14ac:dyDescent="0.25">
      <c r="N15" s="103" t="str">
        <f>'EPA 1995-2018'!A16</f>
        <v>1997T4</v>
      </c>
      <c r="O15" s="2">
        <f>'PIB Volumen por sectores'!E21</f>
        <v>0</v>
      </c>
      <c r="P15" s="2">
        <f>'Afiliaciones Industria '!L20</f>
        <v>0</v>
      </c>
      <c r="Q15" s="2"/>
      <c r="R15" s="2">
        <f>'PIB Volumen por sectores'!E21</f>
        <v>0</v>
      </c>
      <c r="S15" s="2">
        <f>'EPA 1995-2018'!E16</f>
        <v>0</v>
      </c>
      <c r="T15" s="2"/>
      <c r="U15" s="2">
        <f>'PIB Volumen por sectores'!E21</f>
        <v>0</v>
      </c>
      <c r="V15" s="2">
        <f>IPI!G20</f>
        <v>0</v>
      </c>
      <c r="W15" s="2"/>
      <c r="X15" s="2">
        <f>'PIB Volumen por sectores'!E21</f>
        <v>0</v>
      </c>
      <c r="Y15" s="2">
        <f>'Empleo a tiempo completo-H trab'!E23</f>
        <v>0</v>
      </c>
      <c r="Z15" s="2"/>
      <c r="AA15" s="2">
        <f>'PIB Volumen por sectores'!E21</f>
        <v>0</v>
      </c>
      <c r="AB15" s="2">
        <f>'Empleo a tiempo completo-H trab'!AK23</f>
        <v>0</v>
      </c>
      <c r="AC15" s="2"/>
    </row>
    <row r="16" spans="1:29" x14ac:dyDescent="0.25">
      <c r="N16" s="103" t="str">
        <f>'EPA 1995-2018'!A17</f>
        <v>1998T1</v>
      </c>
      <c r="O16" s="2">
        <f>'PIB Volumen por sectores'!E22</f>
        <v>0</v>
      </c>
      <c r="P16" s="2">
        <f>'Afiliaciones Industria '!L21</f>
        <v>0</v>
      </c>
      <c r="Q16" s="2"/>
      <c r="R16" s="2">
        <f>'PIB Volumen por sectores'!E22</f>
        <v>0</v>
      </c>
      <c r="S16" s="2">
        <f>'EPA 1995-2018'!E17</f>
        <v>0</v>
      </c>
      <c r="T16" s="2"/>
      <c r="U16" s="2">
        <f>'PIB Volumen por sectores'!E22</f>
        <v>0</v>
      </c>
      <c r="V16" s="2">
        <f>IPI!G21</f>
        <v>0</v>
      </c>
      <c r="W16" s="2"/>
      <c r="X16" s="2">
        <f>'PIB Volumen por sectores'!E22</f>
        <v>0</v>
      </c>
      <c r="Y16" s="2">
        <f>'Empleo a tiempo completo-H trab'!E24</f>
        <v>0</v>
      </c>
      <c r="Z16" s="2"/>
      <c r="AA16" s="2">
        <f>'PIB Volumen por sectores'!E22</f>
        <v>0</v>
      </c>
      <c r="AB16" s="2">
        <f>'Empleo a tiempo completo-H trab'!AK24</f>
        <v>0</v>
      </c>
      <c r="AC16" s="2"/>
    </row>
    <row r="17" spans="14:29" x14ac:dyDescent="0.25">
      <c r="N17" s="103" t="str">
        <f>'EPA 1995-2018'!A18</f>
        <v>1998T2</v>
      </c>
      <c r="O17" s="2">
        <f>'PIB Volumen por sectores'!E23</f>
        <v>0</v>
      </c>
      <c r="P17" s="2">
        <f>'Afiliaciones Industria '!L22</f>
        <v>0</v>
      </c>
      <c r="Q17" s="2"/>
      <c r="R17" s="2">
        <f>'PIB Volumen por sectores'!E23</f>
        <v>0</v>
      </c>
      <c r="S17" s="2">
        <f>'EPA 1995-2018'!E18</f>
        <v>0</v>
      </c>
      <c r="T17" s="2"/>
      <c r="U17" s="2">
        <f>'PIB Volumen por sectores'!E23</f>
        <v>0</v>
      </c>
      <c r="V17" s="2">
        <f>IPI!G22</f>
        <v>0</v>
      </c>
      <c r="W17" s="2"/>
      <c r="X17" s="2">
        <f>'PIB Volumen por sectores'!E23</f>
        <v>0</v>
      </c>
      <c r="Y17" s="2">
        <f>'Empleo a tiempo completo-H trab'!E25</f>
        <v>0</v>
      </c>
      <c r="Z17" s="2"/>
      <c r="AA17" s="2">
        <f>'PIB Volumen por sectores'!E23</f>
        <v>0</v>
      </c>
      <c r="AB17" s="2">
        <f>'Empleo a tiempo completo-H trab'!AK25</f>
        <v>0</v>
      </c>
      <c r="AC17" s="2"/>
    </row>
    <row r="18" spans="14:29" x14ac:dyDescent="0.25">
      <c r="N18" s="103" t="str">
        <f>'EPA 1995-2018'!A19</f>
        <v>1998T3</v>
      </c>
      <c r="O18" s="2">
        <f>'PIB Volumen por sectores'!E24</f>
        <v>0</v>
      </c>
      <c r="P18" s="2">
        <f>'Afiliaciones Industria '!L23</f>
        <v>0</v>
      </c>
      <c r="Q18" s="2"/>
      <c r="R18" s="2">
        <f>'PIB Volumen por sectores'!E24</f>
        <v>0</v>
      </c>
      <c r="S18" s="2">
        <f>'EPA 1995-2018'!E19</f>
        <v>0</v>
      </c>
      <c r="T18" s="2"/>
      <c r="U18" s="2">
        <f>'PIB Volumen por sectores'!E24</f>
        <v>0</v>
      </c>
      <c r="V18" s="2">
        <f>IPI!G23</f>
        <v>0</v>
      </c>
      <c r="W18" s="2"/>
      <c r="X18" s="2">
        <f>'PIB Volumen por sectores'!E24</f>
        <v>0</v>
      </c>
      <c r="Y18" s="2">
        <f>'Empleo a tiempo completo-H trab'!E26</f>
        <v>0</v>
      </c>
      <c r="Z18" s="2"/>
      <c r="AA18" s="2">
        <f>'PIB Volumen por sectores'!E24</f>
        <v>0</v>
      </c>
      <c r="AB18" s="2">
        <f>'Empleo a tiempo completo-H trab'!AK26</f>
        <v>0</v>
      </c>
      <c r="AC18" s="2"/>
    </row>
    <row r="19" spans="14:29" x14ac:dyDescent="0.25">
      <c r="N19" s="103" t="str">
        <f>'EPA 1995-2018'!A20</f>
        <v>1998T4</v>
      </c>
      <c r="O19" s="2">
        <f>'PIB Volumen por sectores'!E25</f>
        <v>0</v>
      </c>
      <c r="P19" s="2">
        <f>'Afiliaciones Industria '!L24</f>
        <v>0</v>
      </c>
      <c r="Q19" s="2"/>
      <c r="R19" s="2">
        <f>'PIB Volumen por sectores'!E25</f>
        <v>0</v>
      </c>
      <c r="S19" s="2">
        <f>'EPA 1995-2018'!E20</f>
        <v>0</v>
      </c>
      <c r="T19" s="2"/>
      <c r="U19" s="2">
        <f>'PIB Volumen por sectores'!E25</f>
        <v>0</v>
      </c>
      <c r="V19" s="2">
        <f>IPI!G24</f>
        <v>0</v>
      </c>
      <c r="W19" s="2"/>
      <c r="X19" s="2">
        <f>'PIB Volumen por sectores'!E25</f>
        <v>0</v>
      </c>
      <c r="Y19" s="2">
        <f>'Empleo a tiempo completo-H trab'!E27</f>
        <v>0</v>
      </c>
      <c r="Z19" s="2"/>
      <c r="AA19" s="2">
        <f>'PIB Volumen por sectores'!E25</f>
        <v>0</v>
      </c>
      <c r="AB19" s="2">
        <f>'Empleo a tiempo completo-H trab'!AK27</f>
        <v>0</v>
      </c>
      <c r="AC19" s="2"/>
    </row>
    <row r="20" spans="14:29" x14ac:dyDescent="0.25">
      <c r="N20" s="103" t="str">
        <f>'EPA 1995-2018'!A21</f>
        <v>1999T1</v>
      </c>
      <c r="O20" s="2">
        <f>'PIB Volumen por sectores'!E26</f>
        <v>0</v>
      </c>
      <c r="P20" s="2">
        <f>'Afiliaciones Industria '!L25</f>
        <v>0</v>
      </c>
      <c r="Q20" s="2"/>
      <c r="R20" s="2">
        <f>'PIB Volumen por sectores'!E26</f>
        <v>0</v>
      </c>
      <c r="S20" s="2">
        <f>'EPA 1995-2018'!E21</f>
        <v>0</v>
      </c>
      <c r="T20" s="2"/>
      <c r="U20" s="2">
        <f>'PIB Volumen por sectores'!E26</f>
        <v>0</v>
      </c>
      <c r="V20" s="2">
        <f>IPI!G25</f>
        <v>0</v>
      </c>
      <c r="W20" s="2"/>
      <c r="X20" s="2">
        <f>'PIB Volumen por sectores'!E26</f>
        <v>0</v>
      </c>
      <c r="Y20" s="2">
        <f>'Empleo a tiempo completo-H trab'!E28</f>
        <v>0</v>
      </c>
      <c r="Z20" s="2"/>
      <c r="AA20" s="2">
        <f>'PIB Volumen por sectores'!E26</f>
        <v>0</v>
      </c>
      <c r="AB20" s="2">
        <f>'Empleo a tiempo completo-H trab'!AK28</f>
        <v>0</v>
      </c>
      <c r="AC20" s="2"/>
    </row>
    <row r="21" spans="14:29" x14ac:dyDescent="0.25">
      <c r="N21" s="103" t="str">
        <f>'EPA 1995-2018'!A22</f>
        <v>1999T2</v>
      </c>
      <c r="O21" s="2">
        <f>'PIB Volumen por sectores'!E27</f>
        <v>0</v>
      </c>
      <c r="P21" s="2">
        <f>'Afiliaciones Industria '!L26</f>
        <v>0</v>
      </c>
      <c r="Q21" s="2"/>
      <c r="R21" s="2">
        <f>'PIB Volumen por sectores'!E27</f>
        <v>0</v>
      </c>
      <c r="S21" s="2">
        <f>'EPA 1995-2018'!E22</f>
        <v>0</v>
      </c>
      <c r="T21" s="2"/>
      <c r="U21" s="2">
        <f>'PIB Volumen por sectores'!E27</f>
        <v>0</v>
      </c>
      <c r="V21" s="2">
        <f>IPI!G26</f>
        <v>0</v>
      </c>
      <c r="W21" s="2"/>
      <c r="X21" s="2">
        <f>'PIB Volumen por sectores'!E27</f>
        <v>0</v>
      </c>
      <c r="Y21" s="2">
        <f>'Empleo a tiempo completo-H trab'!E29</f>
        <v>0</v>
      </c>
      <c r="Z21" s="2"/>
      <c r="AA21" s="2">
        <f>'PIB Volumen por sectores'!E27</f>
        <v>0</v>
      </c>
      <c r="AB21" s="2">
        <f>'Empleo a tiempo completo-H trab'!AK29</f>
        <v>0</v>
      </c>
      <c r="AC21" s="2"/>
    </row>
    <row r="22" spans="14:29" x14ac:dyDescent="0.25">
      <c r="N22" s="103" t="str">
        <f>'EPA 1995-2018'!A23</f>
        <v>1999T3</v>
      </c>
      <c r="O22" s="2">
        <f>'PIB Volumen por sectores'!E28</f>
        <v>0</v>
      </c>
      <c r="P22" s="2">
        <f>'Afiliaciones Industria '!L27</f>
        <v>0</v>
      </c>
      <c r="Q22" s="2"/>
      <c r="R22" s="2">
        <f>'PIB Volumen por sectores'!E28</f>
        <v>0</v>
      </c>
      <c r="S22" s="2">
        <f>'EPA 1995-2018'!E23</f>
        <v>0</v>
      </c>
      <c r="T22" s="2"/>
      <c r="U22" s="2">
        <f>'PIB Volumen por sectores'!E28</f>
        <v>0</v>
      </c>
      <c r="V22" s="2">
        <f>IPI!G27</f>
        <v>0</v>
      </c>
      <c r="W22" s="2"/>
      <c r="X22" s="2">
        <f>'PIB Volumen por sectores'!E28</f>
        <v>0</v>
      </c>
      <c r="Y22" s="2">
        <f>'Empleo a tiempo completo-H trab'!E30</f>
        <v>0</v>
      </c>
      <c r="Z22" s="2"/>
      <c r="AA22" s="2">
        <f>'PIB Volumen por sectores'!E28</f>
        <v>0</v>
      </c>
      <c r="AB22" s="2">
        <f>'Empleo a tiempo completo-H trab'!AK30</f>
        <v>0</v>
      </c>
      <c r="AC22" s="2"/>
    </row>
    <row r="23" spans="14:29" x14ac:dyDescent="0.25">
      <c r="N23" s="103" t="str">
        <f>'EPA 1995-2018'!A24</f>
        <v>1999T4</v>
      </c>
      <c r="O23" s="2">
        <f>'PIB Volumen por sectores'!E29</f>
        <v>0</v>
      </c>
      <c r="P23" s="2">
        <f>'Afiliaciones Industria '!L28</f>
        <v>0</v>
      </c>
      <c r="Q23" s="2"/>
      <c r="R23" s="2">
        <f>'PIB Volumen por sectores'!E29</f>
        <v>0</v>
      </c>
      <c r="S23" s="2">
        <f>'EPA 1995-2018'!E24</f>
        <v>0</v>
      </c>
      <c r="T23" s="2"/>
      <c r="U23" s="2">
        <f>'PIB Volumen por sectores'!E29</f>
        <v>0</v>
      </c>
      <c r="V23" s="2">
        <f>IPI!G28</f>
        <v>0</v>
      </c>
      <c r="W23" s="2"/>
      <c r="X23" s="2">
        <f>'PIB Volumen por sectores'!E29</f>
        <v>0</v>
      </c>
      <c r="Y23" s="2">
        <f>'Empleo a tiempo completo-H trab'!E31</f>
        <v>0</v>
      </c>
      <c r="Z23" s="2"/>
      <c r="AA23" s="2">
        <f>'PIB Volumen por sectores'!E29</f>
        <v>0</v>
      </c>
      <c r="AB23" s="2">
        <f>'Empleo a tiempo completo-H trab'!AK31</f>
        <v>0</v>
      </c>
      <c r="AC23" s="2"/>
    </row>
    <row r="24" spans="14:29" x14ac:dyDescent="0.25">
      <c r="N24" s="103" t="str">
        <f>'EPA 1995-2018'!A25</f>
        <v>2000T1</v>
      </c>
      <c r="O24" s="2">
        <f>'PIB Volumen por sectores'!E30</f>
        <v>0</v>
      </c>
      <c r="P24" s="2">
        <f>'Afiliaciones Industria '!L29</f>
        <v>0</v>
      </c>
      <c r="Q24" s="2"/>
      <c r="R24" s="2">
        <f>'PIB Volumen por sectores'!E30</f>
        <v>0</v>
      </c>
      <c r="S24" s="2">
        <f>'EPA 1995-2018'!E25</f>
        <v>0</v>
      </c>
      <c r="T24" s="2"/>
      <c r="U24" s="2">
        <f>'PIB Volumen por sectores'!E30</f>
        <v>0</v>
      </c>
      <c r="V24" s="2">
        <f>IPI!G29</f>
        <v>0</v>
      </c>
      <c r="W24" s="2"/>
      <c r="X24" s="2">
        <f>'PIB Volumen por sectores'!E30</f>
        <v>0</v>
      </c>
      <c r="Y24" s="2">
        <f>'Empleo a tiempo completo-H trab'!E32</f>
        <v>0</v>
      </c>
      <c r="Z24" s="2"/>
      <c r="AA24" s="2">
        <f>'PIB Volumen por sectores'!E30</f>
        <v>0</v>
      </c>
      <c r="AB24" s="2">
        <f>'Empleo a tiempo completo-H trab'!AK32</f>
        <v>0</v>
      </c>
      <c r="AC24" s="2"/>
    </row>
    <row r="25" spans="14:29" x14ac:dyDescent="0.25">
      <c r="N25" s="103" t="str">
        <f>'EPA 1995-2018'!A26</f>
        <v>2000T2</v>
      </c>
      <c r="O25" s="2">
        <f>'PIB Volumen por sectores'!E31</f>
        <v>0</v>
      </c>
      <c r="P25" s="2">
        <f>'Afiliaciones Industria '!L30</f>
        <v>0</v>
      </c>
      <c r="Q25" s="2"/>
      <c r="R25" s="2">
        <f>'PIB Volumen por sectores'!E31</f>
        <v>0</v>
      </c>
      <c r="S25" s="2">
        <f>'EPA 1995-2018'!E26</f>
        <v>0</v>
      </c>
      <c r="T25" s="2"/>
      <c r="U25" s="2">
        <f>'PIB Volumen por sectores'!E31</f>
        <v>0</v>
      </c>
      <c r="V25" s="2">
        <f>IPI!G30</f>
        <v>0</v>
      </c>
      <c r="W25" s="2"/>
      <c r="X25" s="2">
        <f>'PIB Volumen por sectores'!E31</f>
        <v>0</v>
      </c>
      <c r="Y25" s="2">
        <f>'Empleo a tiempo completo-H trab'!E33</f>
        <v>0</v>
      </c>
      <c r="Z25" s="2"/>
      <c r="AA25" s="2">
        <f>'PIB Volumen por sectores'!E31</f>
        <v>0</v>
      </c>
      <c r="AB25" s="2">
        <f>'Empleo a tiempo completo-H trab'!AK33</f>
        <v>0</v>
      </c>
      <c r="AC25" s="2"/>
    </row>
    <row r="26" spans="14:29" x14ac:dyDescent="0.25">
      <c r="N26" s="103" t="str">
        <f>'EPA 1995-2018'!A27</f>
        <v>2000T3</v>
      </c>
      <c r="O26" s="2">
        <f>'PIB Volumen por sectores'!E32</f>
        <v>0</v>
      </c>
      <c r="P26" s="2">
        <f>'Afiliaciones Industria '!L31</f>
        <v>0</v>
      </c>
      <c r="Q26" s="2"/>
      <c r="R26" s="2">
        <f>'PIB Volumen por sectores'!E32</f>
        <v>0</v>
      </c>
      <c r="S26" s="2">
        <f>'EPA 1995-2018'!E27</f>
        <v>0</v>
      </c>
      <c r="T26" s="2"/>
      <c r="U26" s="2">
        <f>'PIB Volumen por sectores'!E32</f>
        <v>0</v>
      </c>
      <c r="V26" s="2">
        <f>IPI!G31</f>
        <v>1</v>
      </c>
      <c r="W26" s="2"/>
      <c r="X26" s="2">
        <f>'PIB Volumen por sectores'!E32</f>
        <v>0</v>
      </c>
      <c r="Y26" s="2">
        <f>'Empleo a tiempo completo-H trab'!E34</f>
        <v>0</v>
      </c>
      <c r="Z26" s="2"/>
      <c r="AA26" s="2">
        <f>'PIB Volumen por sectores'!E32</f>
        <v>0</v>
      </c>
      <c r="AB26" s="2">
        <f>'Empleo a tiempo completo-H trab'!AK34</f>
        <v>0</v>
      </c>
      <c r="AC26" s="2"/>
    </row>
    <row r="27" spans="14:29" x14ac:dyDescent="0.25">
      <c r="N27" s="103" t="str">
        <f>'EPA 1995-2018'!A28</f>
        <v>2000T4</v>
      </c>
      <c r="O27" s="2">
        <f>'PIB Volumen por sectores'!E33</f>
        <v>0</v>
      </c>
      <c r="P27" s="2">
        <f>'Afiliaciones Industria '!L32</f>
        <v>0</v>
      </c>
      <c r="Q27" s="2"/>
      <c r="R27" s="2">
        <f>'PIB Volumen por sectores'!E33</f>
        <v>0</v>
      </c>
      <c r="S27" s="2">
        <f>'EPA 1995-2018'!E28</f>
        <v>0</v>
      </c>
      <c r="T27" s="2"/>
      <c r="U27" s="2">
        <f>'PIB Volumen por sectores'!E33</f>
        <v>0</v>
      </c>
      <c r="V27" s="2">
        <f>IPI!G32</f>
        <v>0</v>
      </c>
      <c r="W27" s="2"/>
      <c r="X27" s="2">
        <f>'PIB Volumen por sectores'!E33</f>
        <v>0</v>
      </c>
      <c r="Y27" s="2">
        <f>'Empleo a tiempo completo-H trab'!E35</f>
        <v>0</v>
      </c>
      <c r="Z27" s="2"/>
      <c r="AA27" s="2">
        <f>'PIB Volumen por sectores'!E33</f>
        <v>0</v>
      </c>
      <c r="AB27" s="2">
        <f>'Empleo a tiempo completo-H trab'!AK35</f>
        <v>0</v>
      </c>
      <c r="AC27" s="2"/>
    </row>
    <row r="28" spans="14:29" x14ac:dyDescent="0.25">
      <c r="N28" s="103" t="str">
        <f>'EPA 1995-2018'!A29</f>
        <v>2001T1</v>
      </c>
      <c r="O28" s="2">
        <f>'PIB Volumen por sectores'!E34</f>
        <v>0</v>
      </c>
      <c r="P28" s="2">
        <f>'Afiliaciones Industria '!L33</f>
        <v>0</v>
      </c>
      <c r="Q28" s="2"/>
      <c r="R28" s="2">
        <f>'PIB Volumen por sectores'!E34</f>
        <v>0</v>
      </c>
      <c r="S28" s="2">
        <f>'EPA 1995-2018'!E29</f>
        <v>0</v>
      </c>
      <c r="T28" s="2"/>
      <c r="U28" s="2">
        <f>'PIB Volumen por sectores'!E34</f>
        <v>0</v>
      </c>
      <c r="V28" s="2">
        <f>IPI!G33</f>
        <v>0</v>
      </c>
      <c r="W28" s="2"/>
      <c r="X28" s="2">
        <f>'PIB Volumen por sectores'!E34</f>
        <v>0</v>
      </c>
      <c r="Y28" s="2">
        <f>'Empleo a tiempo completo-H trab'!E36</f>
        <v>1</v>
      </c>
      <c r="Z28" s="2"/>
      <c r="AA28" s="2">
        <f>'PIB Volumen por sectores'!E34</f>
        <v>0</v>
      </c>
      <c r="AB28" s="2">
        <f>'Empleo a tiempo completo-H trab'!AK36</f>
        <v>0</v>
      </c>
      <c r="AC28" s="2"/>
    </row>
    <row r="29" spans="14:29" x14ac:dyDescent="0.25">
      <c r="N29" s="103" t="str">
        <f>'EPA 1995-2018'!A30</f>
        <v>2001T2</v>
      </c>
      <c r="O29" s="2">
        <f>'PIB Volumen por sectores'!E35</f>
        <v>0</v>
      </c>
      <c r="P29" s="2">
        <f>'Afiliaciones Industria '!L34</f>
        <v>1</v>
      </c>
      <c r="Q29" s="2"/>
      <c r="R29" s="2">
        <f>'PIB Volumen por sectores'!E35</f>
        <v>0</v>
      </c>
      <c r="S29" s="2">
        <f>'EPA 1995-2018'!E30</f>
        <v>0</v>
      </c>
      <c r="T29" s="2"/>
      <c r="U29" s="2">
        <f>'PIB Volumen por sectores'!E35</f>
        <v>0</v>
      </c>
      <c r="V29" s="2">
        <f>IPI!G34</f>
        <v>0</v>
      </c>
      <c r="W29" s="2"/>
      <c r="X29" s="2">
        <f>'PIB Volumen por sectores'!E35</f>
        <v>0</v>
      </c>
      <c r="Y29" s="2">
        <f>'Empleo a tiempo completo-H trab'!E37</f>
        <v>0</v>
      </c>
      <c r="Z29" s="2"/>
      <c r="AA29" s="2">
        <f>'PIB Volumen por sectores'!E35</f>
        <v>0</v>
      </c>
      <c r="AB29" s="2">
        <f>'Empleo a tiempo completo-H trab'!AK37</f>
        <v>0</v>
      </c>
      <c r="AC29" s="2"/>
    </row>
    <row r="30" spans="14:29" x14ac:dyDescent="0.25">
      <c r="N30" s="103" t="str">
        <f>'EPA 1995-2018'!A31</f>
        <v>2001T3</v>
      </c>
      <c r="O30" s="2">
        <f>'PIB Volumen por sectores'!E36</f>
        <v>0</v>
      </c>
      <c r="P30" s="2">
        <f>'Afiliaciones Industria '!L35</f>
        <v>0</v>
      </c>
      <c r="Q30" s="2"/>
      <c r="R30" s="2">
        <f>'PIB Volumen por sectores'!E36</f>
        <v>0</v>
      </c>
      <c r="S30" s="2">
        <f>'EPA 1995-2018'!E31</f>
        <v>0</v>
      </c>
      <c r="T30" s="2"/>
      <c r="U30" s="2">
        <f>'PIB Volumen por sectores'!E36</f>
        <v>0</v>
      </c>
      <c r="V30" s="2">
        <f>IPI!G35</f>
        <v>0</v>
      </c>
      <c r="W30" s="2"/>
      <c r="X30" s="2">
        <f>'PIB Volumen por sectores'!E36</f>
        <v>0</v>
      </c>
      <c r="Y30" s="2">
        <f>'Empleo a tiempo completo-H trab'!E38</f>
        <v>0</v>
      </c>
      <c r="Z30" s="2"/>
      <c r="AA30" s="2">
        <f>'PIB Volumen por sectores'!E36</f>
        <v>0</v>
      </c>
      <c r="AB30" s="2">
        <f>'Empleo a tiempo completo-H trab'!AK38</f>
        <v>0</v>
      </c>
      <c r="AC30" s="2"/>
    </row>
    <row r="31" spans="14:29" x14ac:dyDescent="0.25">
      <c r="N31" s="103" t="str">
        <f>'EPA 1995-2018'!A32</f>
        <v>2001T4</v>
      </c>
      <c r="O31" s="2">
        <f>'PIB Volumen por sectores'!E37</f>
        <v>0</v>
      </c>
      <c r="P31" s="2">
        <f>'Afiliaciones Industria '!L36</f>
        <v>0</v>
      </c>
      <c r="Q31" s="2"/>
      <c r="R31" s="2">
        <f>'PIB Volumen por sectores'!E37</f>
        <v>0</v>
      </c>
      <c r="S31" s="2">
        <f>'EPA 1995-2018'!E32</f>
        <v>0</v>
      </c>
      <c r="T31" s="2"/>
      <c r="U31" s="2">
        <f>'PIB Volumen por sectores'!E37</f>
        <v>0</v>
      </c>
      <c r="V31" s="2">
        <f>IPI!G36</f>
        <v>0</v>
      </c>
      <c r="W31" s="2"/>
      <c r="X31" s="2">
        <f>'PIB Volumen por sectores'!E37</f>
        <v>0</v>
      </c>
      <c r="Y31" s="2">
        <f>'Empleo a tiempo completo-H trab'!E39</f>
        <v>0</v>
      </c>
      <c r="Z31" s="2"/>
      <c r="AA31" s="2">
        <f>'PIB Volumen por sectores'!E37</f>
        <v>0</v>
      </c>
      <c r="AB31" s="2">
        <f>'Empleo a tiempo completo-H trab'!AK39</f>
        <v>0</v>
      </c>
      <c r="AC31" s="2"/>
    </row>
    <row r="32" spans="14:29" x14ac:dyDescent="0.25">
      <c r="N32" s="103" t="str">
        <f>'EPA 1995-2018'!A33</f>
        <v>2002T1</v>
      </c>
      <c r="O32" s="2">
        <f>'PIB Volumen por sectores'!E38</f>
        <v>0</v>
      </c>
      <c r="P32" s="2">
        <f>'Afiliaciones Industria '!L37</f>
        <v>0</v>
      </c>
      <c r="Q32" s="2"/>
      <c r="R32" s="2">
        <f>'PIB Volumen por sectores'!E38</f>
        <v>0</v>
      </c>
      <c r="S32" s="2">
        <f>'EPA 1995-2018'!E33</f>
        <v>0</v>
      </c>
      <c r="T32" s="2"/>
      <c r="U32" s="2">
        <f>'PIB Volumen por sectores'!E38</f>
        <v>0</v>
      </c>
      <c r="V32" s="2">
        <f>IPI!G37</f>
        <v>-1</v>
      </c>
      <c r="W32" s="2"/>
      <c r="X32" s="2">
        <f>'PIB Volumen por sectores'!E38</f>
        <v>0</v>
      </c>
      <c r="Y32" s="2">
        <f>'Empleo a tiempo completo-H trab'!E40</f>
        <v>0</v>
      </c>
      <c r="Z32" s="2"/>
      <c r="AA32" s="2">
        <f>'PIB Volumen por sectores'!E38</f>
        <v>0</v>
      </c>
      <c r="AB32" s="2">
        <f>'Empleo a tiempo completo-H trab'!AK40</f>
        <v>0</v>
      </c>
      <c r="AC32" s="2"/>
    </row>
    <row r="33" spans="14:29" x14ac:dyDescent="0.25">
      <c r="N33" s="103" t="str">
        <f>'EPA 1995-2018'!A34</f>
        <v>2002T2</v>
      </c>
      <c r="O33" s="2">
        <f>'PIB Volumen por sectores'!E39</f>
        <v>0</v>
      </c>
      <c r="P33" s="2">
        <f>'Afiliaciones Industria '!L38</f>
        <v>0</v>
      </c>
      <c r="Q33" s="2"/>
      <c r="R33" s="2">
        <f>'PIB Volumen por sectores'!E39</f>
        <v>0</v>
      </c>
      <c r="S33" s="2">
        <f>'EPA 1995-2018'!E34</f>
        <v>0</v>
      </c>
      <c r="T33" s="2"/>
      <c r="U33" s="2">
        <f>'PIB Volumen por sectores'!E39</f>
        <v>0</v>
      </c>
      <c r="V33" s="2">
        <f>IPI!G38</f>
        <v>0</v>
      </c>
      <c r="W33" s="2"/>
      <c r="X33" s="2">
        <f>'PIB Volumen por sectores'!E39</f>
        <v>0</v>
      </c>
      <c r="Y33" s="2">
        <f>'Empleo a tiempo completo-H trab'!E41</f>
        <v>0</v>
      </c>
      <c r="Z33" s="2"/>
      <c r="AA33" s="2">
        <f>'PIB Volumen por sectores'!E39</f>
        <v>0</v>
      </c>
      <c r="AB33" s="2">
        <f>'Empleo a tiempo completo-H trab'!AK41</f>
        <v>0</v>
      </c>
      <c r="AC33" s="2"/>
    </row>
    <row r="34" spans="14:29" x14ac:dyDescent="0.25">
      <c r="N34" s="103" t="str">
        <f>'EPA 1995-2018'!A35</f>
        <v>2002T3</v>
      </c>
      <c r="O34" s="2">
        <f>'PIB Volumen por sectores'!E40</f>
        <v>0</v>
      </c>
      <c r="P34" s="2">
        <f>'Afiliaciones Industria '!L39</f>
        <v>0</v>
      </c>
      <c r="Q34" s="2"/>
      <c r="R34" s="2">
        <f>'PIB Volumen por sectores'!E40</f>
        <v>0</v>
      </c>
      <c r="S34" s="2">
        <f>'EPA 1995-2018'!E35</f>
        <v>0</v>
      </c>
      <c r="T34" s="2"/>
      <c r="U34" s="2">
        <f>'PIB Volumen por sectores'!E40</f>
        <v>0</v>
      </c>
      <c r="V34" s="2">
        <f>IPI!G39</f>
        <v>0</v>
      </c>
      <c r="W34" s="2"/>
      <c r="X34" s="2">
        <f>'PIB Volumen por sectores'!E40</f>
        <v>0</v>
      </c>
      <c r="Y34" s="2">
        <f>'Empleo a tiempo completo-H trab'!E42</f>
        <v>0</v>
      </c>
      <c r="Z34" s="2"/>
      <c r="AA34" s="2">
        <f>'PIB Volumen por sectores'!E40</f>
        <v>0</v>
      </c>
      <c r="AB34" s="2">
        <f>'Empleo a tiempo completo-H trab'!AK42</f>
        <v>0</v>
      </c>
      <c r="AC34" s="2"/>
    </row>
    <row r="35" spans="14:29" x14ac:dyDescent="0.25">
      <c r="N35" s="103" t="str">
        <f>'EPA 1995-2018'!A36</f>
        <v>2002T4</v>
      </c>
      <c r="O35" s="2">
        <f>'PIB Volumen por sectores'!E41</f>
        <v>0</v>
      </c>
      <c r="P35" s="2">
        <f>'Afiliaciones Industria '!L40</f>
        <v>0</v>
      </c>
      <c r="Q35" s="2"/>
      <c r="R35" s="2">
        <f>'PIB Volumen por sectores'!E41</f>
        <v>0</v>
      </c>
      <c r="S35" s="2">
        <f>'EPA 1995-2018'!E36</f>
        <v>0</v>
      </c>
      <c r="T35" s="2"/>
      <c r="U35" s="2">
        <f>'PIB Volumen por sectores'!E41</f>
        <v>0</v>
      </c>
      <c r="V35" s="2">
        <f>IPI!G40</f>
        <v>0</v>
      </c>
      <c r="W35" s="2"/>
      <c r="X35" s="2">
        <f>'PIB Volumen por sectores'!E41</f>
        <v>0</v>
      </c>
      <c r="Y35" s="2">
        <f>'Empleo a tiempo completo-H trab'!E43</f>
        <v>0</v>
      </c>
      <c r="Z35" s="2"/>
      <c r="AA35" s="2">
        <f>'PIB Volumen por sectores'!E41</f>
        <v>0</v>
      </c>
      <c r="AB35" s="2">
        <f>'Empleo a tiempo completo-H trab'!AK43</f>
        <v>0</v>
      </c>
      <c r="AC35" s="2"/>
    </row>
    <row r="36" spans="14:29" x14ac:dyDescent="0.25">
      <c r="N36" s="103" t="str">
        <f>'EPA 1995-2018'!A37</f>
        <v>2003T1</v>
      </c>
      <c r="O36" s="2">
        <f>'PIB Volumen por sectores'!E42</f>
        <v>0</v>
      </c>
      <c r="P36" s="2">
        <f>'Afiliaciones Industria '!L41</f>
        <v>0</v>
      </c>
      <c r="Q36" s="2"/>
      <c r="R36" s="2">
        <f>'PIB Volumen por sectores'!E42</f>
        <v>0</v>
      </c>
      <c r="S36" s="2">
        <f>'EPA 1995-2018'!E37</f>
        <v>0</v>
      </c>
      <c r="T36" s="2"/>
      <c r="U36" s="2">
        <f>'PIB Volumen por sectores'!E42</f>
        <v>0</v>
      </c>
      <c r="V36" s="2">
        <f>IPI!G41</f>
        <v>0</v>
      </c>
      <c r="W36" s="2"/>
      <c r="X36" s="2">
        <f>'PIB Volumen por sectores'!E42</f>
        <v>0</v>
      </c>
      <c r="Y36" s="2">
        <f>'Empleo a tiempo completo-H trab'!E44</f>
        <v>0</v>
      </c>
      <c r="Z36" s="2"/>
      <c r="AA36" s="2">
        <f>'PIB Volumen por sectores'!E42</f>
        <v>0</v>
      </c>
      <c r="AB36" s="2">
        <f>'Empleo a tiempo completo-H trab'!AK44</f>
        <v>1</v>
      </c>
      <c r="AC36" s="2"/>
    </row>
    <row r="37" spans="14:29" x14ac:dyDescent="0.25">
      <c r="N37" s="103" t="str">
        <f>'EPA 1995-2018'!A38</f>
        <v>2003T2</v>
      </c>
      <c r="O37" s="2">
        <f>'PIB Volumen por sectores'!E43</f>
        <v>0</v>
      </c>
      <c r="P37" s="2">
        <f>'Afiliaciones Industria '!L42</f>
        <v>0</v>
      </c>
      <c r="Q37" s="2"/>
      <c r="R37" s="2">
        <f>'PIB Volumen por sectores'!E43</f>
        <v>0</v>
      </c>
      <c r="S37" s="2">
        <f>'EPA 1995-2018'!E38</f>
        <v>0</v>
      </c>
      <c r="T37" s="2"/>
      <c r="U37" s="2">
        <f>'PIB Volumen por sectores'!E43</f>
        <v>0</v>
      </c>
      <c r="V37" s="2">
        <f>IPI!G42</f>
        <v>0</v>
      </c>
      <c r="W37" s="2"/>
      <c r="X37" s="2">
        <f>'PIB Volumen por sectores'!E43</f>
        <v>0</v>
      </c>
      <c r="Y37" s="2">
        <f>'Empleo a tiempo completo-H trab'!E45</f>
        <v>0</v>
      </c>
      <c r="Z37" s="2"/>
      <c r="AA37" s="2">
        <f>'PIB Volumen por sectores'!E43</f>
        <v>0</v>
      </c>
      <c r="AB37" s="2">
        <f>'Empleo a tiempo completo-H trab'!AK45</f>
        <v>0</v>
      </c>
      <c r="AC37" s="2"/>
    </row>
    <row r="38" spans="14:29" x14ac:dyDescent="0.25">
      <c r="N38" s="103" t="str">
        <f>'EPA 1995-2018'!A39</f>
        <v>2003T3</v>
      </c>
      <c r="O38" s="2">
        <f>'PIB Volumen por sectores'!E44</f>
        <v>0</v>
      </c>
      <c r="P38" s="2">
        <f>'Afiliaciones Industria '!L43</f>
        <v>0</v>
      </c>
      <c r="Q38" s="2"/>
      <c r="R38" s="2">
        <f>'PIB Volumen por sectores'!E44</f>
        <v>0</v>
      </c>
      <c r="S38" s="2">
        <f>'EPA 1995-2018'!E39</f>
        <v>0</v>
      </c>
      <c r="T38" s="2"/>
      <c r="U38" s="2">
        <f>'PIB Volumen por sectores'!E44</f>
        <v>0</v>
      </c>
      <c r="V38" s="2">
        <f>IPI!G43</f>
        <v>0</v>
      </c>
      <c r="W38" s="2"/>
      <c r="X38" s="2">
        <f>'PIB Volumen por sectores'!E44</f>
        <v>0</v>
      </c>
      <c r="Y38" s="2">
        <f>'Empleo a tiempo completo-H trab'!E46</f>
        <v>0</v>
      </c>
      <c r="Z38" s="2"/>
      <c r="AA38" s="2">
        <f>'PIB Volumen por sectores'!E44</f>
        <v>0</v>
      </c>
      <c r="AB38" s="2">
        <f>'Empleo a tiempo completo-H trab'!AK46</f>
        <v>0</v>
      </c>
      <c r="AC38" s="2"/>
    </row>
    <row r="39" spans="14:29" x14ac:dyDescent="0.25">
      <c r="N39" s="103" t="str">
        <f>'EPA 1995-2018'!A40</f>
        <v>2003T4</v>
      </c>
      <c r="O39" s="2">
        <f>'PIB Volumen por sectores'!E45</f>
        <v>0</v>
      </c>
      <c r="P39" s="2">
        <f>'Afiliaciones Industria '!L44</f>
        <v>0</v>
      </c>
      <c r="Q39" s="2"/>
      <c r="R39" s="2">
        <f>'PIB Volumen por sectores'!E45</f>
        <v>0</v>
      </c>
      <c r="S39" s="2">
        <f>'EPA 1995-2018'!E40</f>
        <v>0</v>
      </c>
      <c r="T39" s="2"/>
      <c r="U39" s="2">
        <f>'PIB Volumen por sectores'!E45</f>
        <v>0</v>
      </c>
      <c r="V39" s="2">
        <f>IPI!G44</f>
        <v>0</v>
      </c>
      <c r="W39" s="2"/>
      <c r="X39" s="2">
        <f>'PIB Volumen por sectores'!E45</f>
        <v>0</v>
      </c>
      <c r="Y39" s="2">
        <f>'Empleo a tiempo completo-H trab'!E47</f>
        <v>0</v>
      </c>
      <c r="Z39" s="2"/>
      <c r="AA39" s="2">
        <f>'PIB Volumen por sectores'!E45</f>
        <v>0</v>
      </c>
      <c r="AB39" s="2">
        <f>'Empleo a tiempo completo-H trab'!AK47</f>
        <v>0</v>
      </c>
      <c r="AC39" s="2"/>
    </row>
    <row r="40" spans="14:29" x14ac:dyDescent="0.25">
      <c r="N40" s="103" t="str">
        <f>'EPA 1995-2018'!A41</f>
        <v>2004T1</v>
      </c>
      <c r="O40" s="2">
        <f>'PIB Volumen por sectores'!E46</f>
        <v>0</v>
      </c>
      <c r="P40" s="2">
        <f>'Afiliaciones Industria '!L45</f>
        <v>0</v>
      </c>
      <c r="Q40" s="2"/>
      <c r="R40" s="2">
        <f>'PIB Volumen por sectores'!E46</f>
        <v>0</v>
      </c>
      <c r="S40" s="2">
        <f>'EPA 1995-2018'!E41</f>
        <v>0</v>
      </c>
      <c r="T40" s="2"/>
      <c r="U40" s="2">
        <f>'PIB Volumen por sectores'!E46</f>
        <v>0</v>
      </c>
      <c r="V40" s="2">
        <f>IPI!G45</f>
        <v>0</v>
      </c>
      <c r="W40" s="2"/>
      <c r="X40" s="2">
        <f>'PIB Volumen por sectores'!E46</f>
        <v>0</v>
      </c>
      <c r="Y40" s="2">
        <f>'Empleo a tiempo completo-H trab'!E48</f>
        <v>0</v>
      </c>
      <c r="Z40" s="2"/>
      <c r="AA40" s="2">
        <f>'PIB Volumen por sectores'!E46</f>
        <v>0</v>
      </c>
      <c r="AB40" s="2">
        <f>'Empleo a tiempo completo-H trab'!AK48</f>
        <v>0</v>
      </c>
      <c r="AC40" s="2"/>
    </row>
    <row r="41" spans="14:29" x14ac:dyDescent="0.25">
      <c r="N41" s="103" t="str">
        <f>'EPA 1995-2018'!A42</f>
        <v>2004T2</v>
      </c>
      <c r="O41" s="2">
        <f>'PIB Volumen por sectores'!E47</f>
        <v>0</v>
      </c>
      <c r="P41" s="2">
        <f>'Afiliaciones Industria '!L46</f>
        <v>0</v>
      </c>
      <c r="Q41" s="2"/>
      <c r="R41" s="2">
        <f>'PIB Volumen por sectores'!E47</f>
        <v>0</v>
      </c>
      <c r="S41" s="2">
        <f>'EPA 1995-2018'!E42</f>
        <v>0</v>
      </c>
      <c r="T41" s="2"/>
      <c r="U41" s="2">
        <f>'PIB Volumen por sectores'!E47</f>
        <v>0</v>
      </c>
      <c r="V41" s="2">
        <f>IPI!G46</f>
        <v>0</v>
      </c>
      <c r="W41" s="2"/>
      <c r="X41" s="2">
        <f>'PIB Volumen por sectores'!E47</f>
        <v>0</v>
      </c>
      <c r="Y41" s="2">
        <f>'Empleo a tiempo completo-H trab'!E49</f>
        <v>0</v>
      </c>
      <c r="Z41" s="2"/>
      <c r="AA41" s="2">
        <f>'PIB Volumen por sectores'!E47</f>
        <v>0</v>
      </c>
      <c r="AB41" s="2">
        <f>'Empleo a tiempo completo-H trab'!AK49</f>
        <v>0</v>
      </c>
      <c r="AC41" s="2"/>
    </row>
    <row r="42" spans="14:29" x14ac:dyDescent="0.25">
      <c r="N42" s="103" t="str">
        <f>'EPA 1995-2018'!A43</f>
        <v>2004T3</v>
      </c>
      <c r="O42" s="2">
        <f>'PIB Volumen por sectores'!E48</f>
        <v>0</v>
      </c>
      <c r="P42" s="2">
        <f>'Afiliaciones Industria '!L47</f>
        <v>0</v>
      </c>
      <c r="Q42" s="2"/>
      <c r="R42" s="2">
        <f>'PIB Volumen por sectores'!E48</f>
        <v>0</v>
      </c>
      <c r="S42" s="2">
        <f>'EPA 1995-2018'!E43</f>
        <v>0</v>
      </c>
      <c r="T42" s="2"/>
      <c r="U42" s="2">
        <f>'PIB Volumen por sectores'!E48</f>
        <v>0</v>
      </c>
      <c r="V42" s="2">
        <f>IPI!G47</f>
        <v>0</v>
      </c>
      <c r="W42" s="2"/>
      <c r="X42" s="2">
        <f>'PIB Volumen por sectores'!E48</f>
        <v>0</v>
      </c>
      <c r="Y42" s="2">
        <f>'Empleo a tiempo completo-H trab'!E50</f>
        <v>0</v>
      </c>
      <c r="Z42" s="2"/>
      <c r="AA42" s="2">
        <f>'PIB Volumen por sectores'!E48</f>
        <v>0</v>
      </c>
      <c r="AB42" s="2">
        <f>'Empleo a tiempo completo-H trab'!AK50</f>
        <v>0</v>
      </c>
      <c r="AC42" s="2"/>
    </row>
    <row r="43" spans="14:29" x14ac:dyDescent="0.25">
      <c r="N43" s="103" t="str">
        <f>'EPA 1995-2018'!A44</f>
        <v>2004T4</v>
      </c>
      <c r="O43" s="2">
        <f>'PIB Volumen por sectores'!E49</f>
        <v>0</v>
      </c>
      <c r="P43" s="2">
        <f>'Afiliaciones Industria '!L48</f>
        <v>0</v>
      </c>
      <c r="Q43" s="2"/>
      <c r="R43" s="2">
        <f>'PIB Volumen por sectores'!E49</f>
        <v>0</v>
      </c>
      <c r="S43" s="2">
        <f>'EPA 1995-2018'!E44</f>
        <v>0</v>
      </c>
      <c r="T43" s="2"/>
      <c r="U43" s="2">
        <f>'PIB Volumen por sectores'!E49</f>
        <v>0</v>
      </c>
      <c r="V43" s="2">
        <f>IPI!G48</f>
        <v>0</v>
      </c>
      <c r="W43" s="2"/>
      <c r="X43" s="2">
        <f>'PIB Volumen por sectores'!E49</f>
        <v>0</v>
      </c>
      <c r="Y43" s="2">
        <f>'Empleo a tiempo completo-H trab'!E51</f>
        <v>0</v>
      </c>
      <c r="Z43" s="2"/>
      <c r="AA43" s="2">
        <f>'PIB Volumen por sectores'!E49</f>
        <v>0</v>
      </c>
      <c r="AB43" s="2">
        <f>'Empleo a tiempo completo-H trab'!AK51</f>
        <v>0</v>
      </c>
      <c r="AC43" s="2"/>
    </row>
    <row r="44" spans="14:29" x14ac:dyDescent="0.25">
      <c r="N44" s="103" t="str">
        <f>'EPA 1995-2018'!A45</f>
        <v>2005T1</v>
      </c>
      <c r="O44" s="2">
        <f>'PIB Volumen por sectores'!E50</f>
        <v>0</v>
      </c>
      <c r="P44" s="2">
        <f>'Afiliaciones Industria '!L49</f>
        <v>0</v>
      </c>
      <c r="Q44" s="2"/>
      <c r="R44" s="2">
        <f>'PIB Volumen por sectores'!E50</f>
        <v>0</v>
      </c>
      <c r="S44" s="2">
        <f>'EPA 1995-2018'!E45</f>
        <v>0</v>
      </c>
      <c r="T44" s="2"/>
      <c r="U44" s="2">
        <f>'PIB Volumen por sectores'!E50</f>
        <v>0</v>
      </c>
      <c r="V44" s="2">
        <f>IPI!G49</f>
        <v>0</v>
      </c>
      <c r="W44" s="2"/>
      <c r="X44" s="2">
        <f>'PIB Volumen por sectores'!E50</f>
        <v>0</v>
      </c>
      <c r="Y44" s="2">
        <f>'Empleo a tiempo completo-H trab'!E52</f>
        <v>0</v>
      </c>
      <c r="Z44" s="2"/>
      <c r="AA44" s="2">
        <f>'PIB Volumen por sectores'!E50</f>
        <v>0</v>
      </c>
      <c r="AB44" s="2">
        <f>'Empleo a tiempo completo-H trab'!AK52</f>
        <v>0</v>
      </c>
      <c r="AC44" s="2"/>
    </row>
    <row r="45" spans="14:29" x14ac:dyDescent="0.25">
      <c r="N45" s="103" t="str">
        <f>'EPA 1995-2018'!A46</f>
        <v>2005T2</v>
      </c>
      <c r="O45" s="2">
        <f>'PIB Volumen por sectores'!E51</f>
        <v>0</v>
      </c>
      <c r="P45" s="2">
        <f>'Afiliaciones Industria '!L50</f>
        <v>0</v>
      </c>
      <c r="Q45" s="2"/>
      <c r="R45" s="2">
        <f>'PIB Volumen por sectores'!E51</f>
        <v>0</v>
      </c>
      <c r="S45" s="2">
        <f>'EPA 1995-2018'!E46</f>
        <v>0</v>
      </c>
      <c r="T45" s="2"/>
      <c r="U45" s="2">
        <f>'PIB Volumen por sectores'!E51</f>
        <v>0</v>
      </c>
      <c r="V45" s="2">
        <f>IPI!G50</f>
        <v>0</v>
      </c>
      <c r="W45" s="2"/>
      <c r="X45" s="2">
        <f>'PIB Volumen por sectores'!E51</f>
        <v>0</v>
      </c>
      <c r="Y45" s="2">
        <f>'Empleo a tiempo completo-H trab'!E53</f>
        <v>0</v>
      </c>
      <c r="Z45" s="2"/>
      <c r="AA45" s="2">
        <f>'PIB Volumen por sectores'!E51</f>
        <v>0</v>
      </c>
      <c r="AB45" s="2">
        <f>'Empleo a tiempo completo-H trab'!AK53</f>
        <v>0</v>
      </c>
      <c r="AC45" s="2"/>
    </row>
    <row r="46" spans="14:29" x14ac:dyDescent="0.25">
      <c r="N46" s="103" t="str">
        <f>'EPA 1995-2018'!A47</f>
        <v>2005T3</v>
      </c>
      <c r="O46" s="2">
        <f>'PIB Volumen por sectores'!E52</f>
        <v>0</v>
      </c>
      <c r="P46" s="2">
        <f>'Afiliaciones Industria '!L51</f>
        <v>0</v>
      </c>
      <c r="Q46" s="2"/>
      <c r="R46" s="2">
        <f>'PIB Volumen por sectores'!E52</f>
        <v>0</v>
      </c>
      <c r="S46" s="2">
        <f>'EPA 1995-2018'!E47</f>
        <v>1</v>
      </c>
      <c r="T46" s="2"/>
      <c r="U46" s="2">
        <f>'PIB Volumen por sectores'!E52</f>
        <v>0</v>
      </c>
      <c r="V46" s="2">
        <f>IPI!G51</f>
        <v>0</v>
      </c>
      <c r="W46" s="2"/>
      <c r="X46" s="2">
        <f>'PIB Volumen por sectores'!E52</f>
        <v>0</v>
      </c>
      <c r="Y46" s="2">
        <f>'Empleo a tiempo completo-H trab'!E54</f>
        <v>0</v>
      </c>
      <c r="Z46" s="2"/>
      <c r="AA46" s="2">
        <f>'PIB Volumen por sectores'!E52</f>
        <v>0</v>
      </c>
      <c r="AB46" s="2">
        <f>'Empleo a tiempo completo-H trab'!AK54</f>
        <v>0</v>
      </c>
      <c r="AC46" s="2"/>
    </row>
    <row r="47" spans="14:29" x14ac:dyDescent="0.25">
      <c r="N47" s="103" t="str">
        <f>'EPA 1995-2018'!A48</f>
        <v>2005T4</v>
      </c>
      <c r="O47" s="2">
        <f>'PIB Volumen por sectores'!E53</f>
        <v>0</v>
      </c>
      <c r="P47" s="2">
        <f>'Afiliaciones Industria '!L52</f>
        <v>0</v>
      </c>
      <c r="Q47" s="2"/>
      <c r="R47" s="2">
        <f>'PIB Volumen por sectores'!E53</f>
        <v>0</v>
      </c>
      <c r="S47" s="2">
        <f>'EPA 1995-2018'!E48</f>
        <v>0</v>
      </c>
      <c r="T47" s="2"/>
      <c r="U47" s="2">
        <f>'PIB Volumen por sectores'!E53</f>
        <v>0</v>
      </c>
      <c r="V47" s="2">
        <f>IPI!G52</f>
        <v>0</v>
      </c>
      <c r="W47" s="2"/>
      <c r="X47" s="2">
        <f>'PIB Volumen por sectores'!E53</f>
        <v>0</v>
      </c>
      <c r="Y47" s="2">
        <f>'Empleo a tiempo completo-H trab'!E55</f>
        <v>0</v>
      </c>
      <c r="Z47" s="2"/>
      <c r="AA47" s="2">
        <f>'PIB Volumen por sectores'!E53</f>
        <v>0</v>
      </c>
      <c r="AB47" s="2">
        <f>'Empleo a tiempo completo-H trab'!AK55</f>
        <v>0</v>
      </c>
      <c r="AC47" s="2"/>
    </row>
    <row r="48" spans="14:29" x14ac:dyDescent="0.25">
      <c r="N48" s="103" t="str">
        <f>'EPA 1995-2018'!A49</f>
        <v>2006T1</v>
      </c>
      <c r="O48" s="2">
        <f>'PIB Volumen por sectores'!E54</f>
        <v>0</v>
      </c>
      <c r="P48" s="2">
        <f>'Afiliaciones Industria '!L53</f>
        <v>0</v>
      </c>
      <c r="Q48" s="2"/>
      <c r="R48" s="2">
        <f>'PIB Volumen por sectores'!E54</f>
        <v>0</v>
      </c>
      <c r="S48" s="2">
        <f>'EPA 1995-2018'!E49</f>
        <v>0</v>
      </c>
      <c r="T48" s="2"/>
      <c r="U48" s="2">
        <f>'PIB Volumen por sectores'!E54</f>
        <v>0</v>
      </c>
      <c r="V48" s="2">
        <f>IPI!G53</f>
        <v>0</v>
      </c>
      <c r="W48" s="2"/>
      <c r="X48" s="2">
        <f>'PIB Volumen por sectores'!E54</f>
        <v>0</v>
      </c>
      <c r="Y48" s="2">
        <f>'Empleo a tiempo completo-H trab'!E56</f>
        <v>0</v>
      </c>
      <c r="Z48" s="2"/>
      <c r="AA48" s="2">
        <f>'PIB Volumen por sectores'!E54</f>
        <v>0</v>
      </c>
      <c r="AB48" s="2">
        <f>'Empleo a tiempo completo-H trab'!AK56</f>
        <v>0</v>
      </c>
      <c r="AC48" s="2"/>
    </row>
    <row r="49" spans="14:29" x14ac:dyDescent="0.25">
      <c r="N49" s="103" t="str">
        <f>'EPA 1995-2018'!A50</f>
        <v>2006T2</v>
      </c>
      <c r="O49" s="2">
        <f>'PIB Volumen por sectores'!E55</f>
        <v>0</v>
      </c>
      <c r="P49" s="2">
        <f>'Afiliaciones Industria '!L54</f>
        <v>-1</v>
      </c>
      <c r="Q49" s="2"/>
      <c r="R49" s="2">
        <f>'PIB Volumen por sectores'!E55</f>
        <v>0</v>
      </c>
      <c r="S49" s="2">
        <f>'EPA 1995-2018'!E50</f>
        <v>0</v>
      </c>
      <c r="T49" s="2"/>
      <c r="U49" s="2">
        <f>'PIB Volumen por sectores'!E55</f>
        <v>0</v>
      </c>
      <c r="V49" s="2">
        <f>IPI!G54</f>
        <v>0</v>
      </c>
      <c r="W49" s="2"/>
      <c r="X49" s="2">
        <f>'PIB Volumen por sectores'!E55</f>
        <v>0</v>
      </c>
      <c r="Y49" s="2">
        <f>'Empleo a tiempo completo-H trab'!E57</f>
        <v>0</v>
      </c>
      <c r="Z49" s="2"/>
      <c r="AA49" s="2">
        <f>'PIB Volumen por sectores'!E55</f>
        <v>0</v>
      </c>
      <c r="AB49" s="2">
        <f>'Empleo a tiempo completo-H trab'!AK57</f>
        <v>0</v>
      </c>
      <c r="AC49" s="2"/>
    </row>
    <row r="50" spans="14:29" x14ac:dyDescent="0.25">
      <c r="N50" s="103" t="str">
        <f>'EPA 1995-2018'!A51</f>
        <v>2006T3</v>
      </c>
      <c r="O50" s="2">
        <f>'PIB Volumen por sectores'!E56</f>
        <v>0</v>
      </c>
      <c r="P50" s="2">
        <f>'Afiliaciones Industria '!L55</f>
        <v>0</v>
      </c>
      <c r="Q50" s="2"/>
      <c r="R50" s="2">
        <f>'PIB Volumen por sectores'!E56</f>
        <v>0</v>
      </c>
      <c r="S50" s="2">
        <f>'EPA 1995-2018'!E51</f>
        <v>0</v>
      </c>
      <c r="T50" s="2"/>
      <c r="U50" s="2">
        <f>'PIB Volumen por sectores'!E56</f>
        <v>0</v>
      </c>
      <c r="V50" s="2">
        <f>IPI!G55</f>
        <v>0</v>
      </c>
      <c r="W50" s="2"/>
      <c r="X50" s="2">
        <f>'PIB Volumen por sectores'!E56</f>
        <v>0</v>
      </c>
      <c r="Y50" s="2">
        <f>'Empleo a tiempo completo-H trab'!E58</f>
        <v>0</v>
      </c>
      <c r="Z50" s="2"/>
      <c r="AA50" s="2">
        <f>'PIB Volumen por sectores'!E56</f>
        <v>0</v>
      </c>
      <c r="AB50" s="2">
        <f>'Empleo a tiempo completo-H trab'!AK58</f>
        <v>0</v>
      </c>
      <c r="AC50" s="2"/>
    </row>
    <row r="51" spans="14:29" x14ac:dyDescent="0.25">
      <c r="N51" s="103" t="str">
        <f>'EPA 1995-2018'!A52</f>
        <v>2006T4</v>
      </c>
      <c r="O51" s="2">
        <f>'PIB Volumen por sectores'!E57</f>
        <v>0</v>
      </c>
      <c r="P51" s="2">
        <f>'Afiliaciones Industria '!L56</f>
        <v>0</v>
      </c>
      <c r="Q51" s="2"/>
      <c r="R51" s="2">
        <f>'PIB Volumen por sectores'!E57</f>
        <v>0</v>
      </c>
      <c r="S51" s="2">
        <f>'EPA 1995-2018'!E52</f>
        <v>0</v>
      </c>
      <c r="T51" s="2"/>
      <c r="U51" s="2">
        <f>'PIB Volumen por sectores'!E57</f>
        <v>0</v>
      </c>
      <c r="V51" s="2">
        <f>IPI!G56</f>
        <v>0</v>
      </c>
      <c r="W51" s="2"/>
      <c r="X51" s="2">
        <f>'PIB Volumen por sectores'!E57</f>
        <v>0</v>
      </c>
      <c r="Y51" s="2">
        <f>'Empleo a tiempo completo-H trab'!E59</f>
        <v>0</v>
      </c>
      <c r="Z51" s="2"/>
      <c r="AA51" s="2">
        <f>'PIB Volumen por sectores'!E57</f>
        <v>0</v>
      </c>
      <c r="AB51" s="2">
        <f>'Empleo a tiempo completo-H trab'!AK59</f>
        <v>0</v>
      </c>
      <c r="AC51" s="2"/>
    </row>
    <row r="52" spans="14:29" x14ac:dyDescent="0.25">
      <c r="N52" s="103" t="str">
        <f>'EPA 1995-2018'!A53</f>
        <v>2007T1</v>
      </c>
      <c r="O52" s="2">
        <f>'PIB Volumen por sectores'!E58</f>
        <v>0</v>
      </c>
      <c r="P52" s="2">
        <f>'Afiliaciones Industria '!L57</f>
        <v>0</v>
      </c>
      <c r="Q52" s="2"/>
      <c r="R52" s="2">
        <f>'PIB Volumen por sectores'!E58</f>
        <v>0</v>
      </c>
      <c r="S52" s="2">
        <f>'EPA 1995-2018'!E53</f>
        <v>0</v>
      </c>
      <c r="T52" s="2"/>
      <c r="U52" s="2">
        <f>'PIB Volumen por sectores'!E58</f>
        <v>0</v>
      </c>
      <c r="V52" s="2">
        <f>IPI!G57</f>
        <v>1</v>
      </c>
      <c r="W52" s="108">
        <v>4</v>
      </c>
      <c r="X52" s="2">
        <f>'PIB Volumen por sectores'!E58</f>
        <v>0</v>
      </c>
      <c r="Y52" s="2">
        <f>'Empleo a tiempo completo-H trab'!E60</f>
        <v>0</v>
      </c>
      <c r="Z52" s="2"/>
      <c r="AA52" s="2">
        <f>'PIB Volumen por sectores'!E58</f>
        <v>0</v>
      </c>
      <c r="AB52" s="2">
        <f>'Empleo a tiempo completo-H trab'!AK60</f>
        <v>0</v>
      </c>
      <c r="AC52" s="2"/>
    </row>
    <row r="53" spans="14:29" x14ac:dyDescent="0.25">
      <c r="N53" s="103" t="str">
        <f>'EPA 1995-2018'!A54</f>
        <v>2007T2</v>
      </c>
      <c r="O53" s="2">
        <f>'PIB Volumen por sectores'!E59</f>
        <v>0</v>
      </c>
      <c r="P53" s="2">
        <f>'Afiliaciones Industria '!L58</f>
        <v>0</v>
      </c>
      <c r="Q53" s="2"/>
      <c r="R53" s="2">
        <f>'PIB Volumen por sectores'!E59</f>
        <v>0</v>
      </c>
      <c r="S53" s="2">
        <f>'EPA 1995-2018'!E54</f>
        <v>0</v>
      </c>
      <c r="T53" s="2"/>
      <c r="U53" s="2">
        <f>'PIB Volumen por sectores'!E59</f>
        <v>0</v>
      </c>
      <c r="V53" s="2">
        <f>IPI!G58</f>
        <v>0</v>
      </c>
      <c r="W53" s="2"/>
      <c r="X53" s="2">
        <f>'PIB Volumen por sectores'!E59</f>
        <v>0</v>
      </c>
      <c r="Y53" s="2">
        <f>'Empleo a tiempo completo-H trab'!E61</f>
        <v>0</v>
      </c>
      <c r="Z53" s="2"/>
      <c r="AA53" s="2">
        <f>'PIB Volumen por sectores'!E59</f>
        <v>0</v>
      </c>
      <c r="AB53" s="2">
        <f>'Empleo a tiempo completo-H trab'!AK61</f>
        <v>0</v>
      </c>
      <c r="AC53" s="2"/>
    </row>
    <row r="54" spans="14:29" x14ac:dyDescent="0.25">
      <c r="N54" s="103" t="str">
        <f>'EPA 1995-2018'!A55</f>
        <v>2007T3</v>
      </c>
      <c r="O54" s="2">
        <f>'PIB Volumen por sectores'!E60</f>
        <v>0</v>
      </c>
      <c r="P54" s="2">
        <f>'Afiliaciones Industria '!L59</f>
        <v>0</v>
      </c>
      <c r="Q54" s="2"/>
      <c r="R54" s="2">
        <f>'PIB Volumen por sectores'!E60</f>
        <v>0</v>
      </c>
      <c r="S54" s="2">
        <f>'EPA 1995-2018'!E55</f>
        <v>0</v>
      </c>
      <c r="T54" s="2"/>
      <c r="U54" s="2">
        <f>'PIB Volumen por sectores'!E60</f>
        <v>0</v>
      </c>
      <c r="V54" s="2">
        <f>IPI!G59</f>
        <v>0</v>
      </c>
      <c r="W54" s="2"/>
      <c r="X54" s="2">
        <f>'PIB Volumen por sectores'!E60</f>
        <v>0</v>
      </c>
      <c r="Y54" s="2">
        <f>'Empleo a tiempo completo-H trab'!E62</f>
        <v>0</v>
      </c>
      <c r="Z54" s="2"/>
      <c r="AA54" s="2">
        <f>'PIB Volumen por sectores'!E60</f>
        <v>0</v>
      </c>
      <c r="AB54" s="2">
        <f>'Empleo a tiempo completo-H trab'!AK62</f>
        <v>0</v>
      </c>
      <c r="AC54" s="2"/>
    </row>
    <row r="55" spans="14:29" x14ac:dyDescent="0.25">
      <c r="N55" s="103" t="str">
        <f>'EPA 1995-2018'!A56</f>
        <v>2007T4</v>
      </c>
      <c r="O55" s="2">
        <f>'PIB Volumen por sectores'!E61</f>
        <v>0</v>
      </c>
      <c r="P55" s="2">
        <f>'Afiliaciones Industria '!L60</f>
        <v>1</v>
      </c>
      <c r="Q55" s="108">
        <v>1</v>
      </c>
      <c r="R55" s="2">
        <f>'PIB Volumen por sectores'!E61</f>
        <v>0</v>
      </c>
      <c r="S55" s="2">
        <f>'EPA 1995-2018'!E56</f>
        <v>0</v>
      </c>
      <c r="T55" s="2"/>
      <c r="U55" s="2">
        <f>'PIB Volumen por sectores'!E61</f>
        <v>0</v>
      </c>
      <c r="V55" s="2">
        <f>IPI!G60</f>
        <v>0</v>
      </c>
      <c r="W55" s="2"/>
      <c r="X55" s="2">
        <f>'PIB Volumen por sectores'!E61</f>
        <v>0</v>
      </c>
      <c r="Y55" s="2">
        <f>'Empleo a tiempo completo-H trab'!E63</f>
        <v>0</v>
      </c>
      <c r="Z55" s="2"/>
      <c r="AA55" s="2">
        <f>'PIB Volumen por sectores'!E61</f>
        <v>0</v>
      </c>
      <c r="AB55" s="2">
        <f>'Empleo a tiempo completo-H trab'!AK63</f>
        <v>0</v>
      </c>
      <c r="AC55" s="2"/>
    </row>
    <row r="56" spans="14:29" x14ac:dyDescent="0.25">
      <c r="N56" s="103" t="str">
        <f>'EPA 1995-2018'!A57</f>
        <v>2008T1</v>
      </c>
      <c r="O56" s="2">
        <f>'PIB Volumen por sectores'!E62</f>
        <v>1</v>
      </c>
      <c r="P56" s="2">
        <f>'Afiliaciones Industria '!L61</f>
        <v>0</v>
      </c>
      <c r="Q56" s="2"/>
      <c r="R56" s="2">
        <f>'PIB Volumen por sectores'!E62</f>
        <v>1</v>
      </c>
      <c r="S56" s="2">
        <f>'EPA 1995-2018'!E57</f>
        <v>0</v>
      </c>
      <c r="T56" s="113"/>
      <c r="U56" s="2">
        <f>'PIB Volumen por sectores'!E62</f>
        <v>1</v>
      </c>
      <c r="V56" s="2">
        <f>IPI!G61</f>
        <v>0</v>
      </c>
      <c r="W56" s="2"/>
      <c r="X56" s="2">
        <f>'PIB Volumen por sectores'!E62</f>
        <v>1</v>
      </c>
      <c r="Y56" s="2">
        <f>'Empleo a tiempo completo-H trab'!E64</f>
        <v>0</v>
      </c>
      <c r="Z56" s="2"/>
      <c r="AA56" s="2">
        <f>'PIB Volumen por sectores'!E62</f>
        <v>1</v>
      </c>
      <c r="AB56" s="2">
        <f>'Empleo a tiempo completo-H trab'!AK64</f>
        <v>0</v>
      </c>
      <c r="AC56" s="2"/>
    </row>
    <row r="57" spans="14:29" x14ac:dyDescent="0.25">
      <c r="N57" s="103" t="str">
        <f>'EPA 1995-2018'!A58</f>
        <v>2008T2</v>
      </c>
      <c r="O57" s="2">
        <f>'PIB Volumen por sectores'!E63</f>
        <v>0</v>
      </c>
      <c r="P57" s="2">
        <f>'Afiliaciones Industria '!L62</f>
        <v>0</v>
      </c>
      <c r="Q57" s="2"/>
      <c r="R57" s="2">
        <f>'PIB Volumen por sectores'!E63</f>
        <v>0</v>
      </c>
      <c r="S57" s="2">
        <f>'EPA 1995-2018'!E58</f>
        <v>0</v>
      </c>
      <c r="T57" s="2"/>
      <c r="U57" s="2">
        <f>'PIB Volumen por sectores'!E63</f>
        <v>0</v>
      </c>
      <c r="V57" s="2">
        <f>IPI!G62</f>
        <v>0</v>
      </c>
      <c r="W57" s="2"/>
      <c r="X57" s="2">
        <f>'PIB Volumen por sectores'!E63</f>
        <v>0</v>
      </c>
      <c r="Y57" s="2">
        <f>'Empleo a tiempo completo-H trab'!E65</f>
        <v>0</v>
      </c>
      <c r="Z57" s="2"/>
      <c r="AA57" s="2">
        <f>'PIB Volumen por sectores'!E63</f>
        <v>0</v>
      </c>
      <c r="AB57" s="2">
        <f>'Empleo a tiempo completo-H trab'!AK65</f>
        <v>0</v>
      </c>
      <c r="AC57" s="2"/>
    </row>
    <row r="58" spans="14:29" x14ac:dyDescent="0.25">
      <c r="N58" s="103" t="str">
        <f>'EPA 1995-2018'!A59</f>
        <v>2008T3</v>
      </c>
      <c r="O58" s="2">
        <f>'PIB Volumen por sectores'!E64</f>
        <v>0</v>
      </c>
      <c r="P58" s="2">
        <f>'Afiliaciones Industria '!L63</f>
        <v>0</v>
      </c>
      <c r="Q58" s="2"/>
      <c r="R58" s="2">
        <f>'PIB Volumen por sectores'!E64</f>
        <v>0</v>
      </c>
      <c r="S58" s="2">
        <f>'EPA 1995-2018'!E59</f>
        <v>0</v>
      </c>
      <c r="T58" s="2"/>
      <c r="U58" s="2">
        <f>'PIB Volumen por sectores'!E64</f>
        <v>0</v>
      </c>
      <c r="V58" s="2">
        <f>IPI!G63</f>
        <v>0</v>
      </c>
      <c r="W58" s="2"/>
      <c r="X58" s="2">
        <f>'PIB Volumen por sectores'!E64</f>
        <v>0</v>
      </c>
      <c r="Y58" s="2">
        <f>'Empleo a tiempo completo-H trab'!E66</f>
        <v>0</v>
      </c>
      <c r="Z58" s="2"/>
      <c r="AA58" s="2">
        <f>'PIB Volumen por sectores'!E64</f>
        <v>0</v>
      </c>
      <c r="AB58" s="2">
        <f>'Empleo a tiempo completo-H trab'!AK66</f>
        <v>0</v>
      </c>
      <c r="AC58" s="2"/>
    </row>
    <row r="59" spans="14:29" x14ac:dyDescent="0.25">
      <c r="N59" s="103" t="str">
        <f>'EPA 1995-2018'!A60</f>
        <v>2008T4</v>
      </c>
      <c r="O59" s="2">
        <f>'PIB Volumen por sectores'!E65</f>
        <v>0</v>
      </c>
      <c r="P59" s="2">
        <f>'Afiliaciones Industria '!L64</f>
        <v>0</v>
      </c>
      <c r="Q59" s="2"/>
      <c r="R59" s="2">
        <f>'PIB Volumen por sectores'!E65</f>
        <v>0</v>
      </c>
      <c r="S59" s="2">
        <f>'EPA 1995-2018'!E60</f>
        <v>0</v>
      </c>
      <c r="T59" s="2"/>
      <c r="U59" s="2">
        <f>'PIB Volumen por sectores'!E65</f>
        <v>0</v>
      </c>
      <c r="V59" s="2">
        <f>IPI!G64</f>
        <v>0</v>
      </c>
      <c r="W59" s="2"/>
      <c r="X59" s="2">
        <f>'PIB Volumen por sectores'!E65</f>
        <v>0</v>
      </c>
      <c r="Y59" s="2">
        <f>'Empleo a tiempo completo-H trab'!E67</f>
        <v>0</v>
      </c>
      <c r="Z59" s="2"/>
      <c r="AA59" s="2">
        <f>'PIB Volumen por sectores'!E65</f>
        <v>0</v>
      </c>
      <c r="AB59" s="2">
        <f>'Empleo a tiempo completo-H trab'!AK67</f>
        <v>0</v>
      </c>
      <c r="AC59" s="2"/>
    </row>
    <row r="60" spans="14:29" x14ac:dyDescent="0.25">
      <c r="N60" s="103" t="str">
        <f>'EPA 1995-2018'!A61</f>
        <v>2009T1</v>
      </c>
      <c r="O60" s="2">
        <f>'PIB Volumen por sectores'!E66</f>
        <v>0</v>
      </c>
      <c r="P60" s="2">
        <f>'Afiliaciones Industria '!L65</f>
        <v>0</v>
      </c>
      <c r="Q60" s="2"/>
      <c r="R60" s="2">
        <f>'PIB Volumen por sectores'!E66</f>
        <v>0</v>
      </c>
      <c r="S60" s="2">
        <f>'EPA 1995-2018'!E61</f>
        <v>0</v>
      </c>
      <c r="T60" s="2"/>
      <c r="U60" s="2">
        <f>'PIB Volumen por sectores'!E66</f>
        <v>0</v>
      </c>
      <c r="V60" s="2">
        <f>IPI!G65</f>
        <v>0</v>
      </c>
      <c r="W60" s="2"/>
      <c r="X60" s="2">
        <f>'PIB Volumen por sectores'!E66</f>
        <v>0</v>
      </c>
      <c r="Y60" s="2">
        <f>'Empleo a tiempo completo-H trab'!E68</f>
        <v>0</v>
      </c>
      <c r="Z60" s="2"/>
      <c r="AA60" s="2">
        <f>'PIB Volumen por sectores'!E66</f>
        <v>0</v>
      </c>
      <c r="AB60" s="2">
        <f>'Empleo a tiempo completo-H trab'!AK68</f>
        <v>0</v>
      </c>
      <c r="AC60" s="2"/>
    </row>
    <row r="61" spans="14:29" x14ac:dyDescent="0.25">
      <c r="N61" s="103" t="str">
        <f>'EPA 1995-2018'!A62</f>
        <v>2009T2</v>
      </c>
      <c r="O61" s="2">
        <f>'PIB Volumen por sectores'!E67</f>
        <v>0</v>
      </c>
      <c r="P61" s="2">
        <f>'Afiliaciones Industria '!L66</f>
        <v>0</v>
      </c>
      <c r="Q61" s="2"/>
      <c r="R61" s="2">
        <f>'PIB Volumen por sectores'!E67</f>
        <v>0</v>
      </c>
      <c r="S61" s="2">
        <f>'EPA 1995-2018'!E62</f>
        <v>0</v>
      </c>
      <c r="T61" s="2"/>
      <c r="U61" s="2">
        <f>'PIB Volumen por sectores'!E67</f>
        <v>0</v>
      </c>
      <c r="V61" s="2">
        <f>IPI!G66</f>
        <v>0</v>
      </c>
      <c r="W61" s="113"/>
      <c r="X61" s="2">
        <f>'PIB Volumen por sectores'!E67</f>
        <v>0</v>
      </c>
      <c r="Y61" s="2">
        <f>'Empleo a tiempo completo-H trab'!E69</f>
        <v>0</v>
      </c>
      <c r="Z61" s="2"/>
      <c r="AA61" s="2">
        <f>'PIB Volumen por sectores'!E67</f>
        <v>0</v>
      </c>
      <c r="AB61" s="2">
        <f>'Empleo a tiempo completo-H trab'!AK69</f>
        <v>0</v>
      </c>
      <c r="AC61" s="2"/>
    </row>
    <row r="62" spans="14:29" x14ac:dyDescent="0.25">
      <c r="N62" s="103" t="str">
        <f>'EPA 1995-2018'!A63</f>
        <v>2009T3</v>
      </c>
      <c r="O62" s="2">
        <f>'PIB Volumen por sectores'!E68</f>
        <v>-1</v>
      </c>
      <c r="P62" s="2">
        <f>'Afiliaciones Industria '!L67</f>
        <v>0</v>
      </c>
      <c r="Q62" s="2"/>
      <c r="R62" s="2">
        <f>'PIB Volumen por sectores'!E68</f>
        <v>-1</v>
      </c>
      <c r="S62" s="2">
        <f>'EPA 1995-2018'!E63</f>
        <v>0</v>
      </c>
      <c r="T62" s="2"/>
      <c r="U62" s="2">
        <f>'PIB Volumen por sectores'!E68</f>
        <v>-1</v>
      </c>
      <c r="V62" s="2">
        <f>IPI!G67</f>
        <v>0</v>
      </c>
      <c r="W62" s="2"/>
      <c r="X62" s="2">
        <f>'PIB Volumen por sectores'!E68</f>
        <v>-1</v>
      </c>
      <c r="Y62" s="2">
        <f>'Empleo a tiempo completo-H trab'!E70</f>
        <v>0</v>
      </c>
      <c r="Z62" s="2"/>
      <c r="AA62" s="2">
        <f>'PIB Volumen por sectores'!E68</f>
        <v>-1</v>
      </c>
      <c r="AB62" s="2">
        <f>'Empleo a tiempo completo-H trab'!AK70</f>
        <v>0</v>
      </c>
      <c r="AC62" s="2"/>
    </row>
    <row r="63" spans="14:29" x14ac:dyDescent="0.25">
      <c r="N63" s="103" t="str">
        <f>'EPA 1995-2018'!A64</f>
        <v>2009T4</v>
      </c>
      <c r="O63" s="2">
        <f>'PIB Volumen por sectores'!E69</f>
        <v>0</v>
      </c>
      <c r="P63" s="2">
        <f>'Afiliaciones Industria '!L68</f>
        <v>0</v>
      </c>
      <c r="Q63" s="2"/>
      <c r="R63" s="2">
        <f>'PIB Volumen por sectores'!E69</f>
        <v>0</v>
      </c>
      <c r="S63" s="2">
        <f>'EPA 1995-2018'!E64</f>
        <v>0</v>
      </c>
      <c r="T63" s="2"/>
      <c r="U63" s="2">
        <f>'PIB Volumen por sectores'!E69</f>
        <v>0</v>
      </c>
      <c r="V63" s="2">
        <f>IPI!G68</f>
        <v>0</v>
      </c>
      <c r="W63" s="2"/>
      <c r="X63" s="2">
        <f>'PIB Volumen por sectores'!E69</f>
        <v>0</v>
      </c>
      <c r="Y63" s="2">
        <f>'Empleo a tiempo completo-H trab'!E71</f>
        <v>0</v>
      </c>
      <c r="Z63" s="2"/>
      <c r="AA63" s="2">
        <f>'PIB Volumen por sectores'!E69</f>
        <v>0</v>
      </c>
      <c r="AB63" s="2">
        <f>'Empleo a tiempo completo-H trab'!AK71</f>
        <v>0</v>
      </c>
      <c r="AC63" s="2"/>
    </row>
    <row r="64" spans="14:29" x14ac:dyDescent="0.25">
      <c r="N64" s="103" t="str">
        <f>'EPA 1995-2018'!A65</f>
        <v>2010T1</v>
      </c>
      <c r="O64" s="2">
        <f>'PIB Volumen por sectores'!E70</f>
        <v>0</v>
      </c>
      <c r="P64" s="2">
        <f>'Afiliaciones Industria '!L69</f>
        <v>0</v>
      </c>
      <c r="Q64" s="2"/>
      <c r="R64" s="2">
        <f>'PIB Volumen por sectores'!E70</f>
        <v>0</v>
      </c>
      <c r="S64" s="2">
        <f>'EPA 1995-2018'!E65</f>
        <v>0</v>
      </c>
      <c r="T64" s="2"/>
      <c r="U64" s="2">
        <f>'PIB Volumen por sectores'!E70</f>
        <v>0</v>
      </c>
      <c r="V64" s="2">
        <f>IPI!G69</f>
        <v>0</v>
      </c>
      <c r="W64" s="2"/>
      <c r="X64" s="2">
        <f>'PIB Volumen por sectores'!E70</f>
        <v>0</v>
      </c>
      <c r="Y64" s="2">
        <f>'Empleo a tiempo completo-H trab'!E72</f>
        <v>0</v>
      </c>
      <c r="Z64" s="2"/>
      <c r="AA64" s="2">
        <f>'PIB Volumen por sectores'!E70</f>
        <v>0</v>
      </c>
      <c r="AB64" s="2">
        <f>'Empleo a tiempo completo-H trab'!AK72</f>
        <v>0</v>
      </c>
      <c r="AC64" s="2"/>
    </row>
    <row r="65" spans="14:29" x14ac:dyDescent="0.25">
      <c r="N65" s="103" t="str">
        <f>'EPA 1995-2018'!A66</f>
        <v>2010T2</v>
      </c>
      <c r="O65" s="2">
        <f>'PIB Volumen por sectores'!E71</f>
        <v>0</v>
      </c>
      <c r="P65" s="2">
        <f>'Afiliaciones Industria '!L70</f>
        <v>0</v>
      </c>
      <c r="Q65" s="2"/>
      <c r="R65" s="2">
        <f>'PIB Volumen por sectores'!E71</f>
        <v>0</v>
      </c>
      <c r="S65" s="2">
        <f>'EPA 1995-2018'!E66</f>
        <v>0</v>
      </c>
      <c r="T65" s="2"/>
      <c r="U65" s="2">
        <f>'PIB Volumen por sectores'!E71</f>
        <v>0</v>
      </c>
      <c r="V65" s="2">
        <f>IPI!G70</f>
        <v>0</v>
      </c>
      <c r="W65" s="2"/>
      <c r="X65" s="2">
        <f>'PIB Volumen por sectores'!E71</f>
        <v>0</v>
      </c>
      <c r="Y65" s="2">
        <f>'Empleo a tiempo completo-H trab'!E73</f>
        <v>0</v>
      </c>
      <c r="Z65" s="2"/>
      <c r="AA65" s="2">
        <f>'PIB Volumen por sectores'!E71</f>
        <v>0</v>
      </c>
      <c r="AB65" s="2">
        <f>'Empleo a tiempo completo-H trab'!AK73</f>
        <v>0</v>
      </c>
      <c r="AC65" s="2"/>
    </row>
    <row r="66" spans="14:29" x14ac:dyDescent="0.25">
      <c r="N66" s="103" t="str">
        <f>'EPA 1995-2018'!A67</f>
        <v>2010T3</v>
      </c>
      <c r="O66" s="2">
        <f>'PIB Volumen por sectores'!E72</f>
        <v>0</v>
      </c>
      <c r="P66" s="2">
        <f>'Afiliaciones Industria '!L71</f>
        <v>0</v>
      </c>
      <c r="Q66" s="2"/>
      <c r="R66" s="2">
        <f>'PIB Volumen por sectores'!E72</f>
        <v>0</v>
      </c>
      <c r="S66" s="2">
        <f>'EPA 1995-2018'!E67</f>
        <v>0</v>
      </c>
      <c r="T66" s="2"/>
      <c r="U66" s="2">
        <f>'PIB Volumen por sectores'!E72</f>
        <v>0</v>
      </c>
      <c r="V66" s="2">
        <f>IPI!G71</f>
        <v>0</v>
      </c>
      <c r="W66" s="2"/>
      <c r="X66" s="2">
        <f>'PIB Volumen por sectores'!E72</f>
        <v>0</v>
      </c>
      <c r="Y66" s="2">
        <f>'Empleo a tiempo completo-H trab'!E74</f>
        <v>0</v>
      </c>
      <c r="Z66" s="2"/>
      <c r="AA66" s="2">
        <f>'PIB Volumen por sectores'!E72</f>
        <v>0</v>
      </c>
      <c r="AB66" s="2">
        <f>'Empleo a tiempo completo-H trab'!AK74</f>
        <v>0</v>
      </c>
      <c r="AC66" s="2"/>
    </row>
    <row r="67" spans="14:29" x14ac:dyDescent="0.25">
      <c r="N67" s="103" t="str">
        <f>'EPA 1995-2018'!A68</f>
        <v>2010T4</v>
      </c>
      <c r="O67" s="2">
        <f>'PIB Volumen por sectores'!E73</f>
        <v>0</v>
      </c>
      <c r="P67" s="2">
        <f>'Afiliaciones Industria '!L72</f>
        <v>0</v>
      </c>
      <c r="Q67" s="2"/>
      <c r="R67" s="2">
        <f>'PIB Volumen por sectores'!E73</f>
        <v>0</v>
      </c>
      <c r="S67" s="2">
        <f>'EPA 1995-2018'!E68</f>
        <v>0</v>
      </c>
      <c r="T67" s="2"/>
      <c r="U67" s="2">
        <f>'PIB Volumen por sectores'!E73</f>
        <v>0</v>
      </c>
      <c r="V67" s="2">
        <f>IPI!G72</f>
        <v>0</v>
      </c>
      <c r="W67" s="113"/>
      <c r="X67" s="2">
        <f>'PIB Volumen por sectores'!E73</f>
        <v>0</v>
      </c>
      <c r="Y67" s="2">
        <f>'Empleo a tiempo completo-H trab'!E75</f>
        <v>0</v>
      </c>
      <c r="Z67" s="2"/>
      <c r="AA67" s="2">
        <f>'PIB Volumen por sectores'!E73</f>
        <v>0</v>
      </c>
      <c r="AB67" s="2">
        <f>'Empleo a tiempo completo-H trab'!AK75</f>
        <v>0</v>
      </c>
      <c r="AC67" s="2"/>
    </row>
    <row r="68" spans="14:29" x14ac:dyDescent="0.25">
      <c r="N68" s="103" t="str">
        <f>'EPA 1995-2018'!A69</f>
        <v>2011T1</v>
      </c>
      <c r="O68" s="2">
        <f>'PIB Volumen por sectores'!E74</f>
        <v>1</v>
      </c>
      <c r="P68" s="2">
        <f>'Afiliaciones Industria '!L73</f>
        <v>0</v>
      </c>
      <c r="Q68" s="2"/>
      <c r="R68" s="2">
        <f>'PIB Volumen por sectores'!E74</f>
        <v>1</v>
      </c>
      <c r="S68" s="2">
        <f>'EPA 1995-2018'!E69</f>
        <v>0</v>
      </c>
      <c r="T68" s="2"/>
      <c r="U68" s="2">
        <f>'PIB Volumen por sectores'!E74</f>
        <v>1</v>
      </c>
      <c r="V68" s="2">
        <f>IPI!G73</f>
        <v>0</v>
      </c>
      <c r="W68" s="2"/>
      <c r="X68" s="2">
        <f>'PIB Volumen por sectores'!E74</f>
        <v>1</v>
      </c>
      <c r="Y68" s="2">
        <f>'Empleo a tiempo completo-H trab'!E76</f>
        <v>0</v>
      </c>
      <c r="Z68" s="2"/>
      <c r="AA68" s="2">
        <f>'PIB Volumen por sectores'!E74</f>
        <v>1</v>
      </c>
      <c r="AB68" s="2">
        <f>'Empleo a tiempo completo-H trab'!AK76</f>
        <v>0</v>
      </c>
      <c r="AC68" s="2"/>
    </row>
    <row r="69" spans="14:29" x14ac:dyDescent="0.25">
      <c r="N69" s="103" t="str">
        <f>'EPA 1995-2018'!A70</f>
        <v>2011T2</v>
      </c>
      <c r="O69" s="2">
        <f>'PIB Volumen por sectores'!E75</f>
        <v>0</v>
      </c>
      <c r="P69" s="2">
        <f>'Afiliaciones Industria '!L74</f>
        <v>0</v>
      </c>
      <c r="Q69" s="2"/>
      <c r="R69" s="2">
        <f>'PIB Volumen por sectores'!E75</f>
        <v>0</v>
      </c>
      <c r="S69" s="2">
        <f>'EPA 1995-2018'!E70</f>
        <v>0</v>
      </c>
      <c r="T69" s="2"/>
      <c r="U69" s="2">
        <f>'PIB Volumen por sectores'!E75</f>
        <v>0</v>
      </c>
      <c r="V69" s="2">
        <f>IPI!G74</f>
        <v>0</v>
      </c>
      <c r="W69" s="2"/>
      <c r="X69" s="2">
        <f>'PIB Volumen por sectores'!E75</f>
        <v>0</v>
      </c>
      <c r="Y69" s="2">
        <f>'Empleo a tiempo completo-H trab'!E77</f>
        <v>0</v>
      </c>
      <c r="Z69" s="2"/>
      <c r="AA69" s="2">
        <f>'PIB Volumen por sectores'!E75</f>
        <v>0</v>
      </c>
      <c r="AB69" s="2">
        <f>'Empleo a tiempo completo-H trab'!AK77</f>
        <v>0</v>
      </c>
      <c r="AC69" s="2"/>
    </row>
    <row r="70" spans="14:29" x14ac:dyDescent="0.25">
      <c r="N70" s="103" t="str">
        <f>'EPA 1995-2018'!A71</f>
        <v>2011T3</v>
      </c>
      <c r="O70" s="2">
        <f>'PIB Volumen por sectores'!E76</f>
        <v>0</v>
      </c>
      <c r="P70" s="2">
        <f>'Afiliaciones Industria '!L75</f>
        <v>0</v>
      </c>
      <c r="Q70" s="2"/>
      <c r="R70" s="2">
        <f>'PIB Volumen por sectores'!E76</f>
        <v>0</v>
      </c>
      <c r="S70" s="2">
        <f>'EPA 1995-2018'!E71</f>
        <v>0</v>
      </c>
      <c r="T70" s="2"/>
      <c r="U70" s="2">
        <f>'PIB Volumen por sectores'!E76</f>
        <v>0</v>
      </c>
      <c r="V70" s="2">
        <f>IPI!G75</f>
        <v>0</v>
      </c>
      <c r="W70" s="2"/>
      <c r="X70" s="2">
        <f>'PIB Volumen por sectores'!E76</f>
        <v>0</v>
      </c>
      <c r="Y70" s="2">
        <f>'Empleo a tiempo completo-H trab'!E78</f>
        <v>0</v>
      </c>
      <c r="Z70" s="2"/>
      <c r="AA70" s="2">
        <f>'PIB Volumen por sectores'!E76</f>
        <v>0</v>
      </c>
      <c r="AB70" s="2">
        <f>'Empleo a tiempo completo-H trab'!AK78</f>
        <v>0</v>
      </c>
      <c r="AC70" s="2"/>
    </row>
    <row r="71" spans="14:29" x14ac:dyDescent="0.25">
      <c r="N71" s="103" t="str">
        <f>'EPA 1995-2018'!A72</f>
        <v>2011T4</v>
      </c>
      <c r="O71" s="2">
        <f>'PIB Volumen por sectores'!E77</f>
        <v>0</v>
      </c>
      <c r="P71" s="2">
        <f>'Afiliaciones Industria '!L76</f>
        <v>0</v>
      </c>
      <c r="Q71" s="2"/>
      <c r="R71" s="2">
        <f>'PIB Volumen por sectores'!E77</f>
        <v>0</v>
      </c>
      <c r="S71" s="2">
        <f>'EPA 1995-2018'!E72</f>
        <v>0</v>
      </c>
      <c r="T71" s="2"/>
      <c r="U71" s="2">
        <f>'PIB Volumen por sectores'!E77</f>
        <v>0</v>
      </c>
      <c r="V71" s="2">
        <f>IPI!G76</f>
        <v>0</v>
      </c>
      <c r="W71" s="2"/>
      <c r="X71" s="2">
        <f>'PIB Volumen por sectores'!E77</f>
        <v>0</v>
      </c>
      <c r="Y71" s="2">
        <f>'Empleo a tiempo completo-H trab'!E79</f>
        <v>0</v>
      </c>
      <c r="Z71" s="2"/>
      <c r="AA71" s="2">
        <f>'PIB Volumen por sectores'!E77</f>
        <v>0</v>
      </c>
      <c r="AB71" s="2">
        <f>'Empleo a tiempo completo-H trab'!AK79</f>
        <v>0</v>
      </c>
      <c r="AC71" s="2"/>
    </row>
    <row r="72" spans="14:29" x14ac:dyDescent="0.25">
      <c r="N72" s="103" t="str">
        <f>'EPA 1995-2018'!A73</f>
        <v>2012T1</v>
      </c>
      <c r="O72" s="2">
        <f>'PIB Volumen por sectores'!E78</f>
        <v>0</v>
      </c>
      <c r="P72" s="2">
        <f>'Afiliaciones Industria '!L77</f>
        <v>0</v>
      </c>
      <c r="Q72" s="2"/>
      <c r="R72" s="2">
        <f>'PIB Volumen por sectores'!E78</f>
        <v>0</v>
      </c>
      <c r="S72" s="2">
        <f>'EPA 1995-2018'!E73</f>
        <v>0</v>
      </c>
      <c r="T72" s="2"/>
      <c r="U72" s="2">
        <f>'PIB Volumen por sectores'!E78</f>
        <v>0</v>
      </c>
      <c r="V72" s="2">
        <f>IPI!G77</f>
        <v>0</v>
      </c>
      <c r="W72" s="2"/>
      <c r="X72" s="2">
        <f>'PIB Volumen por sectores'!E78</f>
        <v>0</v>
      </c>
      <c r="Y72" s="2">
        <f>'Empleo a tiempo completo-H trab'!E80</f>
        <v>0</v>
      </c>
      <c r="Z72" s="2"/>
      <c r="AA72" s="2">
        <f>'PIB Volumen por sectores'!E78</f>
        <v>0</v>
      </c>
      <c r="AB72" s="2">
        <f>'Empleo a tiempo completo-H trab'!AK80</f>
        <v>0</v>
      </c>
      <c r="AC72" s="2"/>
    </row>
    <row r="73" spans="14:29" x14ac:dyDescent="0.25">
      <c r="N73" s="103" t="str">
        <f>'EPA 1995-2018'!A74</f>
        <v>2012T2</v>
      </c>
      <c r="O73" s="2">
        <f>'PIB Volumen por sectores'!E79</f>
        <v>0</v>
      </c>
      <c r="P73" s="2">
        <f>'Afiliaciones Industria '!L78</f>
        <v>0</v>
      </c>
      <c r="Q73" s="2"/>
      <c r="R73" s="2">
        <f>'PIB Volumen por sectores'!E79</f>
        <v>0</v>
      </c>
      <c r="S73" s="2">
        <f>'EPA 1995-2018'!E74</f>
        <v>0</v>
      </c>
      <c r="T73" s="2"/>
      <c r="U73" s="2">
        <f>'PIB Volumen por sectores'!E79</f>
        <v>0</v>
      </c>
      <c r="V73" s="2">
        <f>IPI!G78</f>
        <v>0</v>
      </c>
      <c r="W73" s="2"/>
      <c r="X73" s="2">
        <f>'PIB Volumen por sectores'!E79</f>
        <v>0</v>
      </c>
      <c r="Y73" s="2">
        <f>'Empleo a tiempo completo-H trab'!E81</f>
        <v>0</v>
      </c>
      <c r="Z73" s="2"/>
      <c r="AA73" s="2">
        <f>'PIB Volumen por sectores'!E79</f>
        <v>0</v>
      </c>
      <c r="AB73" s="2">
        <f>'Empleo a tiempo completo-H trab'!AK81</f>
        <v>0</v>
      </c>
      <c r="AC73" s="2"/>
    </row>
    <row r="74" spans="14:29" x14ac:dyDescent="0.25">
      <c r="N74" s="103" t="str">
        <f>'EPA 1995-2018'!A75</f>
        <v>2012T3</v>
      </c>
      <c r="O74" s="2">
        <f>'PIB Volumen por sectores'!E80</f>
        <v>0</v>
      </c>
      <c r="P74" s="2">
        <f>'Afiliaciones Industria '!L79</f>
        <v>0</v>
      </c>
      <c r="Q74" s="2"/>
      <c r="R74" s="2">
        <f>'PIB Volumen por sectores'!E80</f>
        <v>0</v>
      </c>
      <c r="S74" s="2">
        <f>'EPA 1995-2018'!E75</f>
        <v>0</v>
      </c>
      <c r="T74" s="2"/>
      <c r="U74" s="2">
        <f>'PIB Volumen por sectores'!E80</f>
        <v>0</v>
      </c>
      <c r="V74" s="2">
        <f>IPI!G79</f>
        <v>0</v>
      </c>
      <c r="W74" s="2"/>
      <c r="X74" s="2">
        <f>'PIB Volumen por sectores'!E80</f>
        <v>0</v>
      </c>
      <c r="Y74" s="2">
        <f>'Empleo a tiempo completo-H trab'!E82</f>
        <v>0</v>
      </c>
      <c r="Z74" s="2"/>
      <c r="AA74" s="2">
        <f>'PIB Volumen por sectores'!E80</f>
        <v>0</v>
      </c>
      <c r="AB74" s="2">
        <f>'Empleo a tiempo completo-H trab'!AK82</f>
        <v>0</v>
      </c>
      <c r="AC74" s="2"/>
    </row>
    <row r="75" spans="14:29" x14ac:dyDescent="0.25">
      <c r="N75" s="103" t="str">
        <f>'EPA 1995-2018'!A76</f>
        <v>2012T4</v>
      </c>
      <c r="O75" s="2">
        <f>'PIB Volumen por sectores'!E81</f>
        <v>0</v>
      </c>
      <c r="P75" s="2">
        <f>'Afiliaciones Industria '!L80</f>
        <v>0</v>
      </c>
      <c r="Q75" s="2"/>
      <c r="R75" s="2">
        <f>'PIB Volumen por sectores'!E81</f>
        <v>0</v>
      </c>
      <c r="S75" s="2">
        <f>'EPA 1995-2018'!E76</f>
        <v>0</v>
      </c>
      <c r="T75" s="2"/>
      <c r="U75" s="2">
        <f>'PIB Volumen por sectores'!E81</f>
        <v>0</v>
      </c>
      <c r="V75" s="2">
        <f>IPI!G80</f>
        <v>0</v>
      </c>
      <c r="W75" s="2"/>
      <c r="X75" s="2">
        <f>'PIB Volumen por sectores'!E81</f>
        <v>0</v>
      </c>
      <c r="Y75" s="2">
        <f>'Empleo a tiempo completo-H trab'!E83</f>
        <v>0</v>
      </c>
      <c r="Z75" s="2"/>
      <c r="AA75" s="2">
        <f>'PIB Volumen por sectores'!E81</f>
        <v>0</v>
      </c>
      <c r="AB75" s="2">
        <f>'Empleo a tiempo completo-H trab'!AK83</f>
        <v>0</v>
      </c>
      <c r="AC75" s="2"/>
    </row>
    <row r="76" spans="14:29" x14ac:dyDescent="0.25">
      <c r="N76" s="103" t="str">
        <f>'EPA 1995-2018'!A77</f>
        <v>2013T1</v>
      </c>
      <c r="O76" s="2">
        <f>'PIB Volumen por sectores'!E82</f>
        <v>0</v>
      </c>
      <c r="P76" s="2">
        <f>'Afiliaciones Industria '!L81</f>
        <v>0</v>
      </c>
      <c r="Q76" s="2"/>
      <c r="R76" s="2">
        <f>'PIB Volumen por sectores'!E82</f>
        <v>0</v>
      </c>
      <c r="S76" s="2">
        <f>'EPA 1995-2018'!E77</f>
        <v>0</v>
      </c>
      <c r="T76" s="2"/>
      <c r="U76" s="2">
        <f>'PIB Volumen por sectores'!E82</f>
        <v>0</v>
      </c>
      <c r="V76" s="2">
        <f>IPI!G81</f>
        <v>-1</v>
      </c>
      <c r="W76" s="108">
        <v>2</v>
      </c>
      <c r="X76" s="2">
        <f>'PIB Volumen por sectores'!E82</f>
        <v>0</v>
      </c>
      <c r="Y76" s="2">
        <f>'Empleo a tiempo completo-H trab'!E84</f>
        <v>0</v>
      </c>
      <c r="Z76" s="2"/>
      <c r="AA76" s="2">
        <f>'PIB Volumen por sectores'!E82</f>
        <v>0</v>
      </c>
      <c r="AB76" s="2">
        <f>'Empleo a tiempo completo-H trab'!AK84</f>
        <v>0</v>
      </c>
      <c r="AC76" s="2"/>
    </row>
    <row r="77" spans="14:29" x14ac:dyDescent="0.25">
      <c r="N77" s="103" t="str">
        <f>'EPA 1995-2018'!A78</f>
        <v>2013T2</v>
      </c>
      <c r="O77" s="2">
        <f>'PIB Volumen por sectores'!E83</f>
        <v>0</v>
      </c>
      <c r="P77" s="2">
        <f>'Afiliaciones Industria '!L82</f>
        <v>0</v>
      </c>
      <c r="Q77" s="2"/>
      <c r="R77" s="2">
        <f>'PIB Volumen por sectores'!E83</f>
        <v>0</v>
      </c>
      <c r="S77" s="2">
        <f>'EPA 1995-2018'!E78</f>
        <v>0</v>
      </c>
      <c r="T77" s="2"/>
      <c r="U77" s="2">
        <f>'PIB Volumen por sectores'!E83</f>
        <v>0</v>
      </c>
      <c r="V77" s="2">
        <f>IPI!G82</f>
        <v>0</v>
      </c>
      <c r="W77" s="2"/>
      <c r="X77" s="2">
        <f>'PIB Volumen por sectores'!E83</f>
        <v>0</v>
      </c>
      <c r="Y77" s="2">
        <f>'Empleo a tiempo completo-H trab'!E85</f>
        <v>0</v>
      </c>
      <c r="Z77" s="2"/>
      <c r="AA77" s="2">
        <f>'PIB Volumen por sectores'!E83</f>
        <v>0</v>
      </c>
      <c r="AB77" s="2">
        <f>'Empleo a tiempo completo-H trab'!AK85</f>
        <v>0</v>
      </c>
      <c r="AC77" s="2"/>
    </row>
    <row r="78" spans="14:29" x14ac:dyDescent="0.25">
      <c r="N78" s="103" t="str">
        <f>'EPA 1995-2018'!A79</f>
        <v>2013T3</v>
      </c>
      <c r="O78" s="2">
        <f>'PIB Volumen por sectores'!E84</f>
        <v>-1</v>
      </c>
      <c r="P78" s="2">
        <f>'Afiliaciones Industria '!L83</f>
        <v>0</v>
      </c>
      <c r="Q78" s="2"/>
      <c r="R78" s="2">
        <f>'PIB Volumen por sectores'!E84</f>
        <v>-1</v>
      </c>
      <c r="S78" s="2">
        <f>'EPA 1995-2018'!E79</f>
        <v>0</v>
      </c>
      <c r="T78" s="2"/>
      <c r="U78" s="2">
        <f>'PIB Volumen por sectores'!E84</f>
        <v>-1</v>
      </c>
      <c r="V78" s="2">
        <f>IPI!G83</f>
        <v>0</v>
      </c>
      <c r="W78" s="2"/>
      <c r="X78" s="2">
        <f>'PIB Volumen por sectores'!E84</f>
        <v>-1</v>
      </c>
      <c r="Y78" s="2">
        <f>'Empleo a tiempo completo-H trab'!E86</f>
        <v>0</v>
      </c>
      <c r="Z78" s="2"/>
      <c r="AA78" s="2">
        <f>'PIB Volumen por sectores'!E84</f>
        <v>-1</v>
      </c>
      <c r="AB78" s="2">
        <f>'Empleo a tiempo completo-H trab'!AK86</f>
        <v>0</v>
      </c>
      <c r="AC78" s="2"/>
    </row>
    <row r="79" spans="14:29" x14ac:dyDescent="0.25">
      <c r="N79" s="103" t="str">
        <f>'EPA 1995-2018'!A80</f>
        <v>2013T4</v>
      </c>
      <c r="O79" s="2">
        <f>'PIB Volumen por sectores'!E85</f>
        <v>0</v>
      </c>
      <c r="P79" s="2">
        <f>'Afiliaciones Industria '!L84</f>
        <v>-1</v>
      </c>
      <c r="Q79" s="108">
        <v>-1</v>
      </c>
      <c r="R79" s="2">
        <f>'PIB Volumen por sectores'!E85</f>
        <v>0</v>
      </c>
      <c r="S79" s="2">
        <f>'EPA 1995-2018'!E80</f>
        <v>-1</v>
      </c>
      <c r="T79" s="108">
        <v>-1</v>
      </c>
      <c r="U79" s="2">
        <f>'PIB Volumen por sectores'!E85</f>
        <v>0</v>
      </c>
      <c r="V79" s="2">
        <f>IPI!G84</f>
        <v>0</v>
      </c>
      <c r="W79" s="2"/>
      <c r="X79" s="2">
        <f>'PIB Volumen por sectores'!E85</f>
        <v>0</v>
      </c>
      <c r="Y79" s="2">
        <f>'Empleo a tiempo completo-H trab'!E87</f>
        <v>0</v>
      </c>
      <c r="Z79" s="2"/>
      <c r="AA79" s="2">
        <f>'PIB Volumen por sectores'!E85</f>
        <v>0</v>
      </c>
      <c r="AB79" s="2">
        <f>'Empleo a tiempo completo-H trab'!AK87</f>
        <v>0</v>
      </c>
      <c r="AC79" s="2"/>
    </row>
    <row r="80" spans="14:29" x14ac:dyDescent="0.25">
      <c r="N80" s="103" t="str">
        <f>'EPA 1995-2018'!A81</f>
        <v>2014T1</v>
      </c>
      <c r="O80" s="2">
        <f>'PIB Volumen por sectores'!E86</f>
        <v>0</v>
      </c>
      <c r="P80" s="2">
        <f>'Afiliaciones Industria '!L85</f>
        <v>0</v>
      </c>
      <c r="Q80" s="2"/>
      <c r="R80" s="2">
        <f>'PIB Volumen por sectores'!E86</f>
        <v>0</v>
      </c>
      <c r="S80" s="2">
        <f>'EPA 1995-2018'!E81</f>
        <v>0</v>
      </c>
      <c r="T80" s="2"/>
      <c r="U80" s="2">
        <f>'PIB Volumen por sectores'!E86</f>
        <v>0</v>
      </c>
      <c r="V80" s="2">
        <f>IPI!G85</f>
        <v>0</v>
      </c>
      <c r="W80" s="2"/>
      <c r="X80" s="2">
        <f>'PIB Volumen por sectores'!E86</f>
        <v>0</v>
      </c>
      <c r="Y80" s="2">
        <f>'Empleo a tiempo completo-H trab'!E88</f>
        <v>-1</v>
      </c>
      <c r="Z80" s="108">
        <v>-2</v>
      </c>
      <c r="AA80" s="2">
        <f>'PIB Volumen por sectores'!E86</f>
        <v>0</v>
      </c>
      <c r="AB80" s="2">
        <f>'Empleo a tiempo completo-H trab'!AK88</f>
        <v>0</v>
      </c>
      <c r="AC80" s="2"/>
    </row>
    <row r="81" spans="14:29" x14ac:dyDescent="0.25">
      <c r="N81" s="103" t="str">
        <f>'EPA 1995-2018'!A82</f>
        <v>2014T2</v>
      </c>
      <c r="O81" s="2">
        <f>'PIB Volumen por sectores'!E87</f>
        <v>0</v>
      </c>
      <c r="P81" s="2">
        <f>'Afiliaciones Industria '!L86</f>
        <v>0</v>
      </c>
      <c r="Q81" s="2"/>
      <c r="R81" s="2">
        <f>'PIB Volumen por sectores'!E87</f>
        <v>0</v>
      </c>
      <c r="S81" s="2">
        <f>'EPA 1995-2018'!E82</f>
        <v>0</v>
      </c>
      <c r="T81" s="2"/>
      <c r="U81" s="2">
        <f>'PIB Volumen por sectores'!E87</f>
        <v>0</v>
      </c>
      <c r="V81" s="2">
        <f>IPI!G86</f>
        <v>0</v>
      </c>
      <c r="W81" s="2"/>
      <c r="X81" s="2">
        <f>'PIB Volumen por sectores'!E87</f>
        <v>0</v>
      </c>
      <c r="Y81" s="2">
        <f>'Empleo a tiempo completo-H trab'!E89</f>
        <v>0</v>
      </c>
      <c r="Z81" s="2"/>
      <c r="AA81" s="2">
        <f>'PIB Volumen por sectores'!E87</f>
        <v>0</v>
      </c>
      <c r="AB81" s="2">
        <f>'Empleo a tiempo completo-H trab'!AK89</f>
        <v>-1</v>
      </c>
      <c r="AC81" s="108">
        <v>-3</v>
      </c>
    </row>
    <row r="82" spans="14:29" x14ac:dyDescent="0.25">
      <c r="N82" s="103" t="str">
        <f>'EPA 1995-2018'!A83</f>
        <v>2014T3</v>
      </c>
      <c r="O82" s="2">
        <f>'PIB Volumen por sectores'!E88</f>
        <v>0</v>
      </c>
      <c r="P82" s="2">
        <f>'Afiliaciones Industria '!L87</f>
        <v>0</v>
      </c>
      <c r="Q82" s="2"/>
      <c r="R82" s="2">
        <f>'PIB Volumen por sectores'!E88</f>
        <v>0</v>
      </c>
      <c r="S82" s="2">
        <f>'EPA 1995-2018'!E83</f>
        <v>0</v>
      </c>
      <c r="T82" s="2"/>
      <c r="U82" s="2">
        <f>'PIB Volumen por sectores'!E88</f>
        <v>0</v>
      </c>
      <c r="V82" s="2">
        <f>IPI!G87</f>
        <v>0</v>
      </c>
      <c r="W82" s="2"/>
      <c r="X82" s="2">
        <f>'PIB Volumen por sectores'!E88</f>
        <v>0</v>
      </c>
      <c r="Y82" s="2">
        <f>'Empleo a tiempo completo-H trab'!E90</f>
        <v>0</v>
      </c>
      <c r="Z82" s="2"/>
      <c r="AA82" s="2">
        <f>'PIB Volumen por sectores'!E88</f>
        <v>0</v>
      </c>
      <c r="AB82" s="2">
        <f>'Empleo a tiempo completo-H trab'!AK90</f>
        <v>0</v>
      </c>
      <c r="AC82" s="2"/>
    </row>
    <row r="83" spans="14:29" x14ac:dyDescent="0.25">
      <c r="N83" s="103" t="str">
        <f>'EPA 1995-2018'!A84</f>
        <v>2014T4</v>
      </c>
      <c r="O83" s="2">
        <f>'PIB Volumen por sectores'!E89</f>
        <v>0</v>
      </c>
      <c r="P83" s="2">
        <f>'Afiliaciones Industria '!L88</f>
        <v>0</v>
      </c>
      <c r="Q83" s="2"/>
      <c r="R83" s="2">
        <f>'PIB Volumen por sectores'!E89</f>
        <v>0</v>
      </c>
      <c r="S83" s="2">
        <f>'EPA 1995-2018'!E84</f>
        <v>0</v>
      </c>
      <c r="T83" s="2"/>
      <c r="U83" s="2">
        <f>'PIB Volumen por sectores'!E89</f>
        <v>0</v>
      </c>
      <c r="V83" s="2">
        <f>IPI!G88</f>
        <v>0</v>
      </c>
      <c r="W83" s="2"/>
      <c r="X83" s="2">
        <f>'PIB Volumen por sectores'!E89</f>
        <v>0</v>
      </c>
      <c r="Y83" s="2">
        <f>'Empleo a tiempo completo-H trab'!E91</f>
        <v>0</v>
      </c>
      <c r="Z83" s="2"/>
      <c r="AA83" s="2">
        <f>'PIB Volumen por sectores'!E89</f>
        <v>0</v>
      </c>
      <c r="AB83" s="2">
        <f>'Empleo a tiempo completo-H trab'!AK91</f>
        <v>0</v>
      </c>
      <c r="AC83" s="2"/>
    </row>
    <row r="84" spans="14:29" x14ac:dyDescent="0.25">
      <c r="N84" s="103" t="str">
        <f>'EPA 1995-2018'!A85</f>
        <v>2015T1</v>
      </c>
      <c r="O84" s="2">
        <f>'PIB Volumen por sectores'!E90</f>
        <v>0</v>
      </c>
      <c r="P84" s="2">
        <f>'Afiliaciones Industria '!L89</f>
        <v>0</v>
      </c>
      <c r="Q84" s="2"/>
      <c r="R84" s="2">
        <f>'PIB Volumen por sectores'!E90</f>
        <v>0</v>
      </c>
      <c r="S84" s="2">
        <f>'EPA 1995-2018'!E85</f>
        <v>0</v>
      </c>
      <c r="T84" s="2"/>
      <c r="U84" s="2">
        <f>'PIB Volumen por sectores'!E90</f>
        <v>0</v>
      </c>
      <c r="V84" s="2">
        <f>IPI!G89</f>
        <v>0</v>
      </c>
      <c r="W84" s="2"/>
      <c r="X84" s="2">
        <f>'PIB Volumen por sectores'!E90</f>
        <v>0</v>
      </c>
      <c r="Y84" s="2">
        <f>'Empleo a tiempo completo-H trab'!E92</f>
        <v>0</v>
      </c>
      <c r="Z84" s="2"/>
      <c r="AA84" s="2">
        <f>'PIB Volumen por sectores'!E90</f>
        <v>0</v>
      </c>
      <c r="AB84" s="2">
        <f>'Empleo a tiempo completo-H trab'!AK92</f>
        <v>0</v>
      </c>
      <c r="AC84" s="2"/>
    </row>
    <row r="85" spans="14:29" x14ac:dyDescent="0.25">
      <c r="N85" s="103" t="str">
        <f>'EPA 1995-2018'!A86</f>
        <v>2015T2</v>
      </c>
      <c r="O85" s="2">
        <f>'PIB Volumen por sectores'!E91</f>
        <v>0</v>
      </c>
      <c r="P85" s="2">
        <f>'Afiliaciones Industria '!L90</f>
        <v>0</v>
      </c>
      <c r="Q85" s="2"/>
      <c r="R85" s="2">
        <f>'PIB Volumen por sectores'!E91</f>
        <v>0</v>
      </c>
      <c r="S85" s="2">
        <f>'EPA 1995-2018'!E86</f>
        <v>0</v>
      </c>
      <c r="T85" s="2"/>
      <c r="U85" s="2">
        <f>'PIB Volumen por sectores'!E91</f>
        <v>0</v>
      </c>
      <c r="V85" s="2">
        <f>IPI!G90</f>
        <v>0</v>
      </c>
      <c r="W85" s="2"/>
      <c r="X85" s="2">
        <f>'PIB Volumen por sectores'!E91</f>
        <v>0</v>
      </c>
      <c r="Y85" s="2">
        <f>'Empleo a tiempo completo-H trab'!E93</f>
        <v>0</v>
      </c>
      <c r="Z85" s="2"/>
      <c r="AA85" s="2">
        <f>'PIB Volumen por sectores'!E91</f>
        <v>0</v>
      </c>
      <c r="AB85" s="2">
        <f>'Empleo a tiempo completo-H trab'!AK93</f>
        <v>0</v>
      </c>
      <c r="AC85" s="2"/>
    </row>
    <row r="86" spans="14:29" x14ac:dyDescent="0.25">
      <c r="N86" s="103" t="str">
        <f>'EPA 1995-2018'!A87</f>
        <v>2015T3</v>
      </c>
      <c r="O86" s="2">
        <f>'PIB Volumen por sectores'!E92</f>
        <v>0</v>
      </c>
      <c r="P86" s="2">
        <f>'Afiliaciones Industria '!L91</f>
        <v>0</v>
      </c>
      <c r="Q86" s="2"/>
      <c r="R86" s="2">
        <f>'PIB Volumen por sectores'!E92</f>
        <v>0</v>
      </c>
      <c r="S86" s="2">
        <f>'EPA 1995-2018'!E87</f>
        <v>0</v>
      </c>
      <c r="T86" s="2"/>
      <c r="U86" s="2">
        <f>'PIB Volumen por sectores'!E92</f>
        <v>0</v>
      </c>
      <c r="V86" s="2">
        <f>IPI!G91</f>
        <v>0</v>
      </c>
      <c r="W86" s="2"/>
      <c r="X86" s="2">
        <f>'PIB Volumen por sectores'!E92</f>
        <v>0</v>
      </c>
      <c r="Y86" s="2">
        <f>'Empleo a tiempo completo-H trab'!E94</f>
        <v>0</v>
      </c>
      <c r="Z86" s="2"/>
      <c r="AA86" s="2">
        <f>'PIB Volumen por sectores'!E92</f>
        <v>0</v>
      </c>
      <c r="AB86" s="2">
        <f>'Empleo a tiempo completo-H trab'!AK94</f>
        <v>0</v>
      </c>
      <c r="AC86" s="2"/>
    </row>
    <row r="87" spans="14:29" x14ac:dyDescent="0.25">
      <c r="N87" s="103" t="str">
        <f>'EPA 1995-2018'!A88</f>
        <v>2015T4</v>
      </c>
      <c r="O87" s="2">
        <f>'PIB Volumen por sectores'!E93</f>
        <v>0</v>
      </c>
      <c r="P87" s="2">
        <f>'Afiliaciones Industria '!L92</f>
        <v>0</v>
      </c>
      <c r="Q87" s="2"/>
      <c r="R87" s="2">
        <f>'PIB Volumen por sectores'!E93</f>
        <v>0</v>
      </c>
      <c r="S87" s="2">
        <f>'EPA 1995-2018'!E88</f>
        <v>0</v>
      </c>
      <c r="T87" s="2"/>
      <c r="U87" s="2">
        <f>'PIB Volumen por sectores'!E93</f>
        <v>0</v>
      </c>
      <c r="V87" s="2">
        <f>IPI!G92</f>
        <v>0</v>
      </c>
      <c r="W87" s="2"/>
      <c r="X87" s="2">
        <f>'PIB Volumen por sectores'!E93</f>
        <v>0</v>
      </c>
      <c r="Y87" s="2">
        <f>'Empleo a tiempo completo-H trab'!E95</f>
        <v>0</v>
      </c>
      <c r="Z87" s="2"/>
      <c r="AA87" s="2">
        <f>'PIB Volumen por sectores'!E93</f>
        <v>0</v>
      </c>
      <c r="AB87" s="2">
        <f>'Empleo a tiempo completo-H trab'!AK95</f>
        <v>0</v>
      </c>
      <c r="AC87" s="2"/>
    </row>
    <row r="88" spans="14:29" x14ac:dyDescent="0.25">
      <c r="N88" s="103" t="str">
        <f>'EPA 1995-2018'!A89</f>
        <v>2016T1</v>
      </c>
      <c r="O88" s="2">
        <f>'PIB Volumen por sectores'!E94</f>
        <v>0</v>
      </c>
      <c r="P88" s="2">
        <f>'Afiliaciones Industria '!L93</f>
        <v>0</v>
      </c>
      <c r="Q88" s="2"/>
      <c r="R88" s="2">
        <f>'PIB Volumen por sectores'!E94</f>
        <v>0</v>
      </c>
      <c r="S88" s="2">
        <f>'EPA 1995-2018'!E89</f>
        <v>0</v>
      </c>
      <c r="T88" s="2"/>
      <c r="U88" s="2">
        <f>'PIB Volumen por sectores'!E94</f>
        <v>0</v>
      </c>
      <c r="V88" s="2">
        <f>IPI!G93</f>
        <v>0</v>
      </c>
      <c r="W88" s="2"/>
      <c r="X88" s="2">
        <f>'PIB Volumen por sectores'!E94</f>
        <v>0</v>
      </c>
      <c r="Y88" s="2">
        <f>'Empleo a tiempo completo-H trab'!E96</f>
        <v>0</v>
      </c>
      <c r="Z88" s="2"/>
      <c r="AA88" s="2">
        <f>'PIB Volumen por sectores'!E94</f>
        <v>0</v>
      </c>
      <c r="AB88" s="2">
        <f>'Empleo a tiempo completo-H trab'!AK96</f>
        <v>0</v>
      </c>
      <c r="AC88" s="2"/>
    </row>
    <row r="89" spans="14:29" x14ac:dyDescent="0.25">
      <c r="N89" s="103" t="str">
        <f>'EPA 1995-2018'!A90</f>
        <v>2016T2</v>
      </c>
      <c r="O89" s="2">
        <f>'PIB Volumen por sectores'!E95</f>
        <v>0</v>
      </c>
      <c r="P89" s="2">
        <f>'Afiliaciones Industria '!L94</f>
        <v>0</v>
      </c>
      <c r="Q89" s="2"/>
      <c r="R89" s="2">
        <f>'PIB Volumen por sectores'!E95</f>
        <v>0</v>
      </c>
      <c r="S89" s="2">
        <f>'EPA 1995-2018'!E90</f>
        <v>0</v>
      </c>
      <c r="T89" s="2"/>
      <c r="U89" s="2">
        <f>'PIB Volumen por sectores'!E95</f>
        <v>0</v>
      </c>
      <c r="V89" s="2">
        <f>IPI!G94</f>
        <v>0</v>
      </c>
      <c r="W89" s="2"/>
      <c r="X89" s="2">
        <f>'PIB Volumen por sectores'!E95</f>
        <v>0</v>
      </c>
      <c r="Y89" s="2">
        <f>'Empleo a tiempo completo-H trab'!E97</f>
        <v>0</v>
      </c>
      <c r="Z89" s="2"/>
      <c r="AA89" s="2">
        <f>'PIB Volumen por sectores'!E95</f>
        <v>0</v>
      </c>
      <c r="AB89" s="2">
        <f>'Empleo a tiempo completo-H trab'!AK97</f>
        <v>0</v>
      </c>
      <c r="AC89" s="2"/>
    </row>
    <row r="90" spans="14:29" x14ac:dyDescent="0.25">
      <c r="N90" s="103" t="str">
        <f>'EPA 1995-2018'!A91</f>
        <v>2016T3</v>
      </c>
      <c r="O90" s="2">
        <f>'PIB Volumen por sectores'!E96</f>
        <v>0</v>
      </c>
      <c r="P90" s="2">
        <f>'Afiliaciones Industria '!L95</f>
        <v>0</v>
      </c>
      <c r="Q90" s="2"/>
      <c r="R90" s="2">
        <f>'PIB Volumen por sectores'!E96</f>
        <v>0</v>
      </c>
      <c r="S90" s="2">
        <f>'EPA 1995-2018'!E91</f>
        <v>0</v>
      </c>
      <c r="T90" s="2"/>
      <c r="U90" s="2">
        <f>'PIB Volumen por sectores'!E96</f>
        <v>0</v>
      </c>
      <c r="V90" s="2">
        <f>IPI!G95</f>
        <v>0</v>
      </c>
      <c r="W90" s="2"/>
      <c r="X90" s="2">
        <f>'PIB Volumen por sectores'!E96</f>
        <v>0</v>
      </c>
      <c r="Y90" s="2">
        <f>'Empleo a tiempo completo-H trab'!E98</f>
        <v>0</v>
      </c>
      <c r="Z90" s="2"/>
      <c r="AA90" s="2">
        <f>'PIB Volumen por sectores'!E96</f>
        <v>0</v>
      </c>
      <c r="AB90" s="2">
        <f>'Empleo a tiempo completo-H trab'!AK98</f>
        <v>0</v>
      </c>
      <c r="AC90" s="2"/>
    </row>
    <row r="91" spans="14:29" x14ac:dyDescent="0.25">
      <c r="N91" s="103" t="str">
        <f>'EPA 1995-2018'!A92</f>
        <v>2016T4</v>
      </c>
      <c r="O91" s="2">
        <f>'PIB Volumen por sectores'!E97</f>
        <v>0</v>
      </c>
      <c r="P91" s="2">
        <f>'Afiliaciones Industria '!L96</f>
        <v>0</v>
      </c>
      <c r="Q91" s="2"/>
      <c r="R91" s="2">
        <f>'PIB Volumen por sectores'!E97</f>
        <v>0</v>
      </c>
      <c r="S91" s="2">
        <f>'EPA 1995-2018'!E92</f>
        <v>0</v>
      </c>
      <c r="T91" s="2"/>
      <c r="U91" s="2">
        <f>'PIB Volumen por sectores'!E97</f>
        <v>0</v>
      </c>
      <c r="V91" s="2">
        <f>IPI!G96</f>
        <v>0</v>
      </c>
      <c r="W91" s="2"/>
      <c r="X91" s="2">
        <f>'PIB Volumen por sectores'!E97</f>
        <v>0</v>
      </c>
      <c r="Y91" s="2">
        <f>'Empleo a tiempo completo-H trab'!E99</f>
        <v>0</v>
      </c>
      <c r="Z91" s="2"/>
      <c r="AA91" s="2">
        <f>'PIB Volumen por sectores'!E97</f>
        <v>0</v>
      </c>
      <c r="AB91" s="2">
        <f>'Empleo a tiempo completo-H trab'!AK99</f>
        <v>0</v>
      </c>
      <c r="AC91" s="2"/>
    </row>
    <row r="92" spans="14:29" x14ac:dyDescent="0.25">
      <c r="N92" s="103" t="str">
        <f>'EPA 1995-2018'!A93</f>
        <v>2017T1</v>
      </c>
      <c r="O92" s="2">
        <f>'PIB Volumen por sectores'!E98</f>
        <v>0</v>
      </c>
      <c r="P92" s="2">
        <f>'Afiliaciones Industria '!L97</f>
        <v>0</v>
      </c>
      <c r="Q92" s="2"/>
      <c r="R92" s="2">
        <f>'PIB Volumen por sectores'!E98</f>
        <v>0</v>
      </c>
      <c r="S92" s="2">
        <f>'EPA 1995-2018'!E93</f>
        <v>0</v>
      </c>
      <c r="T92" s="2"/>
      <c r="U92" s="2">
        <f>'PIB Volumen por sectores'!E98</f>
        <v>0</v>
      </c>
      <c r="V92" s="2">
        <f>IPI!G97</f>
        <v>0</v>
      </c>
      <c r="W92" s="2"/>
      <c r="X92" s="2">
        <f>'PIB Volumen por sectores'!E98</f>
        <v>0</v>
      </c>
      <c r="Y92" s="2">
        <f>'Empleo a tiempo completo-H trab'!E100</f>
        <v>0</v>
      </c>
      <c r="Z92" s="2"/>
      <c r="AA92" s="2">
        <f>'PIB Volumen por sectores'!E98</f>
        <v>0</v>
      </c>
      <c r="AB92" s="2">
        <f>'Empleo a tiempo completo-H trab'!AK100</f>
        <v>0</v>
      </c>
      <c r="AC92" s="2"/>
    </row>
    <row r="93" spans="14:29" x14ac:dyDescent="0.25">
      <c r="N93" s="103" t="str">
        <f>'EPA 1995-2018'!A94</f>
        <v>2017T2</v>
      </c>
      <c r="O93" s="2">
        <f>'PIB Volumen por sectores'!E99</f>
        <v>0</v>
      </c>
      <c r="P93" s="2">
        <f>'Afiliaciones Industria '!L98</f>
        <v>0</v>
      </c>
      <c r="Q93" s="2"/>
      <c r="R93" s="2">
        <f>'PIB Volumen por sectores'!E99</f>
        <v>0</v>
      </c>
      <c r="S93" s="2">
        <f>'EPA 1995-2018'!E94</f>
        <v>0</v>
      </c>
      <c r="T93" s="2"/>
      <c r="U93" s="2">
        <f>'PIB Volumen por sectores'!E99</f>
        <v>0</v>
      </c>
      <c r="V93" s="2">
        <f>IPI!G98</f>
        <v>0</v>
      </c>
      <c r="W93" s="2"/>
      <c r="X93" s="2">
        <f>'PIB Volumen por sectores'!E99</f>
        <v>0</v>
      </c>
      <c r="Y93" s="2">
        <f>'Empleo a tiempo completo-H trab'!E101</f>
        <v>0</v>
      </c>
      <c r="Z93" s="2"/>
      <c r="AA93" s="2">
        <f>'PIB Volumen por sectores'!E99</f>
        <v>0</v>
      </c>
      <c r="AB93" s="2">
        <f>'Empleo a tiempo completo-H trab'!AK101</f>
        <v>0</v>
      </c>
      <c r="AC93" s="2"/>
    </row>
    <row r="94" spans="14:29" x14ac:dyDescent="0.25">
      <c r="N94" s="103" t="str">
        <f>'EPA 1995-2018'!A95</f>
        <v>2017T3</v>
      </c>
      <c r="O94" s="2">
        <f>'PIB Volumen por sectores'!E100</f>
        <v>0</v>
      </c>
      <c r="P94" s="2">
        <f>'Afiliaciones Industria '!L99</f>
        <v>0</v>
      </c>
      <c r="Q94" s="2"/>
      <c r="R94" s="2">
        <f>'PIB Volumen por sectores'!E100</f>
        <v>0</v>
      </c>
      <c r="S94" s="2">
        <f>'EPA 1995-2018'!E95</f>
        <v>0</v>
      </c>
      <c r="T94" s="2"/>
      <c r="U94" s="2">
        <f>'PIB Volumen por sectores'!E100</f>
        <v>0</v>
      </c>
      <c r="V94" s="2">
        <f>IPI!G99</f>
        <v>0</v>
      </c>
      <c r="W94" s="2"/>
      <c r="X94" s="2">
        <f>'PIB Volumen por sectores'!E100</f>
        <v>0</v>
      </c>
      <c r="Y94" s="2">
        <f>'Empleo a tiempo completo-H trab'!E102</f>
        <v>0</v>
      </c>
      <c r="Z94" s="2"/>
      <c r="AA94" s="2">
        <f>'PIB Volumen por sectores'!E100</f>
        <v>0</v>
      </c>
      <c r="AB94" s="2">
        <f>'Empleo a tiempo completo-H trab'!AK102</f>
        <v>0</v>
      </c>
      <c r="AC94" s="2"/>
    </row>
    <row r="95" spans="14:29" x14ac:dyDescent="0.25">
      <c r="N95" s="103" t="str">
        <f>'EPA 1995-2018'!A96</f>
        <v>2017T4</v>
      </c>
      <c r="O95" s="2">
        <f>'PIB Volumen por sectores'!E101</f>
        <v>0</v>
      </c>
      <c r="P95" s="2">
        <f>'Afiliaciones Industria '!L100</f>
        <v>0</v>
      </c>
      <c r="Q95" s="2"/>
      <c r="R95" s="2">
        <f>'PIB Volumen por sectores'!E101</f>
        <v>0</v>
      </c>
      <c r="S95" s="2">
        <f>'EPA 1995-2018'!E96</f>
        <v>0</v>
      </c>
      <c r="T95" s="2"/>
      <c r="U95" s="2">
        <f>'PIB Volumen por sectores'!E101</f>
        <v>0</v>
      </c>
      <c r="V95" s="2">
        <f>IPI!G100</f>
        <v>1</v>
      </c>
      <c r="W95" s="108">
        <v>2</v>
      </c>
      <c r="X95" s="2">
        <f>'PIB Volumen por sectores'!E101</f>
        <v>0</v>
      </c>
      <c r="Y95" s="2">
        <f>'Empleo a tiempo completo-H trab'!E103</f>
        <v>0</v>
      </c>
      <c r="Z95" s="2"/>
      <c r="AA95" s="2">
        <f>'PIB Volumen por sectores'!E101</f>
        <v>0</v>
      </c>
      <c r="AB95" s="2">
        <f>'Empleo a tiempo completo-H trab'!AK103</f>
        <v>0</v>
      </c>
      <c r="AC95" s="2"/>
    </row>
    <row r="96" spans="14:29" x14ac:dyDescent="0.25">
      <c r="N96" s="103" t="str">
        <f>'EPA 1995-2018'!A97</f>
        <v>2018T1</v>
      </c>
      <c r="O96" s="2">
        <f>'PIB Volumen por sectores'!E102</f>
        <v>0</v>
      </c>
      <c r="P96" s="2">
        <f>'Afiliaciones Industria '!L101</f>
        <v>0</v>
      </c>
      <c r="Q96" s="2"/>
      <c r="R96" s="2">
        <f>'PIB Volumen por sectores'!E102</f>
        <v>0</v>
      </c>
      <c r="S96" s="2">
        <f>'EPA 1995-2018'!E97</f>
        <v>0</v>
      </c>
      <c r="T96" s="2"/>
      <c r="U96" s="2">
        <f>'PIB Volumen por sectores'!E102</f>
        <v>0</v>
      </c>
      <c r="V96" s="2">
        <f>IPI!G101</f>
        <v>0</v>
      </c>
      <c r="W96" s="2"/>
      <c r="X96" s="2">
        <f>'PIB Volumen por sectores'!E102</f>
        <v>0</v>
      </c>
      <c r="Y96" s="2">
        <f>'Empleo a tiempo completo-H trab'!E104</f>
        <v>1</v>
      </c>
      <c r="Z96" s="108">
        <v>1</v>
      </c>
      <c r="AA96" s="2">
        <f>'PIB Volumen por sectores'!E102</f>
        <v>0</v>
      </c>
      <c r="AB96" s="2">
        <f>'Empleo a tiempo completo-H trab'!AK104</f>
        <v>0</v>
      </c>
      <c r="AC96" s="2"/>
    </row>
    <row r="97" spans="14:29" x14ac:dyDescent="0.25">
      <c r="N97" s="103" t="str">
        <f>'EPA 1995-2018'!A98</f>
        <v>2018T2</v>
      </c>
      <c r="O97" s="2">
        <f>'PIB Volumen por sectores'!E103</f>
        <v>1</v>
      </c>
      <c r="P97" s="2">
        <f>'Afiliaciones Industria '!L102</f>
        <v>0</v>
      </c>
      <c r="Q97" s="2"/>
      <c r="R97" s="2">
        <f>'PIB Volumen por sectores'!E103</f>
        <v>1</v>
      </c>
      <c r="S97" s="2">
        <f>'EPA 1995-2018'!E98</f>
        <v>1</v>
      </c>
      <c r="T97" s="108">
        <v>0</v>
      </c>
      <c r="U97" s="2">
        <f>'PIB Volumen por sectores'!E103</f>
        <v>1</v>
      </c>
      <c r="V97" s="2">
        <f>IPI!G102</f>
        <v>0</v>
      </c>
      <c r="W97" s="2"/>
      <c r="X97" s="2">
        <f>'PIB Volumen por sectores'!E103</f>
        <v>1</v>
      </c>
      <c r="Y97" s="2">
        <f>'Empleo a tiempo completo-H trab'!E105</f>
        <v>0</v>
      </c>
      <c r="Z97" s="2"/>
      <c r="AA97" s="2">
        <f>'PIB Volumen por sectores'!E103</f>
        <v>1</v>
      </c>
      <c r="AB97" s="2">
        <f>'Empleo a tiempo completo-H trab'!AK105</f>
        <v>1</v>
      </c>
      <c r="AC97" s="108">
        <v>0</v>
      </c>
    </row>
    <row r="98" spans="14:29" x14ac:dyDescent="0.25">
      <c r="N98" s="103" t="str">
        <f>'EPA 1995-2018'!A99</f>
        <v>2018T3</v>
      </c>
      <c r="O98" s="2">
        <f>'PIB Volumen por sectores'!E104</f>
        <v>0</v>
      </c>
      <c r="P98" s="2">
        <f>'Afiliaciones Industria '!L103</f>
        <v>0</v>
      </c>
      <c r="Q98" s="2"/>
      <c r="R98" s="2">
        <f>'PIB Volumen por sectores'!E104</f>
        <v>0</v>
      </c>
      <c r="S98" s="2">
        <f>'EPA 1995-2018'!E99</f>
        <v>0</v>
      </c>
      <c r="T98" s="2"/>
      <c r="U98" s="2">
        <f>'PIB Volumen por sectores'!E104</f>
        <v>0</v>
      </c>
      <c r="V98" s="2">
        <f>IPI!G103</f>
        <v>0</v>
      </c>
      <c r="W98" s="2"/>
      <c r="X98" s="2">
        <f>'PIB Volumen por sectores'!E104</f>
        <v>0</v>
      </c>
      <c r="Y98" s="2">
        <f>'Empleo a tiempo completo-H trab'!E106</f>
        <v>0</v>
      </c>
      <c r="Z98" s="2"/>
      <c r="AA98" s="2">
        <f>'PIB Volumen por sectores'!E104</f>
        <v>0</v>
      </c>
      <c r="AB98" s="2">
        <f>'Empleo a tiempo completo-H trab'!AK106</f>
        <v>0</v>
      </c>
      <c r="AC98" s="2"/>
    </row>
    <row r="99" spans="14:29" x14ac:dyDescent="0.25">
      <c r="N99" s="103" t="str">
        <f>'EPA 1995-2018'!A100</f>
        <v>2018T4</v>
      </c>
      <c r="O99" s="2">
        <f>'PIB Volumen por sectores'!E105</f>
        <v>0</v>
      </c>
      <c r="P99" s="2">
        <f>'Afiliaciones Industria '!L104</f>
        <v>0</v>
      </c>
      <c r="Q99" s="2"/>
      <c r="R99" s="2">
        <f>'PIB Volumen por sectores'!E105</f>
        <v>0</v>
      </c>
      <c r="S99" s="2">
        <f>'EPA 1995-2018'!E100</f>
        <v>0</v>
      </c>
      <c r="T99" s="2"/>
      <c r="U99" s="2">
        <f>'PIB Volumen por sectores'!E105</f>
        <v>0</v>
      </c>
      <c r="V99" s="2">
        <f>IPI!G104</f>
        <v>0</v>
      </c>
      <c r="W99" s="2"/>
      <c r="X99" s="2">
        <f>'PIB Volumen por sectores'!E105</f>
        <v>0</v>
      </c>
      <c r="Y99" s="2">
        <f>'Empleo a tiempo completo-H trab'!E107</f>
        <v>0</v>
      </c>
      <c r="Z99" s="2"/>
      <c r="AA99" s="2">
        <f>'PIB Volumen por sectores'!E105</f>
        <v>0</v>
      </c>
      <c r="AB99" s="2">
        <f>'Empleo a tiempo completo-H trab'!AK107</f>
        <v>0</v>
      </c>
      <c r="AC99" s="2"/>
    </row>
    <row r="100" spans="14:29" x14ac:dyDescent="0.25">
      <c r="N100" t="s">
        <v>516</v>
      </c>
      <c r="P100">
        <f>2/5</f>
        <v>0.4</v>
      </c>
      <c r="Q100" s="12">
        <f>MEDIAN(Q4:Q99)</f>
        <v>0</v>
      </c>
      <c r="S100">
        <f>2/3</f>
        <v>0.66666666666666663</v>
      </c>
      <c r="T100" s="12">
        <f>MEDIAN(T4:T99)</f>
        <v>-0.5</v>
      </c>
      <c r="V100" s="12">
        <f>3/6</f>
        <v>0.5</v>
      </c>
      <c r="W100" s="12">
        <f>MEDIAN(W4:W99)</f>
        <v>2</v>
      </c>
      <c r="Y100">
        <f>2/3</f>
        <v>0.66666666666666663</v>
      </c>
      <c r="Z100" s="12">
        <f>MEDIAN(Z4:Z99)</f>
        <v>-0.5</v>
      </c>
      <c r="AB100">
        <f>2/3</f>
        <v>0.66666666666666663</v>
      </c>
      <c r="AC100" s="12">
        <f>MEDIAN(AC4:AC99)</f>
        <v>-1.5</v>
      </c>
    </row>
    <row r="101" spans="14:29" x14ac:dyDescent="0.25">
      <c r="P101" t="s">
        <v>518</v>
      </c>
      <c r="Q101" s="12" t="s">
        <v>517</v>
      </c>
      <c r="S101" t="s">
        <v>518</v>
      </c>
      <c r="T101" s="12" t="s">
        <v>517</v>
      </c>
      <c r="V101" t="s">
        <v>518</v>
      </c>
      <c r="W101" s="12" t="s">
        <v>517</v>
      </c>
      <c r="Y101" t="s">
        <v>518</v>
      </c>
      <c r="Z101" s="12" t="s">
        <v>517</v>
      </c>
      <c r="AB101" t="s">
        <v>518</v>
      </c>
      <c r="AC101" s="12" t="s">
        <v>517</v>
      </c>
    </row>
    <row r="103" spans="14:29" x14ac:dyDescent="0.25">
      <c r="P103" t="s">
        <v>532</v>
      </c>
      <c r="Q103">
        <f>2/5</f>
        <v>0.4</v>
      </c>
      <c r="S103" t="s">
        <v>532</v>
      </c>
      <c r="T103">
        <f>2/5</f>
        <v>0.4</v>
      </c>
      <c r="V103" t="s">
        <v>532</v>
      </c>
      <c r="W103">
        <f>3/5</f>
        <v>0.6</v>
      </c>
      <c r="Y103" t="s">
        <v>532</v>
      </c>
      <c r="Z103">
        <f>2/5</f>
        <v>0.4</v>
      </c>
      <c r="AB103" t="s">
        <v>532</v>
      </c>
      <c r="AC103">
        <f>2/5</f>
        <v>0.4</v>
      </c>
    </row>
  </sheetData>
  <mergeCells count="1">
    <mergeCell ref="N2:AC2"/>
  </mergeCells>
  <conditionalFormatting sqref="P4:P99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4:O99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4:S99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9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4:V9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4:Y9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A4:AB9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3DDB-7535-4C15-A5E9-0B6A680DBD5F}">
  <dimension ref="A3:Y104"/>
  <sheetViews>
    <sheetView workbookViewId="0">
      <selection activeCell="A3" sqref="A3"/>
    </sheetView>
  </sheetViews>
  <sheetFormatPr baseColWidth="10" defaultRowHeight="15" x14ac:dyDescent="0.25"/>
  <cols>
    <col min="1" max="1" width="13" bestFit="1" customWidth="1"/>
    <col min="2" max="2" width="35.7109375" bestFit="1" customWidth="1"/>
    <col min="3" max="3" width="0" hidden="1" customWidth="1"/>
    <col min="4" max="4" width="6.7109375" bestFit="1" customWidth="1"/>
    <col min="5" max="5" width="6.5703125" bestFit="1" customWidth="1"/>
    <col min="6" max="6" width="12.140625" customWidth="1"/>
    <col min="7" max="7" width="23.7109375" bestFit="1" customWidth="1"/>
    <col min="8" max="8" width="25.5703125" bestFit="1" customWidth="1"/>
    <col min="9" max="9" width="10.5703125" bestFit="1" customWidth="1"/>
    <col min="10" max="10" width="7.85546875" bestFit="1" customWidth="1"/>
    <col min="11" max="11" width="8.28515625" bestFit="1" customWidth="1"/>
    <col min="24" max="24" width="14.5703125" bestFit="1" customWidth="1"/>
  </cols>
  <sheetData>
    <row r="3" spans="1:25" ht="22.5" customHeight="1" x14ac:dyDescent="0.25">
      <c r="A3" s="93" t="s">
        <v>475</v>
      </c>
      <c r="B3" s="94" t="s">
        <v>476</v>
      </c>
      <c r="C3" s="93" t="s">
        <v>480</v>
      </c>
      <c r="D3" s="93" t="s">
        <v>477</v>
      </c>
      <c r="E3" s="93" t="s">
        <v>478</v>
      </c>
      <c r="F3" s="93" t="s">
        <v>479</v>
      </c>
      <c r="G3" s="93" t="s">
        <v>481</v>
      </c>
      <c r="H3" s="93" t="s">
        <v>507</v>
      </c>
      <c r="I3" s="93" t="s">
        <v>530</v>
      </c>
      <c r="J3" s="93" t="s">
        <v>532</v>
      </c>
      <c r="K3" s="93" t="s">
        <v>531</v>
      </c>
      <c r="M3" s="130" t="s">
        <v>511</v>
      </c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1:25" x14ac:dyDescent="0.25">
      <c r="A4" s="93" t="s">
        <v>482</v>
      </c>
      <c r="B4" s="93">
        <v>0</v>
      </c>
      <c r="C4" s="93">
        <v>96</v>
      </c>
      <c r="D4" s="131">
        <f>'EPA 1995-2018'!S5</f>
        <v>0.96663703984337557</v>
      </c>
      <c r="E4" s="131">
        <f>'EPA 1995-2018'!U5</f>
        <v>36.587519229302323</v>
      </c>
      <c r="F4" s="93">
        <f>'EPA 1995-2018'!T19</f>
        <v>0</v>
      </c>
      <c r="G4" s="93" t="str">
        <f>'EPA 1995-2018'!S19</f>
        <v>**</v>
      </c>
      <c r="H4" s="131">
        <f>'EPA 1995-2018'!P3</f>
        <v>0.74736842105263157</v>
      </c>
      <c r="I4" s="114">
        <f>S101</f>
        <v>1.5</v>
      </c>
      <c r="J4" s="114">
        <f t="shared" ref="J4:J11" si="0">P104</f>
        <v>1</v>
      </c>
      <c r="K4" s="114">
        <f>R101</f>
        <v>1</v>
      </c>
      <c r="M4" s="104" t="s">
        <v>508</v>
      </c>
      <c r="N4" s="105" t="s">
        <v>509</v>
      </c>
      <c r="O4" s="106" t="s">
        <v>491</v>
      </c>
      <c r="P4" s="105" t="s">
        <v>510</v>
      </c>
      <c r="Q4" s="105" t="s">
        <v>509</v>
      </c>
      <c r="R4" s="106" t="s">
        <v>523</v>
      </c>
      <c r="S4" s="105" t="s">
        <v>510</v>
      </c>
      <c r="T4" s="105" t="s">
        <v>509</v>
      </c>
      <c r="U4" s="106" t="s">
        <v>522</v>
      </c>
      <c r="V4" s="105" t="s">
        <v>510</v>
      </c>
      <c r="W4" s="105" t="s">
        <v>509</v>
      </c>
      <c r="X4" s="106" t="s">
        <v>524</v>
      </c>
      <c r="Y4" s="105" t="s">
        <v>510</v>
      </c>
    </row>
    <row r="5" spans="1:25" x14ac:dyDescent="0.25">
      <c r="A5" s="93" t="s">
        <v>494</v>
      </c>
      <c r="B5" s="93">
        <v>0</v>
      </c>
      <c r="C5" s="93">
        <v>96</v>
      </c>
      <c r="D5" s="131">
        <f>'Afiliaciones Construcción '!$P$9</f>
        <v>0.95695870572901753</v>
      </c>
      <c r="E5" s="131">
        <f>'Afiliaciones Construcción '!$S$9</f>
        <v>31.968601097411565</v>
      </c>
      <c r="F5" s="93">
        <f>'Afiliaciones Construcción '!$Q$23</f>
        <v>0</v>
      </c>
      <c r="G5" s="93" t="str">
        <f>'Afiliaciones Construcción '!$P$23</f>
        <v>**</v>
      </c>
      <c r="H5" s="131">
        <f>'Afiliaciones Construcción '!M7</f>
        <v>0.85263157894736841</v>
      </c>
      <c r="I5" s="114">
        <f t="shared" ref="I5" si="1">P101</f>
        <v>1.5</v>
      </c>
      <c r="J5" s="114">
        <f>S104</f>
        <v>1</v>
      </c>
      <c r="K5" s="114">
        <f t="shared" ref="K5" si="2">O101</f>
        <v>1</v>
      </c>
      <c r="M5" s="103" t="s">
        <v>29</v>
      </c>
      <c r="N5" s="2">
        <f>'PIB Volumen por sectores'!M10</f>
        <v>0</v>
      </c>
      <c r="O5" s="2">
        <f>'Afiliaciones Construcción '!L9</f>
        <v>0</v>
      </c>
      <c r="P5" s="2"/>
      <c r="Q5" s="2">
        <f>'PIB Volumen por sectores'!M10</f>
        <v>0</v>
      </c>
      <c r="R5" s="2">
        <f>'EPA 1995-2018'!O5</f>
        <v>0</v>
      </c>
      <c r="S5" s="2"/>
      <c r="T5" s="2">
        <f>'PIB Volumen por sectores'!M10</f>
        <v>0</v>
      </c>
      <c r="U5" s="2">
        <f>'Empleo a tiempo completo-H trab'!O12</f>
        <v>0</v>
      </c>
      <c r="V5" s="2"/>
      <c r="W5" s="2">
        <f>'PIB Volumen por sectores'!M10</f>
        <v>0</v>
      </c>
      <c r="X5" s="2">
        <f>'Empleo a tiempo completo-H trab'!AU12</f>
        <v>0</v>
      </c>
      <c r="Y5" s="2"/>
    </row>
    <row r="6" spans="1:25" x14ac:dyDescent="0.25">
      <c r="A6" s="93" t="s">
        <v>498</v>
      </c>
      <c r="B6" s="93" t="s">
        <v>499</v>
      </c>
      <c r="C6" s="93">
        <v>95</v>
      </c>
      <c r="D6" s="131">
        <f>'Empleo a tiempo completo-H trab'!S13</f>
        <v>0.97640565512850042</v>
      </c>
      <c r="E6" s="131">
        <f>'Empleo a tiempo completo-H trab'!U13</f>
        <v>43.604343769453315</v>
      </c>
      <c r="F6" s="93">
        <f>'Empleo a tiempo completo-H trab'!T27</f>
        <v>0</v>
      </c>
      <c r="G6" s="93" t="str">
        <f>'Empleo a tiempo completo-H trab'!S27</f>
        <v>**</v>
      </c>
      <c r="H6" s="131">
        <f>'Empleo a tiempo completo-H trab'!P10</f>
        <v>0.78947368421052633</v>
      </c>
      <c r="I6" s="114">
        <f>V101</f>
        <v>1.5</v>
      </c>
      <c r="J6" s="114">
        <f>V104</f>
        <v>1</v>
      </c>
      <c r="K6" s="114">
        <f>U101</f>
        <v>1</v>
      </c>
      <c r="M6" s="103" t="s">
        <v>30</v>
      </c>
      <c r="N6" s="2">
        <f>'PIB Volumen por sectores'!M11</f>
        <v>0</v>
      </c>
      <c r="O6" s="2">
        <f>'Afiliaciones Construcción '!L10</f>
        <v>0</v>
      </c>
      <c r="P6" s="2"/>
      <c r="Q6" s="2">
        <f>'PIB Volumen por sectores'!M11</f>
        <v>0</v>
      </c>
      <c r="R6" s="2">
        <f>'EPA 1995-2018'!O6</f>
        <v>0</v>
      </c>
      <c r="S6" s="2"/>
      <c r="T6" s="2">
        <f>'PIB Volumen por sectores'!M11</f>
        <v>0</v>
      </c>
      <c r="U6" s="2">
        <f>'Empleo a tiempo completo-H trab'!O13</f>
        <v>0</v>
      </c>
      <c r="V6" s="2"/>
      <c r="W6" s="2">
        <f>'PIB Volumen por sectores'!M11</f>
        <v>0</v>
      </c>
      <c r="X6" s="2">
        <f>'Empleo a tiempo completo-H trab'!AU13</f>
        <v>0</v>
      </c>
      <c r="Y6" s="2"/>
    </row>
    <row r="7" spans="1:25" x14ac:dyDescent="0.25">
      <c r="A7" s="93" t="s">
        <v>504</v>
      </c>
      <c r="B7" s="93" t="s">
        <v>499</v>
      </c>
      <c r="C7" s="93">
        <v>95</v>
      </c>
      <c r="D7" s="131">
        <f>'Empleo a tiempo completo-H trab'!$AY$13</f>
        <v>0.96850068810419754</v>
      </c>
      <c r="E7" s="131">
        <f>'Empleo a tiempo completo-H trab'!$BA$13</f>
        <v>37.507929330200248</v>
      </c>
      <c r="F7" s="93">
        <f>'Empleo a tiempo completo-H trab'!$AZ$27</f>
        <v>0</v>
      </c>
      <c r="G7" s="93" t="str">
        <f>'Empleo a tiempo completo-H trab'!$AY$27</f>
        <v>**</v>
      </c>
      <c r="H7" s="131">
        <f>'Empleo a tiempo completo-H trab'!AV10</f>
        <v>0.83157894736842108</v>
      </c>
      <c r="I7" s="114">
        <f>Y101</f>
        <v>1.5</v>
      </c>
      <c r="J7" s="114">
        <f>Y104</f>
        <v>1</v>
      </c>
      <c r="K7" s="114">
        <f>X101</f>
        <v>1</v>
      </c>
      <c r="M7" s="103" t="s">
        <v>31</v>
      </c>
      <c r="N7" s="2">
        <f>'PIB Volumen por sectores'!M12</f>
        <v>0</v>
      </c>
      <c r="O7" s="2">
        <f>'Afiliaciones Construcción '!L11</f>
        <v>0</v>
      </c>
      <c r="P7" s="2"/>
      <c r="Q7" s="2">
        <f>'PIB Volumen por sectores'!M12</f>
        <v>0</v>
      </c>
      <c r="R7" s="2">
        <f>'EPA 1995-2018'!O7</f>
        <v>0</v>
      </c>
      <c r="S7" s="2"/>
      <c r="T7" s="2">
        <f>'PIB Volumen por sectores'!M12</f>
        <v>0</v>
      </c>
      <c r="U7" s="2">
        <f>'Empleo a tiempo completo-H trab'!O14</f>
        <v>0</v>
      </c>
      <c r="V7" s="2"/>
      <c r="W7" s="2">
        <f>'PIB Volumen por sectores'!M12</f>
        <v>0</v>
      </c>
      <c r="X7" s="2">
        <f>'Empleo a tiempo completo-H trab'!AU14</f>
        <v>0</v>
      </c>
      <c r="Y7" s="2"/>
    </row>
    <row r="8" spans="1:25" x14ac:dyDescent="0.25">
      <c r="A8" s="93"/>
      <c r="B8" s="93"/>
      <c r="C8" s="93"/>
      <c r="D8" s="93"/>
      <c r="E8" s="93"/>
      <c r="F8" s="93"/>
      <c r="G8" s="93"/>
      <c r="H8" s="114"/>
      <c r="I8" s="114"/>
      <c r="J8" s="114"/>
      <c r="K8" s="114"/>
      <c r="M8" s="103" t="s">
        <v>32</v>
      </c>
      <c r="N8" s="2">
        <f>'PIB Volumen por sectores'!M13</f>
        <v>0</v>
      </c>
      <c r="O8" s="2">
        <f>'Afiliaciones Construcción '!L12</f>
        <v>0</v>
      </c>
      <c r="P8" s="2"/>
      <c r="Q8" s="2">
        <f>'PIB Volumen por sectores'!M13</f>
        <v>0</v>
      </c>
      <c r="R8" s="2">
        <f>'EPA 1995-2018'!O8</f>
        <v>0</v>
      </c>
      <c r="S8" s="2"/>
      <c r="T8" s="2">
        <f>'PIB Volumen por sectores'!M13</f>
        <v>0</v>
      </c>
      <c r="U8" s="2">
        <f>'Empleo a tiempo completo-H trab'!O15</f>
        <v>0</v>
      </c>
      <c r="V8" s="2"/>
      <c r="W8" s="2">
        <f>'PIB Volumen por sectores'!M13</f>
        <v>0</v>
      </c>
      <c r="X8" s="2">
        <f>'Empleo a tiempo completo-H trab'!AU15</f>
        <v>0</v>
      </c>
      <c r="Y8" s="2"/>
    </row>
    <row r="9" spans="1:25" x14ac:dyDescent="0.25">
      <c r="A9" s="93"/>
      <c r="B9" s="93"/>
      <c r="C9" s="93"/>
      <c r="D9" s="93"/>
      <c r="E9" s="93"/>
      <c r="F9" s="93"/>
      <c r="G9" s="93"/>
      <c r="H9" s="114"/>
      <c r="I9" s="114"/>
      <c r="J9" s="114"/>
      <c r="K9" s="114"/>
      <c r="M9" s="103" t="s">
        <v>33</v>
      </c>
      <c r="N9" s="2">
        <f>'PIB Volumen por sectores'!M14</f>
        <v>0</v>
      </c>
      <c r="O9" s="2">
        <f>'Afiliaciones Construcción '!L13</f>
        <v>0</v>
      </c>
      <c r="P9" s="2"/>
      <c r="Q9" s="2">
        <f>'PIB Volumen por sectores'!M14</f>
        <v>0</v>
      </c>
      <c r="R9" s="2">
        <f>'EPA 1995-2018'!O9</f>
        <v>0</v>
      </c>
      <c r="S9" s="2"/>
      <c r="T9" s="2">
        <f>'PIB Volumen por sectores'!M14</f>
        <v>0</v>
      </c>
      <c r="U9" s="2">
        <f>'Empleo a tiempo completo-H trab'!O16</f>
        <v>0</v>
      </c>
      <c r="V9" s="2"/>
      <c r="W9" s="2">
        <f>'PIB Volumen por sectores'!M14</f>
        <v>0</v>
      </c>
      <c r="X9" s="2">
        <f>'Empleo a tiempo completo-H trab'!AU16</f>
        <v>0</v>
      </c>
      <c r="Y9" s="2"/>
    </row>
    <row r="10" spans="1:25" x14ac:dyDescent="0.25">
      <c r="A10" s="93"/>
      <c r="B10" s="93"/>
      <c r="C10" s="93"/>
      <c r="D10" s="93"/>
      <c r="E10" s="93"/>
      <c r="F10" s="93"/>
      <c r="G10" s="93"/>
      <c r="H10" s="114"/>
      <c r="I10" s="114"/>
      <c r="J10" s="114"/>
      <c r="K10" s="114"/>
      <c r="M10" s="103" t="s">
        <v>34</v>
      </c>
      <c r="N10" s="2">
        <f>'PIB Volumen por sectores'!M15</f>
        <v>0</v>
      </c>
      <c r="O10" s="2">
        <f>'Afiliaciones Construcción '!L14</f>
        <v>0</v>
      </c>
      <c r="P10" s="2"/>
      <c r="Q10" s="2">
        <f>'PIB Volumen por sectores'!M15</f>
        <v>0</v>
      </c>
      <c r="R10" s="2">
        <f>'EPA 1995-2018'!O10</f>
        <v>0</v>
      </c>
      <c r="S10" s="2"/>
      <c r="T10" s="2">
        <f>'PIB Volumen por sectores'!M15</f>
        <v>0</v>
      </c>
      <c r="U10" s="2">
        <f>'Empleo a tiempo completo-H trab'!O17</f>
        <v>0</v>
      </c>
      <c r="V10" s="2"/>
      <c r="W10" s="2">
        <f>'PIB Volumen por sectores'!M15</f>
        <v>0</v>
      </c>
      <c r="X10" s="2">
        <f>'Empleo a tiempo completo-H trab'!AU17</f>
        <v>0</v>
      </c>
      <c r="Y10" s="2"/>
    </row>
    <row r="11" spans="1:25" x14ac:dyDescent="0.25">
      <c r="A11" s="93"/>
      <c r="B11" s="93"/>
      <c r="C11" s="93"/>
      <c r="D11" s="93"/>
      <c r="E11" s="93"/>
      <c r="F11" s="93"/>
      <c r="G11" s="93"/>
      <c r="H11" s="114"/>
      <c r="I11" s="114"/>
      <c r="J11" s="114"/>
      <c r="K11" s="114"/>
      <c r="M11" s="103" t="s">
        <v>35</v>
      </c>
      <c r="N11" s="2">
        <f>'PIB Volumen por sectores'!M16</f>
        <v>0</v>
      </c>
      <c r="O11" s="2">
        <f>'Afiliaciones Construcción '!L15</f>
        <v>0</v>
      </c>
      <c r="P11" s="2"/>
      <c r="Q11" s="2">
        <f>'PIB Volumen por sectores'!M16</f>
        <v>0</v>
      </c>
      <c r="R11" s="2">
        <f>'EPA 1995-2018'!O11</f>
        <v>0</v>
      </c>
      <c r="S11" s="2"/>
      <c r="T11" s="2">
        <f>'PIB Volumen por sectores'!M16</f>
        <v>0</v>
      </c>
      <c r="U11" s="2">
        <f>'Empleo a tiempo completo-H trab'!O18</f>
        <v>0</v>
      </c>
      <c r="V11" s="2"/>
      <c r="W11" s="2">
        <f>'PIB Volumen por sectores'!M16</f>
        <v>0</v>
      </c>
      <c r="X11" s="2">
        <f>'Empleo a tiempo completo-H trab'!AU18</f>
        <v>0</v>
      </c>
      <c r="Y11" s="2"/>
    </row>
    <row r="12" spans="1:25" x14ac:dyDescent="0.25">
      <c r="M12" s="103" t="s">
        <v>36</v>
      </c>
      <c r="N12" s="2">
        <f>'PIB Volumen por sectores'!M17</f>
        <v>0</v>
      </c>
      <c r="O12" s="2">
        <f>'Afiliaciones Construcción '!L16</f>
        <v>0</v>
      </c>
      <c r="P12" s="2"/>
      <c r="Q12" s="2">
        <f>'PIB Volumen por sectores'!M17</f>
        <v>0</v>
      </c>
      <c r="R12" s="2">
        <f>'EPA 1995-2018'!O12</f>
        <v>0</v>
      </c>
      <c r="S12" s="2"/>
      <c r="T12" s="2">
        <f>'PIB Volumen por sectores'!M17</f>
        <v>0</v>
      </c>
      <c r="U12" s="2">
        <f>'Empleo a tiempo completo-H trab'!O19</f>
        <v>0</v>
      </c>
      <c r="V12" s="2"/>
      <c r="W12" s="2">
        <f>'PIB Volumen por sectores'!M17</f>
        <v>0</v>
      </c>
      <c r="X12" s="2">
        <f>'Empleo a tiempo completo-H trab'!AU19</f>
        <v>0</v>
      </c>
      <c r="Y12" s="2"/>
    </row>
    <row r="13" spans="1:25" x14ac:dyDescent="0.25">
      <c r="M13" s="103" t="s">
        <v>37</v>
      </c>
      <c r="N13" s="2">
        <f>'PIB Volumen por sectores'!M18</f>
        <v>0</v>
      </c>
      <c r="O13" s="2">
        <f>'Afiliaciones Construcción '!L17</f>
        <v>0</v>
      </c>
      <c r="P13" s="2"/>
      <c r="Q13" s="2">
        <f>'PIB Volumen por sectores'!M18</f>
        <v>0</v>
      </c>
      <c r="R13" s="2">
        <f>'EPA 1995-2018'!O13</f>
        <v>0</v>
      </c>
      <c r="S13" s="2"/>
      <c r="T13" s="2">
        <f>'PIB Volumen por sectores'!M18</f>
        <v>0</v>
      </c>
      <c r="U13" s="2">
        <f>'Empleo a tiempo completo-H trab'!O20</f>
        <v>0</v>
      </c>
      <c r="V13" s="2"/>
      <c r="W13" s="2">
        <f>'PIB Volumen por sectores'!M18</f>
        <v>0</v>
      </c>
      <c r="X13" s="2">
        <f>'Empleo a tiempo completo-H trab'!AU20</f>
        <v>0</v>
      </c>
      <c r="Y13" s="2"/>
    </row>
    <row r="14" spans="1:25" x14ac:dyDescent="0.25">
      <c r="M14" s="103" t="s">
        <v>38</v>
      </c>
      <c r="N14" s="2">
        <f>'PIB Volumen por sectores'!M19</f>
        <v>0</v>
      </c>
      <c r="O14" s="2">
        <f>'Afiliaciones Construcción '!L18</f>
        <v>0</v>
      </c>
      <c r="P14" s="2"/>
      <c r="Q14" s="2">
        <f>'PIB Volumen por sectores'!M19</f>
        <v>0</v>
      </c>
      <c r="R14" s="2">
        <f>'EPA 1995-2018'!O14</f>
        <v>0</v>
      </c>
      <c r="S14" s="2"/>
      <c r="T14" s="2">
        <f>'PIB Volumen por sectores'!M19</f>
        <v>0</v>
      </c>
      <c r="U14" s="2">
        <f>'Empleo a tiempo completo-H trab'!O21</f>
        <v>0</v>
      </c>
      <c r="V14" s="2"/>
      <c r="W14" s="2">
        <f>'PIB Volumen por sectores'!M19</f>
        <v>0</v>
      </c>
      <c r="X14" s="2">
        <f>'Empleo a tiempo completo-H trab'!AU21</f>
        <v>0</v>
      </c>
      <c r="Y14" s="2"/>
    </row>
    <row r="15" spans="1:25" x14ac:dyDescent="0.25">
      <c r="M15" s="103" t="s">
        <v>39</v>
      </c>
      <c r="N15" s="2">
        <f>'PIB Volumen por sectores'!M20</f>
        <v>0</v>
      </c>
      <c r="O15" s="2">
        <f>'Afiliaciones Construcción '!L19</f>
        <v>0</v>
      </c>
      <c r="P15" s="2"/>
      <c r="Q15" s="2">
        <f>'PIB Volumen por sectores'!M20</f>
        <v>0</v>
      </c>
      <c r="R15" s="2">
        <f>'EPA 1995-2018'!O15</f>
        <v>0</v>
      </c>
      <c r="S15" s="2"/>
      <c r="T15" s="2">
        <f>'PIB Volumen por sectores'!M20</f>
        <v>0</v>
      </c>
      <c r="U15" s="2">
        <f>'Empleo a tiempo completo-H trab'!O22</f>
        <v>0</v>
      </c>
      <c r="V15" s="2"/>
      <c r="W15" s="2">
        <f>'PIB Volumen por sectores'!M20</f>
        <v>0</v>
      </c>
      <c r="X15" s="2">
        <f>'Empleo a tiempo completo-H trab'!AU22</f>
        <v>0</v>
      </c>
      <c r="Y15" s="2"/>
    </row>
    <row r="16" spans="1:25" x14ac:dyDescent="0.25">
      <c r="M16" s="103" t="s">
        <v>40</v>
      </c>
      <c r="N16" s="2">
        <f>'PIB Volumen por sectores'!M21</f>
        <v>0</v>
      </c>
      <c r="O16" s="2">
        <f>'Afiliaciones Construcción '!L20</f>
        <v>0</v>
      </c>
      <c r="P16" s="2"/>
      <c r="Q16" s="2">
        <f>'PIB Volumen por sectores'!M21</f>
        <v>0</v>
      </c>
      <c r="R16" s="2">
        <f>'EPA 1995-2018'!O16</f>
        <v>0</v>
      </c>
      <c r="S16" s="2"/>
      <c r="T16" s="2">
        <f>'PIB Volumen por sectores'!M21</f>
        <v>0</v>
      </c>
      <c r="U16" s="2">
        <f>'Empleo a tiempo completo-H trab'!O23</f>
        <v>0</v>
      </c>
      <c r="V16" s="2"/>
      <c r="W16" s="2">
        <f>'PIB Volumen por sectores'!M21</f>
        <v>0</v>
      </c>
      <c r="X16" s="2">
        <f>'Empleo a tiempo completo-H trab'!AU23</f>
        <v>0</v>
      </c>
      <c r="Y16" s="2"/>
    </row>
    <row r="17" spans="13:25" x14ac:dyDescent="0.25">
      <c r="M17" s="103" t="s">
        <v>41</v>
      </c>
      <c r="N17" s="2">
        <f>'PIB Volumen por sectores'!M22</f>
        <v>0</v>
      </c>
      <c r="O17" s="2">
        <f>'Afiliaciones Construcción '!L21</f>
        <v>0</v>
      </c>
      <c r="P17" s="2"/>
      <c r="Q17" s="2">
        <f>'PIB Volumen por sectores'!M22</f>
        <v>0</v>
      </c>
      <c r="R17" s="2">
        <f>'EPA 1995-2018'!O17</f>
        <v>0</v>
      </c>
      <c r="S17" s="2"/>
      <c r="T17" s="2">
        <f>'PIB Volumen por sectores'!M22</f>
        <v>0</v>
      </c>
      <c r="U17" s="2">
        <f>'Empleo a tiempo completo-H trab'!O24</f>
        <v>0</v>
      </c>
      <c r="V17" s="2"/>
      <c r="W17" s="2">
        <f>'PIB Volumen por sectores'!M22</f>
        <v>0</v>
      </c>
      <c r="X17" s="2">
        <f>'Empleo a tiempo completo-H trab'!AU24</f>
        <v>0</v>
      </c>
      <c r="Y17" s="2"/>
    </row>
    <row r="18" spans="13:25" x14ac:dyDescent="0.25">
      <c r="M18" s="103" t="s">
        <v>42</v>
      </c>
      <c r="N18" s="2">
        <f>'PIB Volumen por sectores'!M23</f>
        <v>0</v>
      </c>
      <c r="O18" s="2">
        <f>'Afiliaciones Construcción '!L22</f>
        <v>0</v>
      </c>
      <c r="P18" s="2"/>
      <c r="Q18" s="2">
        <f>'PIB Volumen por sectores'!M23</f>
        <v>0</v>
      </c>
      <c r="R18" s="2">
        <f>'EPA 1995-2018'!O18</f>
        <v>0</v>
      </c>
      <c r="S18" s="2"/>
      <c r="T18" s="2">
        <f>'PIB Volumen por sectores'!M23</f>
        <v>0</v>
      </c>
      <c r="U18" s="2">
        <f>'Empleo a tiempo completo-H trab'!O25</f>
        <v>0</v>
      </c>
      <c r="V18" s="2"/>
      <c r="W18" s="2">
        <f>'PIB Volumen por sectores'!M23</f>
        <v>0</v>
      </c>
      <c r="X18" s="2">
        <f>'Empleo a tiempo completo-H trab'!AU25</f>
        <v>0</v>
      </c>
      <c r="Y18" s="2"/>
    </row>
    <row r="19" spans="13:25" x14ac:dyDescent="0.25">
      <c r="M19" s="103" t="s">
        <v>43</v>
      </c>
      <c r="N19" s="2">
        <f>'PIB Volumen por sectores'!M24</f>
        <v>0</v>
      </c>
      <c r="O19" s="2">
        <f>'Afiliaciones Construcción '!L23</f>
        <v>0</v>
      </c>
      <c r="P19" s="2"/>
      <c r="Q19" s="2">
        <f>'PIB Volumen por sectores'!M24</f>
        <v>0</v>
      </c>
      <c r="R19" s="2">
        <f>'EPA 1995-2018'!O19</f>
        <v>0</v>
      </c>
      <c r="S19" s="2"/>
      <c r="T19" s="2">
        <f>'PIB Volumen por sectores'!M24</f>
        <v>0</v>
      </c>
      <c r="U19" s="2">
        <f>'Empleo a tiempo completo-H trab'!O26</f>
        <v>0</v>
      </c>
      <c r="V19" s="2"/>
      <c r="W19" s="2">
        <f>'PIB Volumen por sectores'!M24</f>
        <v>0</v>
      </c>
      <c r="X19" s="2">
        <f>'Empleo a tiempo completo-H trab'!AU26</f>
        <v>0</v>
      </c>
      <c r="Y19" s="2"/>
    </row>
    <row r="20" spans="13:25" x14ac:dyDescent="0.25">
      <c r="M20" s="103" t="s">
        <v>44</v>
      </c>
      <c r="N20" s="2">
        <f>'PIB Volumen por sectores'!M25</f>
        <v>0</v>
      </c>
      <c r="O20" s="2">
        <f>'Afiliaciones Construcción '!L24</f>
        <v>0</v>
      </c>
      <c r="P20" s="2"/>
      <c r="Q20" s="2">
        <f>'PIB Volumen por sectores'!M25</f>
        <v>0</v>
      </c>
      <c r="R20" s="2">
        <f>'EPA 1995-2018'!O20</f>
        <v>0</v>
      </c>
      <c r="S20" s="2"/>
      <c r="T20" s="2">
        <f>'PIB Volumen por sectores'!M25</f>
        <v>0</v>
      </c>
      <c r="U20" s="2">
        <f>'Empleo a tiempo completo-H trab'!O27</f>
        <v>0</v>
      </c>
      <c r="V20" s="2"/>
      <c r="W20" s="2">
        <f>'PIB Volumen por sectores'!M25</f>
        <v>0</v>
      </c>
      <c r="X20" s="2">
        <f>'Empleo a tiempo completo-H trab'!AU27</f>
        <v>0</v>
      </c>
      <c r="Y20" s="2"/>
    </row>
    <row r="21" spans="13:25" x14ac:dyDescent="0.25">
      <c r="M21" s="103" t="s">
        <v>45</v>
      </c>
      <c r="N21" s="2">
        <f>'PIB Volumen por sectores'!M26</f>
        <v>0</v>
      </c>
      <c r="O21" s="2">
        <f>'Afiliaciones Construcción '!L25</f>
        <v>0</v>
      </c>
      <c r="P21" s="2"/>
      <c r="Q21" s="2">
        <f>'PIB Volumen por sectores'!M26</f>
        <v>0</v>
      </c>
      <c r="R21" s="2">
        <f>'EPA 1995-2018'!O21</f>
        <v>0</v>
      </c>
      <c r="S21" s="2"/>
      <c r="T21" s="2">
        <f>'PIB Volumen por sectores'!M26</f>
        <v>0</v>
      </c>
      <c r="U21" s="2">
        <f>'Empleo a tiempo completo-H trab'!O28</f>
        <v>0</v>
      </c>
      <c r="V21" s="2"/>
      <c r="W21" s="2">
        <f>'PIB Volumen por sectores'!M26</f>
        <v>0</v>
      </c>
      <c r="X21" s="2">
        <f>'Empleo a tiempo completo-H trab'!AU28</f>
        <v>0</v>
      </c>
      <c r="Y21" s="2"/>
    </row>
    <row r="22" spans="13:25" x14ac:dyDescent="0.25">
      <c r="M22" s="103" t="s">
        <v>46</v>
      </c>
      <c r="N22" s="2">
        <f>'PIB Volumen por sectores'!M27</f>
        <v>0</v>
      </c>
      <c r="O22" s="2">
        <f>'Afiliaciones Construcción '!L26</f>
        <v>0</v>
      </c>
      <c r="P22" s="2"/>
      <c r="Q22" s="2">
        <f>'PIB Volumen por sectores'!M27</f>
        <v>0</v>
      </c>
      <c r="R22" s="2">
        <f>'EPA 1995-2018'!O22</f>
        <v>0</v>
      </c>
      <c r="S22" s="2"/>
      <c r="T22" s="2">
        <f>'PIB Volumen por sectores'!M27</f>
        <v>0</v>
      </c>
      <c r="U22" s="2">
        <f>'Empleo a tiempo completo-H trab'!O29</f>
        <v>0</v>
      </c>
      <c r="V22" s="2"/>
      <c r="W22" s="2">
        <f>'PIB Volumen por sectores'!M27</f>
        <v>0</v>
      </c>
      <c r="X22" s="2">
        <f>'Empleo a tiempo completo-H trab'!AU29</f>
        <v>0</v>
      </c>
      <c r="Y22" s="2"/>
    </row>
    <row r="23" spans="13:25" x14ac:dyDescent="0.25">
      <c r="M23" s="103" t="s">
        <v>47</v>
      </c>
      <c r="N23" s="2">
        <f>'PIB Volumen por sectores'!M28</f>
        <v>0</v>
      </c>
      <c r="O23" s="2">
        <f>'Afiliaciones Construcción '!L27</f>
        <v>0</v>
      </c>
      <c r="P23" s="2"/>
      <c r="Q23" s="2">
        <f>'PIB Volumen por sectores'!M28</f>
        <v>0</v>
      </c>
      <c r="R23" s="2">
        <f>'EPA 1995-2018'!O23</f>
        <v>0</v>
      </c>
      <c r="S23" s="2"/>
      <c r="T23" s="2">
        <f>'PIB Volumen por sectores'!M28</f>
        <v>0</v>
      </c>
      <c r="U23" s="2">
        <f>'Empleo a tiempo completo-H trab'!O30</f>
        <v>0</v>
      </c>
      <c r="V23" s="2"/>
      <c r="W23" s="2">
        <f>'PIB Volumen por sectores'!M28</f>
        <v>0</v>
      </c>
      <c r="X23" s="2">
        <f>'Empleo a tiempo completo-H trab'!AU30</f>
        <v>0</v>
      </c>
      <c r="Y23" s="2"/>
    </row>
    <row r="24" spans="13:25" x14ac:dyDescent="0.25">
      <c r="M24" s="103" t="s">
        <v>48</v>
      </c>
      <c r="N24" s="2">
        <f>'PIB Volumen por sectores'!M29</f>
        <v>0</v>
      </c>
      <c r="O24" s="2">
        <f>'Afiliaciones Construcción '!L28</f>
        <v>0</v>
      </c>
      <c r="P24" s="2"/>
      <c r="Q24" s="2">
        <f>'PIB Volumen por sectores'!M29</f>
        <v>0</v>
      </c>
      <c r="R24" s="2">
        <f>'EPA 1995-2018'!O24</f>
        <v>0</v>
      </c>
      <c r="S24" s="2"/>
      <c r="T24" s="2">
        <f>'PIB Volumen por sectores'!M29</f>
        <v>0</v>
      </c>
      <c r="U24" s="2">
        <f>'Empleo a tiempo completo-H trab'!O31</f>
        <v>0</v>
      </c>
      <c r="V24" s="2"/>
      <c r="W24" s="2">
        <f>'PIB Volumen por sectores'!M29</f>
        <v>0</v>
      </c>
      <c r="X24" s="2">
        <f>'Empleo a tiempo completo-H trab'!AU31</f>
        <v>0</v>
      </c>
      <c r="Y24" s="2"/>
    </row>
    <row r="25" spans="13:25" x14ac:dyDescent="0.25">
      <c r="M25" s="103" t="s">
        <v>49</v>
      </c>
      <c r="N25" s="2">
        <f>'PIB Volumen por sectores'!M30</f>
        <v>0</v>
      </c>
      <c r="O25" s="2">
        <f>'Afiliaciones Construcción '!L29</f>
        <v>0</v>
      </c>
      <c r="P25" s="2"/>
      <c r="Q25" s="2">
        <f>'PIB Volumen por sectores'!M30</f>
        <v>0</v>
      </c>
      <c r="R25" s="2">
        <f>'EPA 1995-2018'!O25</f>
        <v>0</v>
      </c>
      <c r="S25" s="2"/>
      <c r="T25" s="2">
        <f>'PIB Volumen por sectores'!M30</f>
        <v>0</v>
      </c>
      <c r="U25" s="2">
        <f>'Empleo a tiempo completo-H trab'!O32</f>
        <v>0</v>
      </c>
      <c r="V25" s="2"/>
      <c r="W25" s="2">
        <f>'PIB Volumen por sectores'!M30</f>
        <v>0</v>
      </c>
      <c r="X25" s="2">
        <f>'Empleo a tiempo completo-H trab'!AU32</f>
        <v>0</v>
      </c>
      <c r="Y25" s="2"/>
    </row>
    <row r="26" spans="13:25" x14ac:dyDescent="0.25">
      <c r="M26" s="103" t="s">
        <v>50</v>
      </c>
      <c r="N26" s="2">
        <f>'PIB Volumen por sectores'!M31</f>
        <v>0</v>
      </c>
      <c r="O26" s="2">
        <f>'Afiliaciones Construcción '!L30</f>
        <v>0</v>
      </c>
      <c r="P26" s="2"/>
      <c r="Q26" s="2">
        <f>'PIB Volumen por sectores'!M31</f>
        <v>0</v>
      </c>
      <c r="R26" s="2">
        <f>'EPA 1995-2018'!O26</f>
        <v>0</v>
      </c>
      <c r="S26" s="2"/>
      <c r="T26" s="2">
        <f>'PIB Volumen por sectores'!M31</f>
        <v>0</v>
      </c>
      <c r="U26" s="2">
        <f>'Empleo a tiempo completo-H trab'!O33</f>
        <v>0</v>
      </c>
      <c r="V26" s="2"/>
      <c r="W26" s="2">
        <f>'PIB Volumen por sectores'!M31</f>
        <v>0</v>
      </c>
      <c r="X26" s="2">
        <f>'Empleo a tiempo completo-H trab'!AU33</f>
        <v>0</v>
      </c>
      <c r="Y26" s="2"/>
    </row>
    <row r="27" spans="13:25" x14ac:dyDescent="0.25">
      <c r="M27" s="103" t="s">
        <v>51</v>
      </c>
      <c r="N27" s="2">
        <f>'PIB Volumen por sectores'!M32</f>
        <v>0</v>
      </c>
      <c r="O27" s="2">
        <f>'Afiliaciones Construcción '!L31</f>
        <v>0</v>
      </c>
      <c r="P27" s="2"/>
      <c r="Q27" s="2">
        <f>'PIB Volumen por sectores'!M32</f>
        <v>0</v>
      </c>
      <c r="R27" s="2">
        <f>'EPA 1995-2018'!O27</f>
        <v>0</v>
      </c>
      <c r="S27" s="2"/>
      <c r="T27" s="2">
        <f>'PIB Volumen por sectores'!M32</f>
        <v>0</v>
      </c>
      <c r="U27" s="2">
        <f>'Empleo a tiempo completo-H trab'!O34</f>
        <v>0</v>
      </c>
      <c r="V27" s="2"/>
      <c r="W27" s="2">
        <f>'PIB Volumen por sectores'!M32</f>
        <v>0</v>
      </c>
      <c r="X27" s="2">
        <f>'Empleo a tiempo completo-H trab'!AU34</f>
        <v>0</v>
      </c>
      <c r="Y27" s="2"/>
    </row>
    <row r="28" spans="13:25" x14ac:dyDescent="0.25">
      <c r="M28" s="103" t="s">
        <v>52</v>
      </c>
      <c r="N28" s="2">
        <f>'PIB Volumen por sectores'!M33</f>
        <v>0</v>
      </c>
      <c r="O28" s="2">
        <f>'Afiliaciones Construcción '!L32</f>
        <v>0</v>
      </c>
      <c r="P28" s="2"/>
      <c r="Q28" s="2">
        <f>'PIB Volumen por sectores'!M33</f>
        <v>0</v>
      </c>
      <c r="R28" s="2">
        <f>'EPA 1995-2018'!O28</f>
        <v>0</v>
      </c>
      <c r="S28" s="2"/>
      <c r="T28" s="2">
        <f>'PIB Volumen por sectores'!M33</f>
        <v>0</v>
      </c>
      <c r="U28" s="2">
        <f>'Empleo a tiempo completo-H trab'!O35</f>
        <v>0</v>
      </c>
      <c r="V28" s="2"/>
      <c r="W28" s="2">
        <f>'PIB Volumen por sectores'!M33</f>
        <v>0</v>
      </c>
      <c r="X28" s="2">
        <f>'Empleo a tiempo completo-H trab'!AU35</f>
        <v>0</v>
      </c>
      <c r="Y28" s="2"/>
    </row>
    <row r="29" spans="13:25" x14ac:dyDescent="0.25">
      <c r="M29" s="103" t="s">
        <v>53</v>
      </c>
      <c r="N29" s="2">
        <f>'PIB Volumen por sectores'!M34</f>
        <v>0</v>
      </c>
      <c r="O29" s="2">
        <f>'Afiliaciones Construcción '!L33</f>
        <v>0</v>
      </c>
      <c r="P29" s="2"/>
      <c r="Q29" s="2">
        <f>'PIB Volumen por sectores'!M34</f>
        <v>0</v>
      </c>
      <c r="R29" s="2">
        <f>'EPA 1995-2018'!O29</f>
        <v>0</v>
      </c>
      <c r="S29" s="2"/>
      <c r="T29" s="2">
        <f>'PIB Volumen por sectores'!M34</f>
        <v>0</v>
      </c>
      <c r="U29" s="2">
        <f>'Empleo a tiempo completo-H trab'!O36</f>
        <v>0</v>
      </c>
      <c r="V29" s="2"/>
      <c r="W29" s="2">
        <f>'PIB Volumen por sectores'!M34</f>
        <v>0</v>
      </c>
      <c r="X29" s="2">
        <f>'Empleo a tiempo completo-H trab'!AU36</f>
        <v>0</v>
      </c>
      <c r="Y29" s="2"/>
    </row>
    <row r="30" spans="13:25" x14ac:dyDescent="0.25">
      <c r="M30" s="103" t="s">
        <v>54</v>
      </c>
      <c r="N30" s="2">
        <f>'PIB Volumen por sectores'!M35</f>
        <v>0</v>
      </c>
      <c r="O30" s="2">
        <f>'Afiliaciones Construcción '!L34</f>
        <v>0</v>
      </c>
      <c r="P30" s="2"/>
      <c r="Q30" s="2">
        <f>'PIB Volumen por sectores'!M35</f>
        <v>0</v>
      </c>
      <c r="R30" s="2">
        <f>'EPA 1995-2018'!O30</f>
        <v>0</v>
      </c>
      <c r="S30" s="2"/>
      <c r="T30" s="2">
        <f>'PIB Volumen por sectores'!M35</f>
        <v>0</v>
      </c>
      <c r="U30" s="2">
        <f>'Empleo a tiempo completo-H trab'!O37</f>
        <v>0</v>
      </c>
      <c r="V30" s="2"/>
      <c r="W30" s="2">
        <f>'PIB Volumen por sectores'!M35</f>
        <v>0</v>
      </c>
      <c r="X30" s="2">
        <f>'Empleo a tiempo completo-H trab'!AU37</f>
        <v>0</v>
      </c>
      <c r="Y30" s="2"/>
    </row>
    <row r="31" spans="13:25" x14ac:dyDescent="0.25">
      <c r="M31" s="103" t="s">
        <v>55</v>
      </c>
      <c r="N31" s="2">
        <f>'PIB Volumen por sectores'!M36</f>
        <v>0</v>
      </c>
      <c r="O31" s="2">
        <f>'Afiliaciones Construcción '!L35</f>
        <v>0</v>
      </c>
      <c r="P31" s="2"/>
      <c r="Q31" s="2">
        <f>'PIB Volumen por sectores'!M36</f>
        <v>0</v>
      </c>
      <c r="R31" s="2">
        <f>'EPA 1995-2018'!O31</f>
        <v>0</v>
      </c>
      <c r="S31" s="2"/>
      <c r="T31" s="2">
        <f>'PIB Volumen por sectores'!M36</f>
        <v>0</v>
      </c>
      <c r="U31" s="2">
        <f>'Empleo a tiempo completo-H trab'!O38</f>
        <v>0</v>
      </c>
      <c r="V31" s="2"/>
      <c r="W31" s="2">
        <f>'PIB Volumen por sectores'!M36</f>
        <v>0</v>
      </c>
      <c r="X31" s="2">
        <f>'Empleo a tiempo completo-H trab'!AU38</f>
        <v>0</v>
      </c>
      <c r="Y31" s="2"/>
    </row>
    <row r="32" spans="13:25" x14ac:dyDescent="0.25">
      <c r="M32" s="103" t="s">
        <v>56</v>
      </c>
      <c r="N32" s="2">
        <f>'PIB Volumen por sectores'!M37</f>
        <v>0</v>
      </c>
      <c r="O32" s="2">
        <f>'Afiliaciones Construcción '!L36</f>
        <v>0</v>
      </c>
      <c r="P32" s="2"/>
      <c r="Q32" s="2">
        <f>'PIB Volumen por sectores'!M37</f>
        <v>0</v>
      </c>
      <c r="R32" s="2">
        <f>'EPA 1995-2018'!O32</f>
        <v>0</v>
      </c>
      <c r="S32" s="2"/>
      <c r="T32" s="2">
        <f>'PIB Volumen por sectores'!M37</f>
        <v>0</v>
      </c>
      <c r="U32" s="2">
        <f>'Empleo a tiempo completo-H trab'!O39</f>
        <v>0</v>
      </c>
      <c r="V32" s="2"/>
      <c r="W32" s="2">
        <f>'PIB Volumen por sectores'!M37</f>
        <v>0</v>
      </c>
      <c r="X32" s="2">
        <f>'Empleo a tiempo completo-H trab'!AU39</f>
        <v>0</v>
      </c>
      <c r="Y32" s="2"/>
    </row>
    <row r="33" spans="13:25" x14ac:dyDescent="0.25">
      <c r="M33" s="103" t="s">
        <v>57</v>
      </c>
      <c r="N33" s="2">
        <f>'PIB Volumen por sectores'!M38</f>
        <v>0</v>
      </c>
      <c r="O33" s="2">
        <f>'Afiliaciones Construcción '!L37</f>
        <v>0</v>
      </c>
      <c r="P33" s="2"/>
      <c r="Q33" s="2">
        <f>'PIB Volumen por sectores'!M38</f>
        <v>0</v>
      </c>
      <c r="R33" s="2">
        <f>'EPA 1995-2018'!O33</f>
        <v>0</v>
      </c>
      <c r="S33" s="2"/>
      <c r="T33" s="2">
        <f>'PIB Volumen por sectores'!M38</f>
        <v>0</v>
      </c>
      <c r="U33" s="2">
        <f>'Empleo a tiempo completo-H trab'!O40</f>
        <v>0</v>
      </c>
      <c r="V33" s="2"/>
      <c r="W33" s="2">
        <f>'PIB Volumen por sectores'!M38</f>
        <v>0</v>
      </c>
      <c r="X33" s="2">
        <f>'Empleo a tiempo completo-H trab'!AU40</f>
        <v>0</v>
      </c>
      <c r="Y33" s="2"/>
    </row>
    <row r="34" spans="13:25" x14ac:dyDescent="0.25">
      <c r="M34" s="103" t="s">
        <v>58</v>
      </c>
      <c r="N34" s="2">
        <f>'PIB Volumen por sectores'!M39</f>
        <v>0</v>
      </c>
      <c r="O34" s="2">
        <f>'Afiliaciones Construcción '!L38</f>
        <v>0</v>
      </c>
      <c r="P34" s="2"/>
      <c r="Q34" s="2">
        <f>'PIB Volumen por sectores'!M39</f>
        <v>0</v>
      </c>
      <c r="R34" s="2">
        <f>'EPA 1995-2018'!O34</f>
        <v>0</v>
      </c>
      <c r="S34" s="2"/>
      <c r="T34" s="2">
        <f>'PIB Volumen por sectores'!M39</f>
        <v>0</v>
      </c>
      <c r="U34" s="2">
        <f>'Empleo a tiempo completo-H trab'!O41</f>
        <v>0</v>
      </c>
      <c r="V34" s="2"/>
      <c r="W34" s="2">
        <f>'PIB Volumen por sectores'!M39</f>
        <v>0</v>
      </c>
      <c r="X34" s="2">
        <f>'Empleo a tiempo completo-H trab'!AU41</f>
        <v>0</v>
      </c>
      <c r="Y34" s="2"/>
    </row>
    <row r="35" spans="13:25" x14ac:dyDescent="0.25">
      <c r="M35" s="103" t="s">
        <v>59</v>
      </c>
      <c r="N35" s="2">
        <f>'PIB Volumen por sectores'!M40</f>
        <v>0</v>
      </c>
      <c r="O35" s="2">
        <f>'Afiliaciones Construcción '!L39</f>
        <v>0</v>
      </c>
      <c r="P35" s="2"/>
      <c r="Q35" s="2">
        <f>'PIB Volumen por sectores'!M40</f>
        <v>0</v>
      </c>
      <c r="R35" s="2">
        <f>'EPA 1995-2018'!O35</f>
        <v>0</v>
      </c>
      <c r="S35" s="2"/>
      <c r="T35" s="2">
        <f>'PIB Volumen por sectores'!M40</f>
        <v>0</v>
      </c>
      <c r="U35" s="2">
        <f>'Empleo a tiempo completo-H trab'!O42</f>
        <v>0</v>
      </c>
      <c r="V35" s="2"/>
      <c r="W35" s="2">
        <f>'PIB Volumen por sectores'!M40</f>
        <v>0</v>
      </c>
      <c r="X35" s="2">
        <f>'Empleo a tiempo completo-H trab'!AU42</f>
        <v>0</v>
      </c>
      <c r="Y35" s="2"/>
    </row>
    <row r="36" spans="13:25" x14ac:dyDescent="0.25">
      <c r="M36" s="103" t="s">
        <v>60</v>
      </c>
      <c r="N36" s="2">
        <f>'PIB Volumen por sectores'!M41</f>
        <v>0</v>
      </c>
      <c r="O36" s="2">
        <f>'Afiliaciones Construcción '!L40</f>
        <v>0</v>
      </c>
      <c r="P36" s="2"/>
      <c r="Q36" s="2">
        <f>'PIB Volumen por sectores'!M41</f>
        <v>0</v>
      </c>
      <c r="R36" s="2">
        <f>'EPA 1995-2018'!O36</f>
        <v>0</v>
      </c>
      <c r="S36" s="2"/>
      <c r="T36" s="2">
        <f>'PIB Volumen por sectores'!M41</f>
        <v>0</v>
      </c>
      <c r="U36" s="2">
        <f>'Empleo a tiempo completo-H trab'!O43</f>
        <v>0</v>
      </c>
      <c r="V36" s="2"/>
      <c r="W36" s="2">
        <f>'PIB Volumen por sectores'!M41</f>
        <v>0</v>
      </c>
      <c r="X36" s="2">
        <f>'Empleo a tiempo completo-H trab'!AU43</f>
        <v>0</v>
      </c>
      <c r="Y36" s="2"/>
    </row>
    <row r="37" spans="13:25" x14ac:dyDescent="0.25">
      <c r="M37" s="103" t="s">
        <v>61</v>
      </c>
      <c r="N37" s="2">
        <f>'PIB Volumen por sectores'!M42</f>
        <v>0</v>
      </c>
      <c r="O37" s="2">
        <f>'Afiliaciones Construcción '!L41</f>
        <v>0</v>
      </c>
      <c r="P37" s="2"/>
      <c r="Q37" s="2">
        <f>'PIB Volumen por sectores'!M42</f>
        <v>0</v>
      </c>
      <c r="R37" s="2">
        <f>'EPA 1995-2018'!O37</f>
        <v>0</v>
      </c>
      <c r="S37" s="2"/>
      <c r="T37" s="2">
        <f>'PIB Volumen por sectores'!M42</f>
        <v>0</v>
      </c>
      <c r="U37" s="2">
        <f>'Empleo a tiempo completo-H trab'!O44</f>
        <v>0</v>
      </c>
      <c r="V37" s="2"/>
      <c r="W37" s="2">
        <f>'PIB Volumen por sectores'!M42</f>
        <v>0</v>
      </c>
      <c r="X37" s="2">
        <f>'Empleo a tiempo completo-H trab'!AU44</f>
        <v>0</v>
      </c>
      <c r="Y37" s="2"/>
    </row>
    <row r="38" spans="13:25" x14ac:dyDescent="0.25">
      <c r="M38" s="103" t="s">
        <v>62</v>
      </c>
      <c r="N38" s="2">
        <f>'PIB Volumen por sectores'!M43</f>
        <v>0</v>
      </c>
      <c r="O38" s="2">
        <f>'Afiliaciones Construcción '!L42</f>
        <v>0</v>
      </c>
      <c r="P38" s="2"/>
      <c r="Q38" s="2">
        <f>'PIB Volumen por sectores'!M43</f>
        <v>0</v>
      </c>
      <c r="R38" s="2">
        <f>'EPA 1995-2018'!O38</f>
        <v>0</v>
      </c>
      <c r="S38" s="2"/>
      <c r="T38" s="2">
        <f>'PIB Volumen por sectores'!M43</f>
        <v>0</v>
      </c>
      <c r="U38" s="2">
        <f>'Empleo a tiempo completo-H trab'!O45</f>
        <v>0</v>
      </c>
      <c r="V38" s="2"/>
      <c r="W38" s="2">
        <f>'PIB Volumen por sectores'!M43</f>
        <v>0</v>
      </c>
      <c r="X38" s="2">
        <f>'Empleo a tiempo completo-H trab'!AU45</f>
        <v>0</v>
      </c>
      <c r="Y38" s="2"/>
    </row>
    <row r="39" spans="13:25" x14ac:dyDescent="0.25">
      <c r="M39" s="103" t="s">
        <v>63</v>
      </c>
      <c r="N39" s="2">
        <f>'PIB Volumen por sectores'!M44</f>
        <v>0</v>
      </c>
      <c r="O39" s="2">
        <f>'Afiliaciones Construcción '!L43</f>
        <v>0</v>
      </c>
      <c r="P39" s="2"/>
      <c r="Q39" s="2">
        <f>'PIB Volumen por sectores'!M44</f>
        <v>0</v>
      </c>
      <c r="R39" s="2">
        <f>'EPA 1995-2018'!O39</f>
        <v>0</v>
      </c>
      <c r="S39" s="2"/>
      <c r="T39" s="2">
        <f>'PIB Volumen por sectores'!M44</f>
        <v>0</v>
      </c>
      <c r="U39" s="2">
        <f>'Empleo a tiempo completo-H trab'!O46</f>
        <v>0</v>
      </c>
      <c r="V39" s="2"/>
      <c r="W39" s="2">
        <f>'PIB Volumen por sectores'!M44</f>
        <v>0</v>
      </c>
      <c r="X39" s="2">
        <f>'Empleo a tiempo completo-H trab'!AU46</f>
        <v>0</v>
      </c>
      <c r="Y39" s="2"/>
    </row>
    <row r="40" spans="13:25" x14ac:dyDescent="0.25">
      <c r="M40" s="103" t="s">
        <v>64</v>
      </c>
      <c r="N40" s="2">
        <f>'PIB Volumen por sectores'!M45</f>
        <v>0</v>
      </c>
      <c r="O40" s="2">
        <f>'Afiliaciones Construcción '!L44</f>
        <v>0</v>
      </c>
      <c r="P40" s="2"/>
      <c r="Q40" s="2">
        <f>'PIB Volumen por sectores'!M45</f>
        <v>0</v>
      </c>
      <c r="R40" s="2">
        <f>'EPA 1995-2018'!O40</f>
        <v>0</v>
      </c>
      <c r="S40" s="2"/>
      <c r="T40" s="2">
        <f>'PIB Volumen por sectores'!M45</f>
        <v>0</v>
      </c>
      <c r="U40" s="2">
        <f>'Empleo a tiempo completo-H trab'!O47</f>
        <v>0</v>
      </c>
      <c r="V40" s="2"/>
      <c r="W40" s="2">
        <f>'PIB Volumen por sectores'!M45</f>
        <v>0</v>
      </c>
      <c r="X40" s="2">
        <f>'Empleo a tiempo completo-H trab'!AU47</f>
        <v>0</v>
      </c>
      <c r="Y40" s="2"/>
    </row>
    <row r="41" spans="13:25" x14ac:dyDescent="0.25">
      <c r="M41" s="103" t="s">
        <v>65</v>
      </c>
      <c r="N41" s="2">
        <f>'PIB Volumen por sectores'!M46</f>
        <v>0</v>
      </c>
      <c r="O41" s="2">
        <f>'Afiliaciones Construcción '!L45</f>
        <v>0</v>
      </c>
      <c r="P41" s="2"/>
      <c r="Q41" s="2">
        <f>'PIB Volumen por sectores'!M46</f>
        <v>0</v>
      </c>
      <c r="R41" s="2">
        <f>'EPA 1995-2018'!O41</f>
        <v>0</v>
      </c>
      <c r="S41" s="2"/>
      <c r="T41" s="2">
        <f>'PIB Volumen por sectores'!M46</f>
        <v>0</v>
      </c>
      <c r="U41" s="2">
        <f>'Empleo a tiempo completo-H trab'!O48</f>
        <v>0</v>
      </c>
      <c r="V41" s="2"/>
      <c r="W41" s="2">
        <f>'PIB Volumen por sectores'!M46</f>
        <v>0</v>
      </c>
      <c r="X41" s="2">
        <f>'Empleo a tiempo completo-H trab'!AU48</f>
        <v>0</v>
      </c>
      <c r="Y41" s="2"/>
    </row>
    <row r="42" spans="13:25" x14ac:dyDescent="0.25">
      <c r="M42" s="103" t="s">
        <v>66</v>
      </c>
      <c r="N42" s="2">
        <f>'PIB Volumen por sectores'!M47</f>
        <v>0</v>
      </c>
      <c r="O42" s="2">
        <f>'Afiliaciones Construcción '!L46</f>
        <v>0</v>
      </c>
      <c r="P42" s="2"/>
      <c r="Q42" s="2">
        <f>'PIB Volumen por sectores'!M47</f>
        <v>0</v>
      </c>
      <c r="R42" s="2">
        <f>'EPA 1995-2018'!O42</f>
        <v>0</v>
      </c>
      <c r="S42" s="2"/>
      <c r="T42" s="2">
        <f>'PIB Volumen por sectores'!M47</f>
        <v>0</v>
      </c>
      <c r="U42" s="2">
        <f>'Empleo a tiempo completo-H trab'!O49</f>
        <v>0</v>
      </c>
      <c r="V42" s="2"/>
      <c r="W42" s="2">
        <f>'PIB Volumen por sectores'!M47</f>
        <v>0</v>
      </c>
      <c r="X42" s="2">
        <f>'Empleo a tiempo completo-H trab'!AU49</f>
        <v>0</v>
      </c>
      <c r="Y42" s="2"/>
    </row>
    <row r="43" spans="13:25" x14ac:dyDescent="0.25">
      <c r="M43" s="103" t="s">
        <v>67</v>
      </c>
      <c r="N43" s="2">
        <f>'PIB Volumen por sectores'!M48</f>
        <v>0</v>
      </c>
      <c r="O43" s="2">
        <f>'Afiliaciones Construcción '!L47</f>
        <v>0</v>
      </c>
      <c r="P43" s="2"/>
      <c r="Q43" s="2">
        <f>'PIB Volumen por sectores'!M48</f>
        <v>0</v>
      </c>
      <c r="R43" s="2">
        <f>'EPA 1995-2018'!O43</f>
        <v>0</v>
      </c>
      <c r="S43" s="2"/>
      <c r="T43" s="2">
        <f>'PIB Volumen por sectores'!M48</f>
        <v>0</v>
      </c>
      <c r="U43" s="2">
        <f>'Empleo a tiempo completo-H trab'!O50</f>
        <v>0</v>
      </c>
      <c r="V43" s="2"/>
      <c r="W43" s="2">
        <f>'PIB Volumen por sectores'!M48</f>
        <v>0</v>
      </c>
      <c r="X43" s="2">
        <f>'Empleo a tiempo completo-H trab'!AU50</f>
        <v>0</v>
      </c>
      <c r="Y43" s="2"/>
    </row>
    <row r="44" spans="13:25" x14ac:dyDescent="0.25">
      <c r="M44" s="103" t="s">
        <v>68</v>
      </c>
      <c r="N44" s="2">
        <f>'PIB Volumen por sectores'!M49</f>
        <v>0</v>
      </c>
      <c r="O44" s="2">
        <f>'Afiliaciones Construcción '!L48</f>
        <v>0</v>
      </c>
      <c r="P44" s="2"/>
      <c r="Q44" s="2">
        <f>'PIB Volumen por sectores'!M49</f>
        <v>0</v>
      </c>
      <c r="R44" s="2">
        <f>'EPA 1995-2018'!O44</f>
        <v>0</v>
      </c>
      <c r="S44" s="2"/>
      <c r="T44" s="2">
        <f>'PIB Volumen por sectores'!M49</f>
        <v>0</v>
      </c>
      <c r="U44" s="2">
        <f>'Empleo a tiempo completo-H trab'!O51</f>
        <v>0</v>
      </c>
      <c r="V44" s="2"/>
      <c r="W44" s="2">
        <f>'PIB Volumen por sectores'!M49</f>
        <v>0</v>
      </c>
      <c r="X44" s="2">
        <f>'Empleo a tiempo completo-H trab'!AU51</f>
        <v>0</v>
      </c>
      <c r="Y44" s="2"/>
    </row>
    <row r="45" spans="13:25" x14ac:dyDescent="0.25">
      <c r="M45" s="103" t="s">
        <v>69</v>
      </c>
      <c r="N45" s="2">
        <f>'PIB Volumen por sectores'!M50</f>
        <v>0</v>
      </c>
      <c r="O45" s="2">
        <f>'Afiliaciones Construcción '!L49</f>
        <v>0</v>
      </c>
      <c r="P45" s="2"/>
      <c r="Q45" s="2">
        <f>'PIB Volumen por sectores'!M50</f>
        <v>0</v>
      </c>
      <c r="R45" s="2">
        <f>'EPA 1995-2018'!O45</f>
        <v>0</v>
      </c>
      <c r="S45" s="2"/>
      <c r="T45" s="2">
        <f>'PIB Volumen por sectores'!M50</f>
        <v>0</v>
      </c>
      <c r="U45" s="2">
        <f>'Empleo a tiempo completo-H trab'!O52</f>
        <v>0</v>
      </c>
      <c r="V45" s="2"/>
      <c r="W45" s="2">
        <f>'PIB Volumen por sectores'!M50</f>
        <v>0</v>
      </c>
      <c r="X45" s="2">
        <f>'Empleo a tiempo completo-H trab'!AU52</f>
        <v>0</v>
      </c>
      <c r="Y45" s="2"/>
    </row>
    <row r="46" spans="13:25" x14ac:dyDescent="0.25">
      <c r="M46" s="103" t="s">
        <v>70</v>
      </c>
      <c r="N46" s="2">
        <f>'PIB Volumen por sectores'!M51</f>
        <v>0</v>
      </c>
      <c r="O46" s="2">
        <f>'Afiliaciones Construcción '!L50</f>
        <v>0</v>
      </c>
      <c r="P46" s="2"/>
      <c r="Q46" s="2">
        <f>'PIB Volumen por sectores'!M51</f>
        <v>0</v>
      </c>
      <c r="R46" s="2">
        <f>'EPA 1995-2018'!O46</f>
        <v>0</v>
      </c>
      <c r="S46" s="2"/>
      <c r="T46" s="2">
        <f>'PIB Volumen por sectores'!M51</f>
        <v>0</v>
      </c>
      <c r="U46" s="2">
        <f>'Empleo a tiempo completo-H trab'!O53</f>
        <v>0</v>
      </c>
      <c r="V46" s="2"/>
      <c r="W46" s="2">
        <f>'PIB Volumen por sectores'!M51</f>
        <v>0</v>
      </c>
      <c r="X46" s="2">
        <f>'Empleo a tiempo completo-H trab'!AU53</f>
        <v>0</v>
      </c>
      <c r="Y46" s="2"/>
    </row>
    <row r="47" spans="13:25" x14ac:dyDescent="0.25">
      <c r="M47" s="103" t="s">
        <v>71</v>
      </c>
      <c r="N47" s="2">
        <f>'PIB Volumen por sectores'!M52</f>
        <v>0</v>
      </c>
      <c r="O47" s="2">
        <f>'Afiliaciones Construcción '!L51</f>
        <v>0</v>
      </c>
      <c r="P47" s="2"/>
      <c r="Q47" s="2">
        <f>'PIB Volumen por sectores'!M52</f>
        <v>0</v>
      </c>
      <c r="R47" s="2">
        <f>'EPA 1995-2018'!O47</f>
        <v>0</v>
      </c>
      <c r="S47" s="2"/>
      <c r="T47" s="2">
        <f>'PIB Volumen por sectores'!M52</f>
        <v>0</v>
      </c>
      <c r="U47" s="2">
        <f>'Empleo a tiempo completo-H trab'!O54</f>
        <v>0</v>
      </c>
      <c r="V47" s="2"/>
      <c r="W47" s="2">
        <f>'PIB Volumen por sectores'!M52</f>
        <v>0</v>
      </c>
      <c r="X47" s="2">
        <f>'Empleo a tiempo completo-H trab'!AU54</f>
        <v>0</v>
      </c>
      <c r="Y47" s="2"/>
    </row>
    <row r="48" spans="13:25" x14ac:dyDescent="0.25">
      <c r="M48" s="103" t="s">
        <v>72</v>
      </c>
      <c r="N48" s="2">
        <f>'PIB Volumen por sectores'!M53</f>
        <v>0</v>
      </c>
      <c r="O48" s="2">
        <f>'Afiliaciones Construcción '!L52</f>
        <v>0</v>
      </c>
      <c r="P48" s="2"/>
      <c r="Q48" s="2">
        <f>'PIB Volumen por sectores'!M53</f>
        <v>0</v>
      </c>
      <c r="R48" s="2">
        <f>'EPA 1995-2018'!O48</f>
        <v>0</v>
      </c>
      <c r="S48" s="2"/>
      <c r="T48" s="2">
        <f>'PIB Volumen por sectores'!M53</f>
        <v>0</v>
      </c>
      <c r="U48" s="2">
        <f>'Empleo a tiempo completo-H trab'!O55</f>
        <v>0</v>
      </c>
      <c r="V48" s="2"/>
      <c r="W48" s="2">
        <f>'PIB Volumen por sectores'!M53</f>
        <v>0</v>
      </c>
      <c r="X48" s="2">
        <f>'Empleo a tiempo completo-H trab'!AU55</f>
        <v>0</v>
      </c>
      <c r="Y48" s="2"/>
    </row>
    <row r="49" spans="13:25" x14ac:dyDescent="0.25">
      <c r="M49" s="103" t="s">
        <v>73</v>
      </c>
      <c r="N49" s="2">
        <f>'PIB Volumen por sectores'!M54</f>
        <v>0</v>
      </c>
      <c r="O49" s="2">
        <f>'Afiliaciones Construcción '!L53</f>
        <v>0</v>
      </c>
      <c r="P49" s="2"/>
      <c r="Q49" s="2">
        <f>'PIB Volumen por sectores'!M54</f>
        <v>0</v>
      </c>
      <c r="R49" s="2">
        <f>'EPA 1995-2018'!O49</f>
        <v>0</v>
      </c>
      <c r="S49" s="2"/>
      <c r="T49" s="2">
        <f>'PIB Volumen por sectores'!M54</f>
        <v>0</v>
      </c>
      <c r="U49" s="2">
        <f>'Empleo a tiempo completo-H trab'!O56</f>
        <v>0</v>
      </c>
      <c r="V49" s="2"/>
      <c r="W49" s="2">
        <f>'PIB Volumen por sectores'!M54</f>
        <v>0</v>
      </c>
      <c r="X49" s="2">
        <f>'Empleo a tiempo completo-H trab'!AU56</f>
        <v>0</v>
      </c>
      <c r="Y49" s="2"/>
    </row>
    <row r="50" spans="13:25" x14ac:dyDescent="0.25">
      <c r="M50" s="103" t="s">
        <v>74</v>
      </c>
      <c r="N50" s="2">
        <f>'PIB Volumen por sectores'!M55</f>
        <v>0</v>
      </c>
      <c r="O50" s="2">
        <f>'Afiliaciones Construcción '!L54</f>
        <v>0</v>
      </c>
      <c r="P50" s="2"/>
      <c r="Q50" s="2">
        <f>'PIB Volumen por sectores'!M55</f>
        <v>0</v>
      </c>
      <c r="R50" s="2">
        <f>'EPA 1995-2018'!O50</f>
        <v>0</v>
      </c>
      <c r="S50" s="2"/>
      <c r="T50" s="2">
        <f>'PIB Volumen por sectores'!M55</f>
        <v>0</v>
      </c>
      <c r="U50" s="2">
        <f>'Empleo a tiempo completo-H trab'!O57</f>
        <v>0</v>
      </c>
      <c r="V50" s="2"/>
      <c r="W50" s="2">
        <f>'PIB Volumen por sectores'!M55</f>
        <v>0</v>
      </c>
      <c r="X50" s="2">
        <f>'Empleo a tiempo completo-H trab'!AU57</f>
        <v>0</v>
      </c>
      <c r="Y50" s="2"/>
    </row>
    <row r="51" spans="13:25" x14ac:dyDescent="0.25">
      <c r="M51" s="103" t="s">
        <v>75</v>
      </c>
      <c r="N51" s="2">
        <f>'PIB Volumen por sectores'!M56</f>
        <v>0</v>
      </c>
      <c r="O51" s="2">
        <f>'Afiliaciones Construcción '!L55</f>
        <v>0</v>
      </c>
      <c r="P51" s="2"/>
      <c r="Q51" s="2">
        <f>'PIB Volumen por sectores'!M56</f>
        <v>0</v>
      </c>
      <c r="R51" s="2">
        <f>'EPA 1995-2018'!O51</f>
        <v>0</v>
      </c>
      <c r="S51" s="2"/>
      <c r="T51" s="2">
        <f>'PIB Volumen por sectores'!M56</f>
        <v>0</v>
      </c>
      <c r="U51" s="2">
        <f>'Empleo a tiempo completo-H trab'!O58</f>
        <v>0</v>
      </c>
      <c r="V51" s="2"/>
      <c r="W51" s="2">
        <f>'PIB Volumen por sectores'!M56</f>
        <v>0</v>
      </c>
      <c r="X51" s="2">
        <f>'Empleo a tiempo completo-H trab'!AU58</f>
        <v>0</v>
      </c>
      <c r="Y51" s="2"/>
    </row>
    <row r="52" spans="13:25" x14ac:dyDescent="0.25">
      <c r="M52" s="103" t="s">
        <v>76</v>
      </c>
      <c r="N52" s="2">
        <f>'PIB Volumen por sectores'!M57</f>
        <v>0</v>
      </c>
      <c r="O52" s="2">
        <f>'Afiliaciones Construcción '!L56</f>
        <v>0</v>
      </c>
      <c r="P52" s="2"/>
      <c r="Q52" s="2">
        <f>'PIB Volumen por sectores'!M57</f>
        <v>0</v>
      </c>
      <c r="R52" s="2">
        <f>'EPA 1995-2018'!O52</f>
        <v>0</v>
      </c>
      <c r="S52" s="2"/>
      <c r="T52" s="2">
        <f>'PIB Volumen por sectores'!M57</f>
        <v>0</v>
      </c>
      <c r="U52" s="2">
        <f>'Empleo a tiempo completo-H trab'!O59</f>
        <v>0</v>
      </c>
      <c r="V52" s="2"/>
      <c r="W52" s="2">
        <f>'PIB Volumen por sectores'!M57</f>
        <v>0</v>
      </c>
      <c r="X52" s="2">
        <f>'Empleo a tiempo completo-H trab'!AU59</f>
        <v>0</v>
      </c>
      <c r="Y52" s="2"/>
    </row>
    <row r="53" spans="13:25" x14ac:dyDescent="0.25">
      <c r="M53" s="103" t="s">
        <v>77</v>
      </c>
      <c r="N53" s="2">
        <f>'PIB Volumen por sectores'!M58</f>
        <v>0</v>
      </c>
      <c r="O53" s="2">
        <f>'Afiliaciones Construcción '!L57</f>
        <v>0</v>
      </c>
      <c r="P53" s="2"/>
      <c r="Q53" s="2">
        <f>'PIB Volumen por sectores'!M58</f>
        <v>0</v>
      </c>
      <c r="R53" s="2">
        <f>'EPA 1995-2018'!O53</f>
        <v>0</v>
      </c>
      <c r="S53" s="2"/>
      <c r="T53" s="2">
        <f>'PIB Volumen por sectores'!M58</f>
        <v>0</v>
      </c>
      <c r="U53" s="2">
        <f>'Empleo a tiempo completo-H trab'!O60</f>
        <v>0</v>
      </c>
      <c r="V53" s="2"/>
      <c r="W53" s="2">
        <f>'PIB Volumen por sectores'!M58</f>
        <v>0</v>
      </c>
      <c r="X53" s="2">
        <f>'Empleo a tiempo completo-H trab'!AU60</f>
        <v>0</v>
      </c>
      <c r="Y53" s="2"/>
    </row>
    <row r="54" spans="13:25" x14ac:dyDescent="0.25">
      <c r="M54" s="103" t="s">
        <v>78</v>
      </c>
      <c r="N54" s="2">
        <f>'PIB Volumen por sectores'!M59</f>
        <v>0</v>
      </c>
      <c r="O54" s="2">
        <f>'Afiliaciones Construcción '!L58</f>
        <v>1</v>
      </c>
      <c r="P54" s="108">
        <v>3</v>
      </c>
      <c r="Q54" s="2">
        <f>'PIB Volumen por sectores'!M59</f>
        <v>0</v>
      </c>
      <c r="R54" s="2">
        <f>'EPA 1995-2018'!O54</f>
        <v>1</v>
      </c>
      <c r="S54" s="108">
        <v>3</v>
      </c>
      <c r="T54" s="2">
        <f>'PIB Volumen por sectores'!M59</f>
        <v>0</v>
      </c>
      <c r="U54" s="2">
        <f>'Empleo a tiempo completo-H trab'!O61</f>
        <v>1</v>
      </c>
      <c r="V54" s="108">
        <v>3</v>
      </c>
      <c r="W54" s="2">
        <f>'PIB Volumen por sectores'!M59</f>
        <v>0</v>
      </c>
      <c r="X54" s="2">
        <f>'Empleo a tiempo completo-H trab'!AU61</f>
        <v>1</v>
      </c>
      <c r="Y54" s="108">
        <v>3</v>
      </c>
    </row>
    <row r="55" spans="13:25" x14ac:dyDescent="0.25">
      <c r="M55" s="103" t="s">
        <v>79</v>
      </c>
      <c r="N55" s="2">
        <f>'PIB Volumen por sectores'!M60</f>
        <v>0</v>
      </c>
      <c r="O55" s="2">
        <f>'Afiliaciones Construcción '!L59</f>
        <v>0</v>
      </c>
      <c r="P55" s="2"/>
      <c r="Q55" s="2">
        <f>'PIB Volumen por sectores'!M60</f>
        <v>0</v>
      </c>
      <c r="R55" s="2">
        <f>'EPA 1995-2018'!O55</f>
        <v>0</v>
      </c>
      <c r="S55" s="2"/>
      <c r="T55" s="2">
        <f>'PIB Volumen por sectores'!M60</f>
        <v>0</v>
      </c>
      <c r="U55" s="2">
        <f>'Empleo a tiempo completo-H trab'!O62</f>
        <v>0</v>
      </c>
      <c r="V55" s="2"/>
      <c r="W55" s="2">
        <f>'PIB Volumen por sectores'!M60</f>
        <v>0</v>
      </c>
      <c r="X55" s="2">
        <f>'Empleo a tiempo completo-H trab'!AU62</f>
        <v>0</v>
      </c>
      <c r="Y55" s="2"/>
    </row>
    <row r="56" spans="13:25" x14ac:dyDescent="0.25">
      <c r="M56" s="103" t="s">
        <v>80</v>
      </c>
      <c r="N56" s="2">
        <f>'PIB Volumen por sectores'!M61</f>
        <v>0</v>
      </c>
      <c r="O56" s="2">
        <f>'Afiliaciones Construcción '!L60</f>
        <v>0</v>
      </c>
      <c r="P56" s="113"/>
      <c r="Q56" s="2">
        <f>'PIB Volumen por sectores'!M61</f>
        <v>0</v>
      </c>
      <c r="R56" s="2">
        <f>'EPA 1995-2018'!O56</f>
        <v>0</v>
      </c>
      <c r="S56" s="2"/>
      <c r="T56" s="2">
        <f>'PIB Volumen por sectores'!M61</f>
        <v>0</v>
      </c>
      <c r="U56" s="2">
        <f>'Empleo a tiempo completo-H trab'!O63</f>
        <v>0</v>
      </c>
      <c r="V56" s="2"/>
      <c r="W56" s="2">
        <f>'PIB Volumen por sectores'!M61</f>
        <v>0</v>
      </c>
      <c r="X56" s="2">
        <f>'Empleo a tiempo completo-H trab'!AU63</f>
        <v>0</v>
      </c>
      <c r="Y56" s="2"/>
    </row>
    <row r="57" spans="13:25" x14ac:dyDescent="0.25">
      <c r="M57" s="103" t="s">
        <v>81</v>
      </c>
      <c r="N57" s="2">
        <f>'PIB Volumen por sectores'!M62</f>
        <v>1</v>
      </c>
      <c r="O57" s="2">
        <f>'Afiliaciones Construcción '!L61</f>
        <v>0</v>
      </c>
      <c r="P57" s="2"/>
      <c r="Q57" s="2">
        <f>'PIB Volumen por sectores'!M62</f>
        <v>1</v>
      </c>
      <c r="R57" s="2">
        <f>'EPA 1995-2018'!O57</f>
        <v>0</v>
      </c>
      <c r="S57" s="113"/>
      <c r="T57" s="2">
        <f>'PIB Volumen por sectores'!M62</f>
        <v>1</v>
      </c>
      <c r="U57" s="2">
        <f>'Empleo a tiempo completo-H trab'!O64</f>
        <v>0</v>
      </c>
      <c r="V57" s="2"/>
      <c r="W57" s="2">
        <f>'PIB Volumen por sectores'!M62</f>
        <v>1</v>
      </c>
      <c r="X57" s="2">
        <f>'Empleo a tiempo completo-H trab'!AU64</f>
        <v>0</v>
      </c>
      <c r="Y57" s="2"/>
    </row>
    <row r="58" spans="13:25" x14ac:dyDescent="0.25">
      <c r="M58" s="103" t="s">
        <v>82</v>
      </c>
      <c r="N58" s="2">
        <f>'PIB Volumen por sectores'!M63</f>
        <v>0</v>
      </c>
      <c r="O58" s="2">
        <f>'Afiliaciones Construcción '!L62</f>
        <v>0</v>
      </c>
      <c r="P58" s="2"/>
      <c r="Q58" s="2">
        <f>'PIB Volumen por sectores'!M63</f>
        <v>0</v>
      </c>
      <c r="R58" s="2">
        <f>'EPA 1995-2018'!O58</f>
        <v>0</v>
      </c>
      <c r="S58" s="2"/>
      <c r="T58" s="2">
        <f>'PIB Volumen por sectores'!M63</f>
        <v>0</v>
      </c>
      <c r="U58" s="2">
        <f>'Empleo a tiempo completo-H trab'!O65</f>
        <v>0</v>
      </c>
      <c r="V58" s="2"/>
      <c r="W58" s="2">
        <f>'PIB Volumen por sectores'!M63</f>
        <v>0</v>
      </c>
      <c r="X58" s="2">
        <f>'Empleo a tiempo completo-H trab'!AU65</f>
        <v>0</v>
      </c>
      <c r="Y58" s="2"/>
    </row>
    <row r="59" spans="13:25" x14ac:dyDescent="0.25">
      <c r="M59" s="103" t="s">
        <v>83</v>
      </c>
      <c r="N59" s="2">
        <f>'PIB Volumen por sectores'!M64</f>
        <v>0</v>
      </c>
      <c r="O59" s="2">
        <f>'Afiliaciones Construcción '!L63</f>
        <v>0</v>
      </c>
      <c r="P59" s="2"/>
      <c r="Q59" s="2">
        <f>'PIB Volumen por sectores'!M64</f>
        <v>0</v>
      </c>
      <c r="R59" s="2">
        <f>'EPA 1995-2018'!O59</f>
        <v>0</v>
      </c>
      <c r="S59" s="2"/>
      <c r="T59" s="2">
        <f>'PIB Volumen por sectores'!M64</f>
        <v>0</v>
      </c>
      <c r="U59" s="2">
        <f>'Empleo a tiempo completo-H trab'!O66</f>
        <v>0</v>
      </c>
      <c r="V59" s="2"/>
      <c r="W59" s="2">
        <f>'PIB Volumen por sectores'!M64</f>
        <v>0</v>
      </c>
      <c r="X59" s="2">
        <f>'Empleo a tiempo completo-H trab'!AU66</f>
        <v>0</v>
      </c>
      <c r="Y59" s="2"/>
    </row>
    <row r="60" spans="13:25" x14ac:dyDescent="0.25">
      <c r="M60" s="103" t="s">
        <v>84</v>
      </c>
      <c r="N60" s="2">
        <f>'PIB Volumen por sectores'!M65</f>
        <v>0</v>
      </c>
      <c r="O60" s="2">
        <f>'Afiliaciones Construcción '!L64</f>
        <v>0</v>
      </c>
      <c r="P60" s="2"/>
      <c r="Q60" s="2">
        <f>'PIB Volumen por sectores'!M65</f>
        <v>0</v>
      </c>
      <c r="R60" s="2">
        <f>'EPA 1995-2018'!O60</f>
        <v>0</v>
      </c>
      <c r="S60" s="2"/>
      <c r="T60" s="2">
        <f>'PIB Volumen por sectores'!M65</f>
        <v>0</v>
      </c>
      <c r="U60" s="2">
        <f>'Empleo a tiempo completo-H trab'!O67</f>
        <v>0</v>
      </c>
      <c r="V60" s="2"/>
      <c r="W60" s="2">
        <f>'PIB Volumen por sectores'!M65</f>
        <v>0</v>
      </c>
      <c r="X60" s="2">
        <f>'Empleo a tiempo completo-H trab'!AU67</f>
        <v>0</v>
      </c>
      <c r="Y60" s="2"/>
    </row>
    <row r="61" spans="13:25" x14ac:dyDescent="0.25">
      <c r="M61" s="103" t="s">
        <v>85</v>
      </c>
      <c r="N61" s="2">
        <f>'PIB Volumen por sectores'!M66</f>
        <v>0</v>
      </c>
      <c r="O61" s="2">
        <f>'Afiliaciones Construcción '!L65</f>
        <v>0</v>
      </c>
      <c r="P61" s="2"/>
      <c r="Q61" s="2">
        <f>'PIB Volumen por sectores'!M66</f>
        <v>0</v>
      </c>
      <c r="R61" s="2">
        <f>'EPA 1995-2018'!O61</f>
        <v>0</v>
      </c>
      <c r="S61" s="2"/>
      <c r="T61" s="2">
        <f>'PIB Volumen por sectores'!M66</f>
        <v>0</v>
      </c>
      <c r="U61" s="2">
        <f>'Empleo a tiempo completo-H trab'!O68</f>
        <v>0</v>
      </c>
      <c r="V61" s="2"/>
      <c r="W61" s="2">
        <f>'PIB Volumen por sectores'!M66</f>
        <v>0</v>
      </c>
      <c r="X61" s="2">
        <f>'Empleo a tiempo completo-H trab'!AU68</f>
        <v>0</v>
      </c>
      <c r="Y61" s="2"/>
    </row>
    <row r="62" spans="13:25" x14ac:dyDescent="0.25">
      <c r="M62" s="103" t="s">
        <v>86</v>
      </c>
      <c r="N62" s="2">
        <f>'PIB Volumen por sectores'!M67</f>
        <v>0</v>
      </c>
      <c r="O62" s="2">
        <f>'Afiliaciones Construcción '!L66</f>
        <v>0</v>
      </c>
      <c r="P62" s="2"/>
      <c r="Q62" s="2">
        <f>'PIB Volumen por sectores'!M67</f>
        <v>0</v>
      </c>
      <c r="R62" s="2">
        <f>'EPA 1995-2018'!O62</f>
        <v>0</v>
      </c>
      <c r="S62" s="2"/>
      <c r="T62" s="2">
        <f>'PIB Volumen por sectores'!M67</f>
        <v>0</v>
      </c>
      <c r="U62" s="2">
        <f>'Empleo a tiempo completo-H trab'!O69</f>
        <v>0</v>
      </c>
      <c r="V62" s="2"/>
      <c r="W62" s="2">
        <f>'PIB Volumen por sectores'!M67</f>
        <v>0</v>
      </c>
      <c r="X62" s="2">
        <f>'Empleo a tiempo completo-H trab'!AU69</f>
        <v>0</v>
      </c>
      <c r="Y62" s="2"/>
    </row>
    <row r="63" spans="13:25" x14ac:dyDescent="0.25">
      <c r="M63" s="103" t="s">
        <v>87</v>
      </c>
      <c r="N63" s="2">
        <f>'PIB Volumen por sectores'!M68</f>
        <v>0</v>
      </c>
      <c r="O63" s="2">
        <f>'Afiliaciones Construcción '!L67</f>
        <v>0</v>
      </c>
      <c r="P63" s="2"/>
      <c r="Q63" s="2">
        <f>'PIB Volumen por sectores'!M68</f>
        <v>0</v>
      </c>
      <c r="R63" s="2">
        <f>'EPA 1995-2018'!O63</f>
        <v>0</v>
      </c>
      <c r="S63" s="2"/>
      <c r="T63" s="2">
        <f>'PIB Volumen por sectores'!M68</f>
        <v>0</v>
      </c>
      <c r="U63" s="2">
        <f>'Empleo a tiempo completo-H trab'!O70</f>
        <v>0</v>
      </c>
      <c r="V63" s="2"/>
      <c r="W63" s="2">
        <f>'PIB Volumen por sectores'!M68</f>
        <v>0</v>
      </c>
      <c r="X63" s="2">
        <f>'Empleo a tiempo completo-H trab'!AU70</f>
        <v>0</v>
      </c>
      <c r="Y63" s="2"/>
    </row>
    <row r="64" spans="13:25" x14ac:dyDescent="0.25">
      <c r="M64" s="103" t="s">
        <v>88</v>
      </c>
      <c r="N64" s="2">
        <f>'PIB Volumen por sectores'!M69</f>
        <v>0</v>
      </c>
      <c r="O64" s="2">
        <f>'Afiliaciones Construcción '!L68</f>
        <v>0</v>
      </c>
      <c r="P64" s="2"/>
      <c r="Q64" s="2">
        <f>'PIB Volumen por sectores'!M69</f>
        <v>0</v>
      </c>
      <c r="R64" s="2">
        <f>'EPA 1995-2018'!O64</f>
        <v>0</v>
      </c>
      <c r="S64" s="2"/>
      <c r="T64" s="2">
        <f>'PIB Volumen por sectores'!M69</f>
        <v>0</v>
      </c>
      <c r="U64" s="2">
        <f>'Empleo a tiempo completo-H trab'!O71</f>
        <v>0</v>
      </c>
      <c r="V64" s="2"/>
      <c r="W64" s="2">
        <f>'PIB Volumen por sectores'!M69</f>
        <v>0</v>
      </c>
      <c r="X64" s="2">
        <f>'Empleo a tiempo completo-H trab'!AU71</f>
        <v>0</v>
      </c>
      <c r="Y64" s="2"/>
    </row>
    <row r="65" spans="13:25" x14ac:dyDescent="0.25">
      <c r="M65" s="103" t="s">
        <v>89</v>
      </c>
      <c r="N65" s="2">
        <f>'PIB Volumen por sectores'!M70</f>
        <v>0</v>
      </c>
      <c r="O65" s="2">
        <f>'Afiliaciones Construcción '!L69</f>
        <v>0</v>
      </c>
      <c r="P65" s="2"/>
      <c r="Q65" s="2">
        <f>'PIB Volumen por sectores'!M70</f>
        <v>0</v>
      </c>
      <c r="R65" s="2">
        <f>'EPA 1995-2018'!O65</f>
        <v>0</v>
      </c>
      <c r="S65" s="2"/>
      <c r="T65" s="2">
        <f>'PIB Volumen por sectores'!M70</f>
        <v>0</v>
      </c>
      <c r="U65" s="2">
        <f>'Empleo a tiempo completo-H trab'!O72</f>
        <v>0</v>
      </c>
      <c r="V65" s="2"/>
      <c r="W65" s="2">
        <f>'PIB Volumen por sectores'!M70</f>
        <v>0</v>
      </c>
      <c r="X65" s="2">
        <f>'Empleo a tiempo completo-H trab'!AU72</f>
        <v>0</v>
      </c>
      <c r="Y65" s="2"/>
    </row>
    <row r="66" spans="13:25" x14ac:dyDescent="0.25">
      <c r="M66" s="103" t="s">
        <v>90</v>
      </c>
      <c r="N66" s="2">
        <f>'PIB Volumen por sectores'!M71</f>
        <v>0</v>
      </c>
      <c r="O66" s="2">
        <f>'Afiliaciones Construcción '!L70</f>
        <v>0</v>
      </c>
      <c r="P66" s="2"/>
      <c r="Q66" s="2">
        <f>'PIB Volumen por sectores'!M71</f>
        <v>0</v>
      </c>
      <c r="R66" s="2">
        <f>'EPA 1995-2018'!O66</f>
        <v>0</v>
      </c>
      <c r="S66" s="2"/>
      <c r="T66" s="2">
        <f>'PIB Volumen por sectores'!M71</f>
        <v>0</v>
      </c>
      <c r="U66" s="2">
        <f>'Empleo a tiempo completo-H trab'!O73</f>
        <v>0</v>
      </c>
      <c r="V66" s="2"/>
      <c r="W66" s="2">
        <f>'PIB Volumen por sectores'!M71</f>
        <v>0</v>
      </c>
      <c r="X66" s="2">
        <f>'Empleo a tiempo completo-H trab'!AU73</f>
        <v>0</v>
      </c>
      <c r="Y66" s="2"/>
    </row>
    <row r="67" spans="13:25" x14ac:dyDescent="0.25">
      <c r="M67" s="103" t="s">
        <v>91</v>
      </c>
      <c r="N67" s="2">
        <f>'PIB Volumen por sectores'!M72</f>
        <v>0</v>
      </c>
      <c r="O67" s="2">
        <f>'Afiliaciones Construcción '!L71</f>
        <v>0</v>
      </c>
      <c r="P67" s="2"/>
      <c r="Q67" s="2">
        <f>'PIB Volumen por sectores'!M72</f>
        <v>0</v>
      </c>
      <c r="R67" s="2">
        <f>'EPA 1995-2018'!O67</f>
        <v>0</v>
      </c>
      <c r="S67" s="2"/>
      <c r="T67" s="2">
        <f>'PIB Volumen por sectores'!M72</f>
        <v>0</v>
      </c>
      <c r="U67" s="2">
        <f>'Empleo a tiempo completo-H trab'!O74</f>
        <v>0</v>
      </c>
      <c r="V67" s="2"/>
      <c r="W67" s="2">
        <f>'PIB Volumen por sectores'!M72</f>
        <v>0</v>
      </c>
      <c r="X67" s="2">
        <f>'Empleo a tiempo completo-H trab'!AU74</f>
        <v>0</v>
      </c>
      <c r="Y67" s="2"/>
    </row>
    <row r="68" spans="13:25" x14ac:dyDescent="0.25">
      <c r="M68" s="103" t="s">
        <v>92</v>
      </c>
      <c r="N68" s="2">
        <f>'PIB Volumen por sectores'!M73</f>
        <v>0</v>
      </c>
      <c r="O68" s="2">
        <f>'Afiliaciones Construcción '!L72</f>
        <v>0</v>
      </c>
      <c r="P68" s="2"/>
      <c r="Q68" s="2">
        <f>'PIB Volumen por sectores'!M73</f>
        <v>0</v>
      </c>
      <c r="R68" s="2">
        <f>'EPA 1995-2018'!O68</f>
        <v>0</v>
      </c>
      <c r="S68" s="2"/>
      <c r="T68" s="2">
        <f>'PIB Volumen por sectores'!M73</f>
        <v>0</v>
      </c>
      <c r="U68" s="2">
        <f>'Empleo a tiempo completo-H trab'!O75</f>
        <v>0</v>
      </c>
      <c r="V68" s="2"/>
      <c r="W68" s="2">
        <f>'PIB Volumen por sectores'!M73</f>
        <v>0</v>
      </c>
      <c r="X68" s="2">
        <f>'Empleo a tiempo completo-H trab'!AU75</f>
        <v>0</v>
      </c>
      <c r="Y68" s="2"/>
    </row>
    <row r="69" spans="13:25" x14ac:dyDescent="0.25">
      <c r="M69" s="103" t="s">
        <v>93</v>
      </c>
      <c r="N69" s="2">
        <f>'PIB Volumen por sectores'!M74</f>
        <v>0</v>
      </c>
      <c r="O69" s="2">
        <f>'Afiliaciones Construcción '!L73</f>
        <v>0</v>
      </c>
      <c r="P69" s="2"/>
      <c r="Q69" s="2">
        <f>'PIB Volumen por sectores'!M74</f>
        <v>0</v>
      </c>
      <c r="R69" s="2">
        <f>'EPA 1995-2018'!O69</f>
        <v>0</v>
      </c>
      <c r="S69" s="2"/>
      <c r="T69" s="2">
        <f>'PIB Volumen por sectores'!M74</f>
        <v>0</v>
      </c>
      <c r="U69" s="2">
        <f>'Empleo a tiempo completo-H trab'!O76</f>
        <v>0</v>
      </c>
      <c r="V69" s="2"/>
      <c r="W69" s="2">
        <f>'PIB Volumen por sectores'!M74</f>
        <v>0</v>
      </c>
      <c r="X69" s="2">
        <f>'Empleo a tiempo completo-H trab'!AU76</f>
        <v>0</v>
      </c>
      <c r="Y69" s="2"/>
    </row>
    <row r="70" spans="13:25" x14ac:dyDescent="0.25">
      <c r="M70" s="103" t="s">
        <v>94</v>
      </c>
      <c r="N70" s="2">
        <f>'PIB Volumen por sectores'!M75</f>
        <v>0</v>
      </c>
      <c r="O70" s="2">
        <f>'Afiliaciones Construcción '!L74</f>
        <v>0</v>
      </c>
      <c r="P70" s="2"/>
      <c r="Q70" s="2">
        <f>'PIB Volumen por sectores'!M75</f>
        <v>0</v>
      </c>
      <c r="R70" s="2">
        <f>'EPA 1995-2018'!O70</f>
        <v>0</v>
      </c>
      <c r="S70" s="2"/>
      <c r="T70" s="2">
        <f>'PIB Volumen por sectores'!M75</f>
        <v>0</v>
      </c>
      <c r="U70" s="2">
        <f>'Empleo a tiempo completo-H trab'!O77</f>
        <v>0</v>
      </c>
      <c r="V70" s="2"/>
      <c r="W70" s="2">
        <f>'PIB Volumen por sectores'!M75</f>
        <v>0</v>
      </c>
      <c r="X70" s="2">
        <f>'Empleo a tiempo completo-H trab'!AU77</f>
        <v>0</v>
      </c>
      <c r="Y70" s="2"/>
    </row>
    <row r="71" spans="13:25" x14ac:dyDescent="0.25">
      <c r="M71" s="103" t="s">
        <v>95</v>
      </c>
      <c r="N71" s="2">
        <f>'PIB Volumen por sectores'!M76</f>
        <v>0</v>
      </c>
      <c r="O71" s="2">
        <f>'Afiliaciones Construcción '!L75</f>
        <v>0</v>
      </c>
      <c r="P71" s="2"/>
      <c r="Q71" s="2">
        <f>'PIB Volumen por sectores'!M76</f>
        <v>0</v>
      </c>
      <c r="R71" s="2">
        <f>'EPA 1995-2018'!O71</f>
        <v>0</v>
      </c>
      <c r="S71" s="2"/>
      <c r="T71" s="2">
        <f>'PIB Volumen por sectores'!M76</f>
        <v>0</v>
      </c>
      <c r="U71" s="2">
        <f>'Empleo a tiempo completo-H trab'!O78</f>
        <v>0</v>
      </c>
      <c r="V71" s="2"/>
      <c r="W71" s="2">
        <f>'PIB Volumen por sectores'!M76</f>
        <v>0</v>
      </c>
      <c r="X71" s="2">
        <f>'Empleo a tiempo completo-H trab'!AU78</f>
        <v>0</v>
      </c>
      <c r="Y71" s="2"/>
    </row>
    <row r="72" spans="13:25" x14ac:dyDescent="0.25">
      <c r="M72" s="103" t="s">
        <v>96</v>
      </c>
      <c r="N72" s="2">
        <f>'PIB Volumen por sectores'!M77</f>
        <v>0</v>
      </c>
      <c r="O72" s="2">
        <f>'Afiliaciones Construcción '!L76</f>
        <v>0</v>
      </c>
      <c r="P72" s="2"/>
      <c r="Q72" s="2">
        <f>'PIB Volumen por sectores'!M77</f>
        <v>0</v>
      </c>
      <c r="R72" s="2">
        <f>'EPA 1995-2018'!O72</f>
        <v>0</v>
      </c>
      <c r="S72" s="2"/>
      <c r="T72" s="2">
        <f>'PIB Volumen por sectores'!M77</f>
        <v>0</v>
      </c>
      <c r="U72" s="2">
        <f>'Empleo a tiempo completo-H trab'!O79</f>
        <v>0</v>
      </c>
      <c r="V72" s="2"/>
      <c r="W72" s="2">
        <f>'PIB Volumen por sectores'!M77</f>
        <v>0</v>
      </c>
      <c r="X72" s="2">
        <f>'Empleo a tiempo completo-H trab'!AU79</f>
        <v>0</v>
      </c>
      <c r="Y72" s="2"/>
    </row>
    <row r="73" spans="13:25" x14ac:dyDescent="0.25">
      <c r="M73" s="103" t="s">
        <v>97</v>
      </c>
      <c r="N73" s="2">
        <f>'PIB Volumen por sectores'!M78</f>
        <v>0</v>
      </c>
      <c r="O73" s="2">
        <f>'Afiliaciones Construcción '!L77</f>
        <v>0</v>
      </c>
      <c r="P73" s="2"/>
      <c r="Q73" s="2">
        <f>'PIB Volumen por sectores'!M78</f>
        <v>0</v>
      </c>
      <c r="R73" s="2">
        <f>'EPA 1995-2018'!O73</f>
        <v>0</v>
      </c>
      <c r="S73" s="2"/>
      <c r="T73" s="2">
        <f>'PIB Volumen por sectores'!M78</f>
        <v>0</v>
      </c>
      <c r="U73" s="2">
        <f>'Empleo a tiempo completo-H trab'!O80</f>
        <v>0</v>
      </c>
      <c r="V73" s="2"/>
      <c r="W73" s="2">
        <f>'PIB Volumen por sectores'!M78</f>
        <v>0</v>
      </c>
      <c r="X73" s="2">
        <f>'Empleo a tiempo completo-H trab'!AU80</f>
        <v>0</v>
      </c>
      <c r="Y73" s="2"/>
    </row>
    <row r="74" spans="13:25" x14ac:dyDescent="0.25">
      <c r="M74" s="103" t="s">
        <v>98</v>
      </c>
      <c r="N74" s="2">
        <f>'PIB Volumen por sectores'!M79</f>
        <v>0</v>
      </c>
      <c r="O74" s="2">
        <f>'Afiliaciones Construcción '!L78</f>
        <v>0</v>
      </c>
      <c r="P74" s="2"/>
      <c r="Q74" s="2">
        <f>'PIB Volumen por sectores'!M79</f>
        <v>0</v>
      </c>
      <c r="R74" s="2">
        <f>'EPA 1995-2018'!O74</f>
        <v>0</v>
      </c>
      <c r="S74" s="2"/>
      <c r="T74" s="2">
        <f>'PIB Volumen por sectores'!M79</f>
        <v>0</v>
      </c>
      <c r="U74" s="2">
        <f>'Empleo a tiempo completo-H trab'!O81</f>
        <v>0</v>
      </c>
      <c r="V74" s="2"/>
      <c r="W74" s="2">
        <f>'PIB Volumen por sectores'!M79</f>
        <v>0</v>
      </c>
      <c r="X74" s="2">
        <f>'Empleo a tiempo completo-H trab'!AU81</f>
        <v>0</v>
      </c>
      <c r="Y74" s="2"/>
    </row>
    <row r="75" spans="13:25" x14ac:dyDescent="0.25">
      <c r="M75" s="103" t="s">
        <v>99</v>
      </c>
      <c r="N75" s="2">
        <f>'PIB Volumen por sectores'!M80</f>
        <v>0</v>
      </c>
      <c r="O75" s="2">
        <f>'Afiliaciones Construcción '!L79</f>
        <v>0</v>
      </c>
      <c r="P75" s="2"/>
      <c r="Q75" s="2">
        <f>'PIB Volumen por sectores'!M80</f>
        <v>0</v>
      </c>
      <c r="R75" s="2">
        <f>'EPA 1995-2018'!O75</f>
        <v>0</v>
      </c>
      <c r="S75" s="2"/>
      <c r="T75" s="2">
        <f>'PIB Volumen por sectores'!M80</f>
        <v>0</v>
      </c>
      <c r="U75" s="2">
        <f>'Empleo a tiempo completo-H trab'!O82</f>
        <v>0</v>
      </c>
      <c r="V75" s="2"/>
      <c r="W75" s="2">
        <f>'PIB Volumen por sectores'!M80</f>
        <v>0</v>
      </c>
      <c r="X75" s="2">
        <f>'Empleo a tiempo completo-H trab'!AU82</f>
        <v>0</v>
      </c>
      <c r="Y75" s="2"/>
    </row>
    <row r="76" spans="13:25" x14ac:dyDescent="0.25">
      <c r="M76" s="103" t="s">
        <v>100</v>
      </c>
      <c r="N76" s="2">
        <f>'PIB Volumen por sectores'!M81</f>
        <v>0</v>
      </c>
      <c r="O76" s="2">
        <f>'Afiliaciones Construcción '!L80</f>
        <v>0</v>
      </c>
      <c r="P76" s="2"/>
      <c r="Q76" s="2">
        <f>'PIB Volumen por sectores'!M81</f>
        <v>0</v>
      </c>
      <c r="R76" s="2">
        <f>'EPA 1995-2018'!O76</f>
        <v>0</v>
      </c>
      <c r="S76" s="2"/>
      <c r="T76" s="2">
        <f>'PIB Volumen por sectores'!M81</f>
        <v>0</v>
      </c>
      <c r="U76" s="2">
        <f>'Empleo a tiempo completo-H trab'!O83</f>
        <v>0</v>
      </c>
      <c r="V76" s="2"/>
      <c r="W76" s="2">
        <f>'PIB Volumen por sectores'!M81</f>
        <v>0</v>
      </c>
      <c r="X76" s="2">
        <f>'Empleo a tiempo completo-H trab'!AU83</f>
        <v>0</v>
      </c>
      <c r="Y76" s="2"/>
    </row>
    <row r="77" spans="13:25" x14ac:dyDescent="0.25">
      <c r="M77" s="103" t="s">
        <v>101</v>
      </c>
      <c r="N77" s="2">
        <f>'PIB Volumen por sectores'!M82</f>
        <v>0</v>
      </c>
      <c r="O77" s="2">
        <f>'Afiliaciones Construcción '!L81</f>
        <v>0</v>
      </c>
      <c r="P77" s="2"/>
      <c r="Q77" s="2">
        <f>'PIB Volumen por sectores'!M82</f>
        <v>0</v>
      </c>
      <c r="R77" s="2">
        <f>'EPA 1995-2018'!O77</f>
        <v>0</v>
      </c>
      <c r="S77" s="2"/>
      <c r="T77" s="2">
        <f>'PIB Volumen por sectores'!M82</f>
        <v>0</v>
      </c>
      <c r="U77" s="2">
        <f>'Empleo a tiempo completo-H trab'!O84</f>
        <v>0</v>
      </c>
      <c r="V77" s="2"/>
      <c r="W77" s="2">
        <f>'PIB Volumen por sectores'!M82</f>
        <v>0</v>
      </c>
      <c r="X77" s="2">
        <f>'Empleo a tiempo completo-H trab'!AU84</f>
        <v>0</v>
      </c>
      <c r="Y77" s="2"/>
    </row>
    <row r="78" spans="13:25" x14ac:dyDescent="0.25">
      <c r="M78" s="103" t="s">
        <v>102</v>
      </c>
      <c r="N78" s="2">
        <f>'PIB Volumen por sectores'!M83</f>
        <v>0</v>
      </c>
      <c r="O78" s="2">
        <f>'Afiliaciones Construcción '!L82</f>
        <v>0</v>
      </c>
      <c r="P78" s="2"/>
      <c r="Q78" s="2">
        <f>'PIB Volumen por sectores'!M83</f>
        <v>0</v>
      </c>
      <c r="R78" s="2">
        <f>'EPA 1995-2018'!O78</f>
        <v>0</v>
      </c>
      <c r="S78" s="2"/>
      <c r="T78" s="2">
        <f>'PIB Volumen por sectores'!M83</f>
        <v>0</v>
      </c>
      <c r="U78" s="2">
        <f>'Empleo a tiempo completo-H trab'!O85</f>
        <v>0</v>
      </c>
      <c r="V78" s="2"/>
      <c r="W78" s="2">
        <f>'PIB Volumen por sectores'!M83</f>
        <v>0</v>
      </c>
      <c r="X78" s="2">
        <f>'Empleo a tiempo completo-H trab'!AU85</f>
        <v>0</v>
      </c>
      <c r="Y78" s="2"/>
    </row>
    <row r="79" spans="13:25" x14ac:dyDescent="0.25">
      <c r="M79" s="103" t="s">
        <v>103</v>
      </c>
      <c r="N79" s="2">
        <f>'PIB Volumen por sectores'!M84</f>
        <v>0</v>
      </c>
      <c r="O79" s="2">
        <f>'Afiliaciones Construcción '!L83</f>
        <v>0</v>
      </c>
      <c r="P79" s="2"/>
      <c r="Q79" s="2">
        <f>'PIB Volumen por sectores'!M84</f>
        <v>0</v>
      </c>
      <c r="R79" s="2">
        <f>'EPA 1995-2018'!O79</f>
        <v>0</v>
      </c>
      <c r="S79" s="2"/>
      <c r="T79" s="2">
        <f>'PIB Volumen por sectores'!M84</f>
        <v>0</v>
      </c>
      <c r="U79" s="2">
        <f>'Empleo a tiempo completo-H trab'!O86</f>
        <v>0</v>
      </c>
      <c r="V79" s="2"/>
      <c r="W79" s="2">
        <f>'PIB Volumen por sectores'!M84</f>
        <v>0</v>
      </c>
      <c r="X79" s="2">
        <f>'Empleo a tiempo completo-H trab'!AU86</f>
        <v>0</v>
      </c>
      <c r="Y79" s="2"/>
    </row>
    <row r="80" spans="13:25" x14ac:dyDescent="0.25">
      <c r="M80" s="103" t="s">
        <v>104</v>
      </c>
      <c r="N80" s="2">
        <f>'PIB Volumen por sectores'!M85</f>
        <v>0</v>
      </c>
      <c r="O80" s="2">
        <f>'Afiliaciones Construcción '!L84</f>
        <v>0</v>
      </c>
      <c r="P80" s="113"/>
      <c r="Q80" s="2">
        <f>'PIB Volumen por sectores'!M85</f>
        <v>0</v>
      </c>
      <c r="R80" s="2">
        <f>'EPA 1995-2018'!O80</f>
        <v>0</v>
      </c>
      <c r="S80" s="113"/>
      <c r="T80" s="2">
        <f>'PIB Volumen por sectores'!M85</f>
        <v>0</v>
      </c>
      <c r="U80" s="2">
        <f>'Empleo a tiempo completo-H trab'!O87</f>
        <v>0</v>
      </c>
      <c r="V80" s="2"/>
      <c r="W80" s="2">
        <f>'PIB Volumen por sectores'!M85</f>
        <v>0</v>
      </c>
      <c r="X80" s="2">
        <f>'Empleo a tiempo completo-H trab'!AU87</f>
        <v>0</v>
      </c>
      <c r="Y80" s="2"/>
    </row>
    <row r="81" spans="13:25" x14ac:dyDescent="0.25">
      <c r="M81" s="103" t="s">
        <v>105</v>
      </c>
      <c r="N81" s="2">
        <f>'PIB Volumen por sectores'!M86</f>
        <v>-1</v>
      </c>
      <c r="O81" s="2">
        <f>'Afiliaciones Construcción '!L85</f>
        <v>-1</v>
      </c>
      <c r="P81" s="108">
        <v>0</v>
      </c>
      <c r="Q81" s="2">
        <f>'PIB Volumen por sectores'!M86</f>
        <v>-1</v>
      </c>
      <c r="R81" s="2">
        <f>'EPA 1995-2018'!O81</f>
        <v>-1</v>
      </c>
      <c r="S81" s="108">
        <v>0</v>
      </c>
      <c r="T81" s="2">
        <f>'PIB Volumen por sectores'!M86</f>
        <v>-1</v>
      </c>
      <c r="U81" s="2">
        <f>'Empleo a tiempo completo-H trab'!O88</f>
        <v>-1</v>
      </c>
      <c r="V81" s="108">
        <v>0</v>
      </c>
      <c r="W81" s="2">
        <f>'PIB Volumen por sectores'!M86</f>
        <v>-1</v>
      </c>
      <c r="X81" s="2">
        <f>'Empleo a tiempo completo-H trab'!AU88</f>
        <v>-1</v>
      </c>
      <c r="Y81" s="108">
        <v>0</v>
      </c>
    </row>
    <row r="82" spans="13:25" x14ac:dyDescent="0.25">
      <c r="M82" s="103" t="s">
        <v>106</v>
      </c>
      <c r="N82" s="2">
        <f>'PIB Volumen por sectores'!M87</f>
        <v>0</v>
      </c>
      <c r="O82" s="2">
        <f>'Afiliaciones Construcción '!L86</f>
        <v>0</v>
      </c>
      <c r="P82" s="2"/>
      <c r="Q82" s="2">
        <f>'PIB Volumen por sectores'!M87</f>
        <v>0</v>
      </c>
      <c r="R82" s="2">
        <f>'EPA 1995-2018'!O82</f>
        <v>0</v>
      </c>
      <c r="S82" s="2"/>
      <c r="T82" s="2">
        <f>'PIB Volumen por sectores'!M87</f>
        <v>0</v>
      </c>
      <c r="U82" s="2">
        <f>'Empleo a tiempo completo-H trab'!O89</f>
        <v>0</v>
      </c>
      <c r="V82" s="2"/>
      <c r="W82" s="2">
        <f>'PIB Volumen por sectores'!M87</f>
        <v>0</v>
      </c>
      <c r="X82" s="2">
        <f>'Empleo a tiempo completo-H trab'!AU89</f>
        <v>0</v>
      </c>
      <c r="Y82" s="113"/>
    </row>
    <row r="83" spans="13:25" x14ac:dyDescent="0.25">
      <c r="M83" s="103" t="s">
        <v>107</v>
      </c>
      <c r="N83" s="2">
        <f>'PIB Volumen por sectores'!M88</f>
        <v>0</v>
      </c>
      <c r="O83" s="2">
        <f>'Afiliaciones Construcción '!L87</f>
        <v>0</v>
      </c>
      <c r="P83" s="2"/>
      <c r="Q83" s="2">
        <f>'PIB Volumen por sectores'!M88</f>
        <v>0</v>
      </c>
      <c r="R83" s="2">
        <f>'EPA 1995-2018'!O83</f>
        <v>0</v>
      </c>
      <c r="S83" s="2"/>
      <c r="T83" s="2">
        <f>'PIB Volumen por sectores'!M88</f>
        <v>0</v>
      </c>
      <c r="U83" s="2">
        <f>'Empleo a tiempo completo-H trab'!O90</f>
        <v>0</v>
      </c>
      <c r="V83" s="2"/>
      <c r="W83" s="2">
        <f>'PIB Volumen por sectores'!M88</f>
        <v>0</v>
      </c>
      <c r="X83" s="2">
        <f>'Empleo a tiempo completo-H trab'!AU90</f>
        <v>0</v>
      </c>
      <c r="Y83" s="2"/>
    </row>
    <row r="84" spans="13:25" x14ac:dyDescent="0.25">
      <c r="M84" s="103" t="s">
        <v>108</v>
      </c>
      <c r="N84" s="2">
        <f>'PIB Volumen por sectores'!M89</f>
        <v>0</v>
      </c>
      <c r="O84" s="2">
        <f>'Afiliaciones Construcción '!L88</f>
        <v>0</v>
      </c>
      <c r="P84" s="2"/>
      <c r="Q84" s="2">
        <f>'PIB Volumen por sectores'!M89</f>
        <v>0</v>
      </c>
      <c r="R84" s="2">
        <f>'EPA 1995-2018'!O84</f>
        <v>0</v>
      </c>
      <c r="S84" s="2"/>
      <c r="T84" s="2">
        <f>'PIB Volumen por sectores'!M89</f>
        <v>0</v>
      </c>
      <c r="U84" s="2">
        <f>'Empleo a tiempo completo-H trab'!O91</f>
        <v>0</v>
      </c>
      <c r="V84" s="2"/>
      <c r="W84" s="2">
        <f>'PIB Volumen por sectores'!M89</f>
        <v>0</v>
      </c>
      <c r="X84" s="2">
        <f>'Empleo a tiempo completo-H trab'!AU91</f>
        <v>0</v>
      </c>
      <c r="Y84" s="2"/>
    </row>
    <row r="85" spans="13:25" x14ac:dyDescent="0.25">
      <c r="M85" s="103" t="s">
        <v>109</v>
      </c>
      <c r="N85" s="2">
        <f>'PIB Volumen por sectores'!M90</f>
        <v>0</v>
      </c>
      <c r="O85" s="2">
        <f>'Afiliaciones Construcción '!L89</f>
        <v>0</v>
      </c>
      <c r="P85" s="2"/>
      <c r="Q85" s="2">
        <f>'PIB Volumen por sectores'!M90</f>
        <v>0</v>
      </c>
      <c r="R85" s="2">
        <f>'EPA 1995-2018'!O85</f>
        <v>0</v>
      </c>
      <c r="S85" s="2"/>
      <c r="T85" s="2">
        <f>'PIB Volumen por sectores'!M90</f>
        <v>0</v>
      </c>
      <c r="U85" s="2">
        <f>'Empleo a tiempo completo-H trab'!O92</f>
        <v>0</v>
      </c>
      <c r="V85" s="2"/>
      <c r="W85" s="2">
        <f>'PIB Volumen por sectores'!M90</f>
        <v>0</v>
      </c>
      <c r="X85" s="2">
        <f>'Empleo a tiempo completo-H trab'!AU92</f>
        <v>0</v>
      </c>
      <c r="Y85" s="2"/>
    </row>
    <row r="86" spans="13:25" x14ac:dyDescent="0.25">
      <c r="M86" s="103" t="s">
        <v>110</v>
      </c>
      <c r="N86" s="2">
        <f>'PIB Volumen por sectores'!M91</f>
        <v>0</v>
      </c>
      <c r="O86" s="2">
        <f>'Afiliaciones Construcción '!L90</f>
        <v>0</v>
      </c>
      <c r="P86" s="2"/>
      <c r="Q86" s="2">
        <f>'PIB Volumen por sectores'!M91</f>
        <v>0</v>
      </c>
      <c r="R86" s="2">
        <f>'EPA 1995-2018'!O86</f>
        <v>0</v>
      </c>
      <c r="S86" s="2"/>
      <c r="T86" s="2">
        <f>'PIB Volumen por sectores'!M91</f>
        <v>0</v>
      </c>
      <c r="U86" s="2">
        <f>'Empleo a tiempo completo-H trab'!O93</f>
        <v>0</v>
      </c>
      <c r="V86" s="2"/>
      <c r="W86" s="2">
        <f>'PIB Volumen por sectores'!M91</f>
        <v>0</v>
      </c>
      <c r="X86" s="2">
        <f>'Empleo a tiempo completo-H trab'!AU93</f>
        <v>0</v>
      </c>
      <c r="Y86" s="2"/>
    </row>
    <row r="87" spans="13:25" x14ac:dyDescent="0.25">
      <c r="M87" s="103" t="s">
        <v>111</v>
      </c>
      <c r="N87" s="2">
        <f>'PIB Volumen por sectores'!M92</f>
        <v>0</v>
      </c>
      <c r="O87" s="2">
        <f>'Afiliaciones Construcción '!L91</f>
        <v>0</v>
      </c>
      <c r="P87" s="2"/>
      <c r="Q87" s="2">
        <f>'PIB Volumen por sectores'!M92</f>
        <v>0</v>
      </c>
      <c r="R87" s="2">
        <f>'EPA 1995-2018'!O87</f>
        <v>0</v>
      </c>
      <c r="S87" s="2"/>
      <c r="T87" s="2">
        <f>'PIB Volumen por sectores'!M92</f>
        <v>0</v>
      </c>
      <c r="U87" s="2">
        <f>'Empleo a tiempo completo-H trab'!O94</f>
        <v>0</v>
      </c>
      <c r="V87" s="2"/>
      <c r="W87" s="2">
        <f>'PIB Volumen por sectores'!M92</f>
        <v>0</v>
      </c>
      <c r="X87" s="2">
        <f>'Empleo a tiempo completo-H trab'!AU94</f>
        <v>0</v>
      </c>
      <c r="Y87" s="2"/>
    </row>
    <row r="88" spans="13:25" x14ac:dyDescent="0.25">
      <c r="M88" s="103" t="s">
        <v>112</v>
      </c>
      <c r="N88" s="2">
        <f>'PIB Volumen por sectores'!M93</f>
        <v>0</v>
      </c>
      <c r="O88" s="2">
        <f>'Afiliaciones Construcción '!L92</f>
        <v>0</v>
      </c>
      <c r="P88" s="2"/>
      <c r="Q88" s="2">
        <f>'PIB Volumen por sectores'!M93</f>
        <v>0</v>
      </c>
      <c r="R88" s="2">
        <f>'EPA 1995-2018'!O88</f>
        <v>0</v>
      </c>
      <c r="S88" s="2"/>
      <c r="T88" s="2">
        <f>'PIB Volumen por sectores'!M93</f>
        <v>0</v>
      </c>
      <c r="U88" s="2">
        <f>'Empleo a tiempo completo-H trab'!O95</f>
        <v>0</v>
      </c>
      <c r="V88" s="2"/>
      <c r="W88" s="2">
        <f>'PIB Volumen por sectores'!M93</f>
        <v>0</v>
      </c>
      <c r="X88" s="2">
        <f>'Empleo a tiempo completo-H trab'!AU95</f>
        <v>0</v>
      </c>
      <c r="Y88" s="2"/>
    </row>
    <row r="89" spans="13:25" x14ac:dyDescent="0.25">
      <c r="M89" s="103" t="s">
        <v>113</v>
      </c>
      <c r="N89" s="2">
        <f>'PIB Volumen por sectores'!M94</f>
        <v>0</v>
      </c>
      <c r="O89" s="2">
        <f>'Afiliaciones Construcción '!L93</f>
        <v>0</v>
      </c>
      <c r="P89" s="2"/>
      <c r="Q89" s="2">
        <f>'PIB Volumen por sectores'!M94</f>
        <v>0</v>
      </c>
      <c r="R89" s="2">
        <f>'EPA 1995-2018'!O89</f>
        <v>0</v>
      </c>
      <c r="S89" s="2"/>
      <c r="T89" s="2">
        <f>'PIB Volumen por sectores'!M94</f>
        <v>0</v>
      </c>
      <c r="U89" s="2">
        <f>'Empleo a tiempo completo-H trab'!O96</f>
        <v>0</v>
      </c>
      <c r="V89" s="2"/>
      <c r="W89" s="2">
        <f>'PIB Volumen por sectores'!M94</f>
        <v>0</v>
      </c>
      <c r="X89" s="2">
        <f>'Empleo a tiempo completo-H trab'!AU96</f>
        <v>0</v>
      </c>
      <c r="Y89" s="2"/>
    </row>
    <row r="90" spans="13:25" x14ac:dyDescent="0.25">
      <c r="M90" s="103" t="s">
        <v>114</v>
      </c>
      <c r="N90" s="2">
        <f>'PIB Volumen por sectores'!M95</f>
        <v>0</v>
      </c>
      <c r="O90" s="2">
        <f>'Afiliaciones Construcción '!L94</f>
        <v>0</v>
      </c>
      <c r="P90" s="2"/>
      <c r="Q90" s="2">
        <f>'PIB Volumen por sectores'!M95</f>
        <v>0</v>
      </c>
      <c r="R90" s="2">
        <f>'EPA 1995-2018'!O90</f>
        <v>0</v>
      </c>
      <c r="S90" s="2"/>
      <c r="T90" s="2">
        <f>'PIB Volumen por sectores'!M95</f>
        <v>0</v>
      </c>
      <c r="U90" s="2">
        <f>'Empleo a tiempo completo-H trab'!O97</f>
        <v>0</v>
      </c>
      <c r="V90" s="2"/>
      <c r="W90" s="2">
        <f>'PIB Volumen por sectores'!M95</f>
        <v>0</v>
      </c>
      <c r="X90" s="2">
        <f>'Empleo a tiempo completo-H trab'!AU97</f>
        <v>0</v>
      </c>
      <c r="Y90" s="2"/>
    </row>
    <row r="91" spans="13:25" x14ac:dyDescent="0.25">
      <c r="M91" s="103" t="s">
        <v>115</v>
      </c>
      <c r="N91" s="2">
        <f>'PIB Volumen por sectores'!M96</f>
        <v>0</v>
      </c>
      <c r="O91" s="2">
        <f>'Afiliaciones Construcción '!L95</f>
        <v>0</v>
      </c>
      <c r="P91" s="2"/>
      <c r="Q91" s="2">
        <f>'PIB Volumen por sectores'!M96</f>
        <v>0</v>
      </c>
      <c r="R91" s="2">
        <f>'EPA 1995-2018'!O91</f>
        <v>0</v>
      </c>
      <c r="S91" s="2"/>
      <c r="T91" s="2">
        <f>'PIB Volumen por sectores'!M96</f>
        <v>0</v>
      </c>
      <c r="U91" s="2">
        <f>'Empleo a tiempo completo-H trab'!O98</f>
        <v>0</v>
      </c>
      <c r="V91" s="2"/>
      <c r="W91" s="2">
        <f>'PIB Volumen por sectores'!M96</f>
        <v>0</v>
      </c>
      <c r="X91" s="2">
        <f>'Empleo a tiempo completo-H trab'!AU98</f>
        <v>0</v>
      </c>
      <c r="Y91" s="2"/>
    </row>
    <row r="92" spans="13:25" x14ac:dyDescent="0.25">
      <c r="M92" s="103" t="s">
        <v>116</v>
      </c>
      <c r="N92" s="2">
        <f>'PIB Volumen por sectores'!M97</f>
        <v>0</v>
      </c>
      <c r="O92" s="2">
        <f>'Afiliaciones Construcción '!L96</f>
        <v>0</v>
      </c>
      <c r="P92" s="2"/>
      <c r="Q92" s="2">
        <f>'PIB Volumen por sectores'!M97</f>
        <v>0</v>
      </c>
      <c r="R92" s="2">
        <f>'EPA 1995-2018'!O92</f>
        <v>0</v>
      </c>
      <c r="S92" s="2"/>
      <c r="T92" s="2">
        <f>'PIB Volumen por sectores'!M97</f>
        <v>0</v>
      </c>
      <c r="U92" s="2">
        <f>'Empleo a tiempo completo-H trab'!O99</f>
        <v>0</v>
      </c>
      <c r="V92" s="2"/>
      <c r="W92" s="2">
        <f>'PIB Volumen por sectores'!M97</f>
        <v>0</v>
      </c>
      <c r="X92" s="2">
        <f>'Empleo a tiempo completo-H trab'!AU99</f>
        <v>0</v>
      </c>
      <c r="Y92" s="2"/>
    </row>
    <row r="93" spans="13:25" x14ac:dyDescent="0.25">
      <c r="M93" s="103" t="s">
        <v>117</v>
      </c>
      <c r="N93" s="2">
        <f>'PIB Volumen por sectores'!M98</f>
        <v>0</v>
      </c>
      <c r="O93" s="2">
        <f>'Afiliaciones Construcción '!L97</f>
        <v>0</v>
      </c>
      <c r="P93" s="2"/>
      <c r="Q93" s="2">
        <f>'PIB Volumen por sectores'!M98</f>
        <v>0</v>
      </c>
      <c r="R93" s="2">
        <f>'EPA 1995-2018'!O93</f>
        <v>0</v>
      </c>
      <c r="S93" s="2"/>
      <c r="T93" s="2">
        <f>'PIB Volumen por sectores'!M98</f>
        <v>0</v>
      </c>
      <c r="U93" s="2">
        <f>'Empleo a tiempo completo-H trab'!O100</f>
        <v>0</v>
      </c>
      <c r="V93" s="2"/>
      <c r="W93" s="2">
        <f>'PIB Volumen por sectores'!M98</f>
        <v>0</v>
      </c>
      <c r="X93" s="2">
        <f>'Empleo a tiempo completo-H trab'!AU100</f>
        <v>0</v>
      </c>
      <c r="Y93" s="2"/>
    </row>
    <row r="94" spans="13:25" x14ac:dyDescent="0.25">
      <c r="M94" s="103" t="s">
        <v>118</v>
      </c>
      <c r="N94" s="2">
        <f>'PIB Volumen por sectores'!M99</f>
        <v>0</v>
      </c>
      <c r="O94" s="2">
        <f>'Afiliaciones Construcción '!L98</f>
        <v>0</v>
      </c>
      <c r="P94" s="2"/>
      <c r="Q94" s="2">
        <f>'PIB Volumen por sectores'!M99</f>
        <v>0</v>
      </c>
      <c r="R94" s="2">
        <f>'EPA 1995-2018'!O94</f>
        <v>0</v>
      </c>
      <c r="S94" s="2"/>
      <c r="T94" s="2">
        <f>'PIB Volumen por sectores'!M99</f>
        <v>0</v>
      </c>
      <c r="U94" s="2">
        <f>'Empleo a tiempo completo-H trab'!O101</f>
        <v>0</v>
      </c>
      <c r="V94" s="2"/>
      <c r="W94" s="2">
        <f>'PIB Volumen por sectores'!M99</f>
        <v>0</v>
      </c>
      <c r="X94" s="2">
        <f>'Empleo a tiempo completo-H trab'!AU101</f>
        <v>0</v>
      </c>
      <c r="Y94" s="2"/>
    </row>
    <row r="95" spans="13:25" x14ac:dyDescent="0.25">
      <c r="M95" s="103" t="s">
        <v>119</v>
      </c>
      <c r="N95" s="2">
        <f>'PIB Volumen por sectores'!M100</f>
        <v>0</v>
      </c>
      <c r="O95" s="2">
        <f>'Afiliaciones Construcción '!L99</f>
        <v>0</v>
      </c>
      <c r="P95" s="2"/>
      <c r="Q95" s="2">
        <f>'PIB Volumen por sectores'!M100</f>
        <v>0</v>
      </c>
      <c r="R95" s="2">
        <f>'EPA 1995-2018'!O95</f>
        <v>0</v>
      </c>
      <c r="S95" s="2"/>
      <c r="T95" s="2">
        <f>'PIB Volumen por sectores'!M100</f>
        <v>0</v>
      </c>
      <c r="U95" s="2">
        <f>'Empleo a tiempo completo-H trab'!O102</f>
        <v>0</v>
      </c>
      <c r="V95" s="2"/>
      <c r="W95" s="2">
        <f>'PIB Volumen por sectores'!M100</f>
        <v>0</v>
      </c>
      <c r="X95" s="2">
        <f>'Empleo a tiempo completo-H trab'!AU102</f>
        <v>0</v>
      </c>
      <c r="Y95" s="2"/>
    </row>
    <row r="96" spans="13:25" x14ac:dyDescent="0.25">
      <c r="M96" s="103" t="s">
        <v>120</v>
      </c>
      <c r="N96" s="2">
        <f>'PIB Volumen por sectores'!M101</f>
        <v>0</v>
      </c>
      <c r="O96" s="2">
        <f>'Afiliaciones Construcción '!L100</f>
        <v>0</v>
      </c>
      <c r="P96" s="2"/>
      <c r="Q96" s="2">
        <f>'PIB Volumen por sectores'!M101</f>
        <v>0</v>
      </c>
      <c r="R96" s="2">
        <f>'EPA 1995-2018'!O96</f>
        <v>0</v>
      </c>
      <c r="S96" s="2"/>
      <c r="T96" s="2">
        <f>'PIB Volumen por sectores'!M101</f>
        <v>0</v>
      </c>
      <c r="U96" s="2">
        <f>'Empleo a tiempo completo-H trab'!O103</f>
        <v>0</v>
      </c>
      <c r="V96" s="2"/>
      <c r="W96" s="2">
        <f>'PIB Volumen por sectores'!M101</f>
        <v>0</v>
      </c>
      <c r="X96" s="2">
        <f>'Empleo a tiempo completo-H trab'!AU103</f>
        <v>0</v>
      </c>
      <c r="Y96" s="2"/>
    </row>
    <row r="97" spans="13:25" x14ac:dyDescent="0.25">
      <c r="M97" s="103" t="s">
        <v>121</v>
      </c>
      <c r="N97" s="2">
        <f>'PIB Volumen por sectores'!M102</f>
        <v>0</v>
      </c>
      <c r="O97" s="2">
        <f>'Afiliaciones Construcción '!L101</f>
        <v>0</v>
      </c>
      <c r="P97" s="2"/>
      <c r="Q97" s="2">
        <f>'PIB Volumen por sectores'!M102</f>
        <v>0</v>
      </c>
      <c r="R97" s="2">
        <f>'EPA 1995-2018'!O97</f>
        <v>0</v>
      </c>
      <c r="S97" s="2"/>
      <c r="T97" s="2">
        <f>'PIB Volumen por sectores'!M102</f>
        <v>0</v>
      </c>
      <c r="U97" s="2">
        <f>'Empleo a tiempo completo-H trab'!O104</f>
        <v>0</v>
      </c>
      <c r="V97" s="113"/>
      <c r="W97" s="2">
        <f>'PIB Volumen por sectores'!M102</f>
        <v>0</v>
      </c>
      <c r="X97" s="2">
        <f>'Empleo a tiempo completo-H trab'!AU104</f>
        <v>0</v>
      </c>
      <c r="Y97" s="2"/>
    </row>
    <row r="98" spans="13:25" x14ac:dyDescent="0.25">
      <c r="M98" s="103" t="s">
        <v>122</v>
      </c>
      <c r="N98" s="2">
        <f>'PIB Volumen por sectores'!M103</f>
        <v>0</v>
      </c>
      <c r="O98" s="2">
        <f>'Afiliaciones Construcción '!L102</f>
        <v>0</v>
      </c>
      <c r="P98" s="2"/>
      <c r="Q98" s="2">
        <f>'PIB Volumen por sectores'!M103</f>
        <v>0</v>
      </c>
      <c r="R98" s="2">
        <f>'EPA 1995-2018'!O98</f>
        <v>0</v>
      </c>
      <c r="S98" s="113"/>
      <c r="T98" s="2">
        <f>'PIB Volumen por sectores'!M103</f>
        <v>0</v>
      </c>
      <c r="U98" s="2">
        <f>'Empleo a tiempo completo-H trab'!O105</f>
        <v>0</v>
      </c>
      <c r="V98" s="2"/>
      <c r="W98" s="2">
        <f>'PIB Volumen por sectores'!M103</f>
        <v>0</v>
      </c>
      <c r="X98" s="2">
        <f>'Empleo a tiempo completo-H trab'!AU105</f>
        <v>0</v>
      </c>
      <c r="Y98" s="113"/>
    </row>
    <row r="99" spans="13:25" x14ac:dyDescent="0.25">
      <c r="M99" s="103" t="s">
        <v>123</v>
      </c>
      <c r="N99" s="2">
        <f>'PIB Volumen por sectores'!M104</f>
        <v>0</v>
      </c>
      <c r="O99" s="2">
        <f>'Afiliaciones Construcción '!L103</f>
        <v>0</v>
      </c>
      <c r="P99" s="2"/>
      <c r="Q99" s="2">
        <f>'PIB Volumen por sectores'!M104</f>
        <v>0</v>
      </c>
      <c r="R99" s="2">
        <f>'EPA 1995-2018'!O99</f>
        <v>0</v>
      </c>
      <c r="S99" s="2"/>
      <c r="T99" s="2">
        <f>'PIB Volumen por sectores'!M104</f>
        <v>0</v>
      </c>
      <c r="U99" s="2">
        <f>'Empleo a tiempo completo-H trab'!O106</f>
        <v>0</v>
      </c>
      <c r="V99" s="2"/>
      <c r="W99" s="2">
        <f>'PIB Volumen por sectores'!M104</f>
        <v>0</v>
      </c>
      <c r="X99" s="2">
        <f>'Empleo a tiempo completo-H trab'!AU106</f>
        <v>0</v>
      </c>
      <c r="Y99" s="2"/>
    </row>
    <row r="100" spans="13:25" x14ac:dyDescent="0.25">
      <c r="M100" s="103" t="s">
        <v>124</v>
      </c>
      <c r="N100" s="2">
        <f>'PIB Volumen por sectores'!M105</f>
        <v>0</v>
      </c>
      <c r="O100" s="2">
        <f>'Afiliaciones Construcción '!L104</f>
        <v>0</v>
      </c>
      <c r="P100" s="113"/>
      <c r="Q100" s="2">
        <f>'PIB Volumen por sectores'!M105</f>
        <v>0</v>
      </c>
      <c r="R100" s="2">
        <f>'EPA 1995-2018'!O100</f>
        <v>0</v>
      </c>
      <c r="S100" s="113"/>
      <c r="T100" s="2">
        <f>'PIB Volumen por sectores'!M105</f>
        <v>0</v>
      </c>
      <c r="U100" s="2">
        <f>'Empleo a tiempo completo-H trab'!O107</f>
        <v>0</v>
      </c>
      <c r="V100" s="113"/>
      <c r="W100" s="2">
        <f>'PIB Volumen por sectores'!M105</f>
        <v>0</v>
      </c>
      <c r="X100" s="2">
        <f>'Empleo a tiempo completo-H trab'!AU107</f>
        <v>0</v>
      </c>
      <c r="Y100" s="113"/>
    </row>
    <row r="101" spans="13:25" x14ac:dyDescent="0.25">
      <c r="M101" t="s">
        <v>516</v>
      </c>
      <c r="O101">
        <f>2/2</f>
        <v>1</v>
      </c>
      <c r="P101" s="12">
        <f>MEDIAN(P5:P100)</f>
        <v>1.5</v>
      </c>
      <c r="R101">
        <f>2/2</f>
        <v>1</v>
      </c>
      <c r="S101" s="12">
        <f>MEDIAN(S5:S100)</f>
        <v>1.5</v>
      </c>
      <c r="U101">
        <f>2/2</f>
        <v>1</v>
      </c>
      <c r="V101" s="12">
        <f>MEDIAN(V5:V100)</f>
        <v>1.5</v>
      </c>
      <c r="X101">
        <f>2/2</f>
        <v>1</v>
      </c>
      <c r="Y101" s="12">
        <f>MEDIAN(Y5:Y100)</f>
        <v>1.5</v>
      </c>
    </row>
    <row r="102" spans="13:25" x14ac:dyDescent="0.25">
      <c r="O102" t="s">
        <v>518</v>
      </c>
      <c r="P102" s="12" t="s">
        <v>517</v>
      </c>
      <c r="R102" t="s">
        <v>518</v>
      </c>
      <c r="S102" s="12" t="s">
        <v>517</v>
      </c>
      <c r="U102" t="s">
        <v>518</v>
      </c>
      <c r="V102" s="12" t="s">
        <v>517</v>
      </c>
      <c r="X102" t="s">
        <v>518</v>
      </c>
      <c r="Y102" s="12" t="s">
        <v>517</v>
      </c>
    </row>
    <row r="104" spans="13:25" x14ac:dyDescent="0.25">
      <c r="O104" t="s">
        <v>532</v>
      </c>
      <c r="P104">
        <f>2/2</f>
        <v>1</v>
      </c>
      <c r="R104" t="s">
        <v>532</v>
      </c>
      <c r="S104">
        <f>2/2</f>
        <v>1</v>
      </c>
      <c r="U104" t="s">
        <v>532</v>
      </c>
      <c r="V104">
        <f>2/2</f>
        <v>1</v>
      </c>
      <c r="X104" t="s">
        <v>532</v>
      </c>
      <c r="Y104">
        <f>2/2</f>
        <v>1</v>
      </c>
    </row>
  </sheetData>
  <mergeCells count="1">
    <mergeCell ref="M3:Y3"/>
  </mergeCells>
  <conditionalFormatting sqref="Q5:R100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00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5:X100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5:T100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5:U100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5:N10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5:O10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Afiliaciones Industria </vt:lpstr>
      <vt:lpstr>IPI</vt:lpstr>
      <vt:lpstr>Afiliaciones Construcción </vt:lpstr>
      <vt:lpstr>Afiliaciones Servicios </vt:lpstr>
      <vt:lpstr>PIB Volumen por sectores</vt:lpstr>
      <vt:lpstr>Empleo a tiempo completo-H trab</vt:lpstr>
      <vt:lpstr>EPA 1995-2018</vt:lpstr>
      <vt:lpstr>Tabla Resumen Industria</vt:lpstr>
      <vt:lpstr>Tabla Resumen Construcción</vt:lpstr>
      <vt:lpstr>Tabla Resumen Servicios</vt:lpstr>
      <vt:lpstr>GRÁFICAS INDUSTRIA</vt:lpstr>
      <vt:lpstr>GRÁFICAS CONSTRUCCIÓN</vt:lpstr>
      <vt:lpstr>GRÁFICAS SERVICIOS</vt:lpstr>
      <vt:lpstr>Ajuste estacional Servicios</vt:lpstr>
      <vt:lpstr>Ajuste estacional construcción</vt:lpstr>
      <vt:lpstr>Ajustes industria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HP</cp:lastModifiedBy>
  <dcterms:created xsi:type="dcterms:W3CDTF">2019-03-25T11:18:11Z</dcterms:created>
  <dcterms:modified xsi:type="dcterms:W3CDTF">2019-07-11T01:49:18Z</dcterms:modified>
</cp:coreProperties>
</file>