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300" windowWidth="14880" windowHeight="7815" firstSheet="3" activeTab="4"/>
  </bookViews>
  <sheets>
    <sheet name="Elementos de iluminación" sheetId="1" r:id="rId1"/>
    <sheet name="Equipos" sheetId="2" r:id="rId2"/>
    <sheet name="Elementos de climatización" sheetId="4" r:id="rId3"/>
    <sheet name="Energías renovables" sheetId="5" r:id="rId4"/>
    <sheet name="Bombas hidráulicas" sheetId="6" r:id="rId5"/>
  </sheets>
  <calcPr calcId="124519"/>
</workbook>
</file>

<file path=xl/calcChain.xml><?xml version="1.0" encoding="utf-8"?>
<calcChain xmlns="http://schemas.openxmlformats.org/spreadsheetml/2006/main">
  <c r="Q4" i="6"/>
  <c r="Q5"/>
  <c r="Q6"/>
  <c r="Q7"/>
  <c r="Q8"/>
  <c r="Q9"/>
  <c r="Q10"/>
  <c r="Q11"/>
  <c r="Q12"/>
  <c r="Q13"/>
  <c r="Q14"/>
  <c r="Q3"/>
  <c r="P4"/>
  <c r="P5"/>
  <c r="P6"/>
  <c r="P7"/>
  <c r="P8"/>
  <c r="P9"/>
  <c r="P10"/>
  <c r="P11"/>
  <c r="P12"/>
  <c r="P13"/>
  <c r="P14"/>
  <c r="P3"/>
  <c r="N10"/>
  <c r="R10" s="1"/>
  <c r="N11"/>
  <c r="N12"/>
  <c r="N13"/>
  <c r="R11"/>
  <c r="N9"/>
  <c r="R9" s="1"/>
  <c r="N4"/>
  <c r="N5"/>
  <c r="R5" s="1"/>
  <c r="N6"/>
  <c r="R6" s="1"/>
  <c r="N7"/>
  <c r="N8"/>
  <c r="R13"/>
  <c r="N14"/>
  <c r="R14" s="1"/>
  <c r="N3"/>
  <c r="M15"/>
  <c r="O15"/>
  <c r="L15"/>
  <c r="M7"/>
  <c r="R7" s="1"/>
  <c r="M4"/>
  <c r="R4" s="1"/>
  <c r="M5"/>
  <c r="M6"/>
  <c r="M8"/>
  <c r="R8" s="1"/>
  <c r="M9"/>
  <c r="M10"/>
  <c r="M11"/>
  <c r="M12"/>
  <c r="R12" s="1"/>
  <c r="M13"/>
  <c r="M14"/>
  <c r="M3"/>
  <c r="C22"/>
  <c r="D25"/>
  <c r="D28" s="1"/>
  <c r="E25"/>
  <c r="F25"/>
  <c r="G25"/>
  <c r="H25"/>
  <c r="I25"/>
  <c r="D26"/>
  <c r="E26"/>
  <c r="F26"/>
  <c r="G26"/>
  <c r="G28" s="1"/>
  <c r="H26"/>
  <c r="I26"/>
  <c r="D27"/>
  <c r="E27"/>
  <c r="F27"/>
  <c r="G27"/>
  <c r="H27"/>
  <c r="I27"/>
  <c r="H28"/>
  <c r="C27"/>
  <c r="C26"/>
  <c r="C25"/>
  <c r="C28" s="1"/>
  <c r="D22"/>
  <c r="E22"/>
  <c r="F22"/>
  <c r="G22"/>
  <c r="H22"/>
  <c r="I22"/>
  <c r="E16"/>
  <c r="I16"/>
  <c r="D18"/>
  <c r="D16" s="1"/>
  <c r="E18"/>
  <c r="F18"/>
  <c r="F16" s="1"/>
  <c r="G18"/>
  <c r="G16" s="1"/>
  <c r="H18"/>
  <c r="H16" s="1"/>
  <c r="I18"/>
  <c r="C18"/>
  <c r="C16" s="1"/>
  <c r="U22" i="2"/>
  <c r="T22"/>
  <c r="S22"/>
  <c r="R22"/>
  <c r="U21"/>
  <c r="T21"/>
  <c r="S21"/>
  <c r="R21"/>
  <c r="U20"/>
  <c r="T20"/>
  <c r="S20"/>
  <c r="R20"/>
  <c r="U19"/>
  <c r="T19"/>
  <c r="S19"/>
  <c r="R19"/>
  <c r="U18"/>
  <c r="T18"/>
  <c r="S18"/>
  <c r="R18"/>
  <c r="U17"/>
  <c r="T17"/>
  <c r="S17"/>
  <c r="R17"/>
  <c r="U16"/>
  <c r="T16"/>
  <c r="S16"/>
  <c r="R16"/>
  <c r="U15"/>
  <c r="T15"/>
  <c r="S15"/>
  <c r="R15"/>
  <c r="U14"/>
  <c r="T14"/>
  <c r="S14"/>
  <c r="R14"/>
  <c r="U13"/>
  <c r="T13"/>
  <c r="S13"/>
  <c r="R13"/>
  <c r="U12"/>
  <c r="T12"/>
  <c r="S12"/>
  <c r="R12"/>
  <c r="U11"/>
  <c r="T11"/>
  <c r="S11"/>
  <c r="R11"/>
  <c r="U10"/>
  <c r="T10"/>
  <c r="S10"/>
  <c r="R10"/>
  <c r="U9"/>
  <c r="T9"/>
  <c r="S9"/>
  <c r="R9"/>
  <c r="U8"/>
  <c r="T8"/>
  <c r="S8"/>
  <c r="R8"/>
  <c r="U7"/>
  <c r="T7"/>
  <c r="S7"/>
  <c r="R7"/>
  <c r="U6"/>
  <c r="T6"/>
  <c r="S6"/>
  <c r="R6"/>
  <c r="U5"/>
  <c r="T5"/>
  <c r="S5"/>
  <c r="R5"/>
  <c r="U4"/>
  <c r="T4"/>
  <c r="S4"/>
  <c r="R4"/>
  <c r="U3"/>
  <c r="T3"/>
  <c r="S3"/>
  <c r="R3"/>
  <c r="U2"/>
  <c r="T2"/>
  <c r="S2"/>
  <c r="R2"/>
  <c r="R3" i="4"/>
  <c r="U3" s="1"/>
  <c r="S3"/>
  <c r="T3"/>
  <c r="R4"/>
  <c r="U4" s="1"/>
  <c r="S4"/>
  <c r="T4"/>
  <c r="R5"/>
  <c r="U5" s="1"/>
  <c r="S5"/>
  <c r="T5"/>
  <c r="R6"/>
  <c r="U6" s="1"/>
  <c r="S6"/>
  <c r="T6"/>
  <c r="R7"/>
  <c r="U7" s="1"/>
  <c r="S7"/>
  <c r="T7"/>
  <c r="R8"/>
  <c r="U8" s="1"/>
  <c r="S8"/>
  <c r="T8"/>
  <c r="R9"/>
  <c r="U9" s="1"/>
  <c r="S9"/>
  <c r="T9"/>
  <c r="R10"/>
  <c r="U10" s="1"/>
  <c r="S10"/>
  <c r="T10"/>
  <c r="R11"/>
  <c r="U11" s="1"/>
  <c r="S11"/>
  <c r="T11"/>
  <c r="R12"/>
  <c r="U12" s="1"/>
  <c r="S12"/>
  <c r="T12"/>
  <c r="R13"/>
  <c r="U13" s="1"/>
  <c r="S13"/>
  <c r="T13"/>
  <c r="R14"/>
  <c r="U14" s="1"/>
  <c r="S14"/>
  <c r="T14"/>
  <c r="R15"/>
  <c r="U15" s="1"/>
  <c r="S15"/>
  <c r="T15"/>
  <c r="R16"/>
  <c r="U16" s="1"/>
  <c r="S16"/>
  <c r="T16"/>
  <c r="R17"/>
  <c r="U17" s="1"/>
  <c r="S17"/>
  <c r="T17"/>
  <c r="R18"/>
  <c r="U18" s="1"/>
  <c r="S18"/>
  <c r="T18"/>
  <c r="R19"/>
  <c r="U19" s="1"/>
  <c r="S19"/>
  <c r="T19"/>
  <c r="R20"/>
  <c r="U20" s="1"/>
  <c r="S20"/>
  <c r="T20"/>
  <c r="R21"/>
  <c r="U21" s="1"/>
  <c r="S21"/>
  <c r="T21"/>
  <c r="R22"/>
  <c r="U22" s="1"/>
  <c r="S22"/>
  <c r="T22"/>
  <c r="U2"/>
  <c r="T2"/>
  <c r="S2"/>
  <c r="R2"/>
  <c r="N22"/>
  <c r="N21"/>
  <c r="N20"/>
  <c r="N19"/>
  <c r="N18"/>
  <c r="N17"/>
  <c r="N16"/>
  <c r="N15"/>
  <c r="N14"/>
  <c r="N13"/>
  <c r="N12"/>
  <c r="N11"/>
  <c r="N10"/>
  <c r="N9"/>
  <c r="N8"/>
  <c r="N7"/>
  <c r="N6"/>
  <c r="N5"/>
  <c r="N4"/>
  <c r="N3"/>
  <c r="N2"/>
  <c r="N3" i="2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"/>
  <c r="Q15" i="6" l="1"/>
  <c r="P15"/>
  <c r="N15"/>
  <c r="R3"/>
  <c r="R15" s="1"/>
  <c r="I28"/>
  <c r="E28"/>
  <c r="F28"/>
  <c r="H4" i="1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3"/>
</calcChain>
</file>

<file path=xl/comments1.xml><?xml version="1.0" encoding="utf-8"?>
<comments xmlns="http://schemas.openxmlformats.org/spreadsheetml/2006/main">
  <authors>
    <author>Autor</author>
  </authors>
  <commentList>
    <comment ref="C2" authorId="0">
      <text>
        <r>
          <rPr>
            <sz val="9"/>
            <color indexed="81"/>
            <rFont val="Tahoma"/>
            <family val="2"/>
          </rPr>
          <t xml:space="preserve">Esta columna se rellenará en caso de que la superficie sea muy grande
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B1" authorId="0">
      <text>
        <r>
          <rPr>
            <sz val="9"/>
            <color indexed="81"/>
            <rFont val="Tahoma"/>
            <family val="2"/>
          </rPr>
          <t xml:space="preserve">Eléctrico
Gas
etc.
</t>
        </r>
      </text>
    </comment>
  </commentList>
</comments>
</file>

<file path=xl/comments3.xml><?xml version="1.0" encoding="utf-8"?>
<comments xmlns="http://schemas.openxmlformats.org/spreadsheetml/2006/main">
  <authors>
    <author>Autor</author>
  </authors>
  <commentList>
    <comment ref="B1" authorId="0">
      <text>
        <r>
          <rPr>
            <sz val="9"/>
            <color indexed="81"/>
            <rFont val="Tahoma"/>
            <family val="2"/>
          </rPr>
          <t xml:space="preserve">Eléctrico
Gas
etc.
</t>
        </r>
      </text>
    </comment>
  </commentList>
</comments>
</file>

<file path=xl/sharedStrings.xml><?xml version="1.0" encoding="utf-8"?>
<sst xmlns="http://schemas.openxmlformats.org/spreadsheetml/2006/main" count="184" uniqueCount="80">
  <si>
    <t>Habitación</t>
  </si>
  <si>
    <t>Lugar</t>
  </si>
  <si>
    <t>Tipo</t>
  </si>
  <si>
    <t>Unidades</t>
  </si>
  <si>
    <t>Potencia</t>
  </si>
  <si>
    <t>Tipo de uso</t>
  </si>
  <si>
    <t>Franja horaria</t>
  </si>
  <si>
    <t>Salón</t>
  </si>
  <si>
    <t>Baño</t>
  </si>
  <si>
    <t>Dormitorio principal</t>
  </si>
  <si>
    <t>Cochera</t>
  </si>
  <si>
    <t>Tiempo de uso h al día</t>
  </si>
  <si>
    <t>Marca</t>
  </si>
  <si>
    <t>Modelo</t>
  </si>
  <si>
    <t>Año instalación</t>
  </si>
  <si>
    <t>I total</t>
  </si>
  <si>
    <t>I1</t>
  </si>
  <si>
    <t>I2</t>
  </si>
  <si>
    <t>I3</t>
  </si>
  <si>
    <t>cos φ</t>
  </si>
  <si>
    <t>Potencia (kW)</t>
  </si>
  <si>
    <t>Consumo (kWh)</t>
  </si>
  <si>
    <t>Los datos de Intensidad y de factor de potencia se rellenarán en el caso de que el tipo de equipo sea eléctrico</t>
  </si>
  <si>
    <t>En el caso de que sean equipos que pueden variar su consumo en función del tipo de uso que se haga de los mismos, debermos aportar datos que facilite el fabricante</t>
  </si>
  <si>
    <t>F1-F2</t>
  </si>
  <si>
    <t>F1-F3</t>
  </si>
  <si>
    <t>F2-F3</t>
  </si>
  <si>
    <t>Desequilibrio</t>
  </si>
  <si>
    <t>Luminaria</t>
  </si>
  <si>
    <t>Caudal (m3/h)</t>
  </si>
  <si>
    <t>Tensión (V)</t>
  </si>
  <si>
    <t>Intensidad (A)</t>
  </si>
  <si>
    <t>Cos φ</t>
  </si>
  <si>
    <t>Frecuencia (Hz)</t>
  </si>
  <si>
    <t>Rendimientos</t>
  </si>
  <si>
    <t>Hidráulico</t>
  </si>
  <si>
    <t>Eléctrico</t>
  </si>
  <si>
    <t>Motor-Bomba</t>
  </si>
  <si>
    <t>Ratio Energía (Wh/m3/mca)</t>
  </si>
  <si>
    <t>Ratio teórico (100%)</t>
  </si>
  <si>
    <t>Ratio real</t>
  </si>
  <si>
    <t>Presión manométrica (bar)</t>
  </si>
  <si>
    <t>Altura manométrica (mca)</t>
  </si>
  <si>
    <t>BC1</t>
  </si>
  <si>
    <t>BC2</t>
  </si>
  <si>
    <t>BP1</t>
  </si>
  <si>
    <t>BP2</t>
  </si>
  <si>
    <t>BP3</t>
  </si>
  <si>
    <t>BT1</t>
  </si>
  <si>
    <t>BT2</t>
  </si>
  <si>
    <t>Nº Serie</t>
  </si>
  <si>
    <t>r.p.m</t>
  </si>
  <si>
    <t>Freciencia (Hz)</t>
  </si>
  <si>
    <t>Datos teóricos</t>
  </si>
  <si>
    <t>-</t>
  </si>
  <si>
    <t>Marelli</t>
  </si>
  <si>
    <t>250M2</t>
  </si>
  <si>
    <t>4-4,5</t>
  </si>
  <si>
    <t>Desequilibrio entre fases</t>
  </si>
  <si>
    <t>Datos reales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</si>
  <si>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</si>
  <si>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</si>
  <si>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</si>
  <si>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</si>
  <si>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</si>
  <si>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</si>
  <si>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</si>
  <si>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</si>
  <si>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</si>
  <si>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</si>
  <si>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</si>
  <si>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</si>
  <si>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 (m3)</t>
  </si>
  <si>
    <t>P (m3)</t>
  </si>
  <si>
    <t>Total</t>
  </si>
  <si>
    <t>h/bbeo</t>
  </si>
  <si>
    <t>m3/dia</t>
  </si>
  <si>
    <t>Rend. Hidráulico</t>
  </si>
  <si>
    <t>Rend. Eléctrico</t>
  </si>
  <si>
    <t>Rend. Motor-Bomba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</si>
</sst>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21">
    <xf numFmtId="0" fontId="0" fillId="0" borderId="0" xfId="0"/>
    <xf numFmtId="0" fontId="1" fillId="4" borderId="2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2" fontId="0" fillId="2" borderId="10" xfId="0" applyNumberFormat="1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2" fontId="0" fillId="2" borderId="8" xfId="0" applyNumberFormat="1" applyFill="1" applyBorder="1" applyAlignment="1">
      <alignment horizontal="center" vertical="center"/>
    </xf>
    <xf numFmtId="2" fontId="0" fillId="3" borderId="10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2" fontId="0" fillId="3" borderId="8" xfId="0" applyNumberFormat="1" applyFill="1" applyBorder="1" applyAlignment="1">
      <alignment horizontal="center" vertical="center"/>
    </xf>
    <xf numFmtId="2" fontId="0" fillId="3" borderId="3" xfId="0" applyNumberFormat="1" applyFill="1" applyBorder="1" applyAlignment="1">
      <alignment horizontal="center" vertical="center"/>
    </xf>
    <xf numFmtId="0" fontId="0" fillId="0" borderId="0" xfId="0" applyProtection="1">
      <protection hidden="1"/>
    </xf>
    <xf numFmtId="0" fontId="0" fillId="4" borderId="16" xfId="0" applyFill="1" applyBorder="1" applyAlignment="1">
      <alignment horizontal="center" vertical="center"/>
    </xf>
    <xf numFmtId="0" fontId="0" fillId="4" borderId="17" xfId="0" applyFill="1" applyBorder="1" applyAlignment="1">
      <alignment horizontal="center" vertical="center"/>
    </xf>
    <xf numFmtId="0" fontId="0" fillId="4" borderId="18" xfId="0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4" borderId="22" xfId="0" applyFill="1" applyBorder="1" applyAlignment="1">
      <alignment horizontal="center" vertical="center"/>
    </xf>
    <xf numFmtId="0" fontId="0" fillId="4" borderId="22" xfId="0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2" fontId="0" fillId="2" borderId="3" xfId="0" applyNumberFormat="1" applyFill="1" applyBorder="1" applyAlignment="1">
      <alignment horizontal="center" vertical="center"/>
    </xf>
    <xf numFmtId="0" fontId="0" fillId="4" borderId="25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1" fillId="4" borderId="27" xfId="0" applyFont="1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2" xfId="0" applyFill="1" applyBorder="1"/>
    <xf numFmtId="0" fontId="0" fillId="4" borderId="27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25" xfId="0" applyFill="1" applyBorder="1"/>
    <xf numFmtId="0" fontId="0" fillId="4" borderId="22" xfId="0" applyFill="1" applyBorder="1"/>
    <xf numFmtId="0" fontId="0" fillId="4" borderId="23" xfId="0" applyFill="1" applyBorder="1"/>
    <xf numFmtId="0" fontId="0" fillId="4" borderId="16" xfId="0" applyFill="1" applyBorder="1"/>
    <xf numFmtId="0" fontId="0" fillId="4" borderId="32" xfId="0" applyFill="1" applyBorder="1"/>
    <xf numFmtId="0" fontId="0" fillId="2" borderId="31" xfId="0" applyFill="1" applyBorder="1" applyAlignment="1">
      <alignment horizontal="center" vertical="center"/>
    </xf>
    <xf numFmtId="9" fontId="0" fillId="2" borderId="31" xfId="1" applyFont="1" applyFill="1" applyBorder="1" applyAlignment="1">
      <alignment horizontal="center" vertical="center"/>
    </xf>
    <xf numFmtId="9" fontId="0" fillId="2" borderId="10" xfId="1" applyFont="1" applyFill="1" applyBorder="1" applyAlignment="1">
      <alignment horizontal="center" vertical="center"/>
    </xf>
    <xf numFmtId="9" fontId="0" fillId="2" borderId="20" xfId="1" applyFont="1" applyFill="1" applyBorder="1" applyAlignment="1">
      <alignment horizontal="center" vertical="center"/>
    </xf>
    <xf numFmtId="9" fontId="0" fillId="2" borderId="1" xfId="1" applyFont="1" applyFill="1" applyBorder="1" applyAlignment="1">
      <alignment horizontal="center" vertical="center"/>
    </xf>
    <xf numFmtId="9" fontId="0" fillId="2" borderId="7" xfId="1" applyFont="1" applyFill="1" applyBorder="1" applyAlignment="1">
      <alignment horizontal="center" vertical="center"/>
    </xf>
    <xf numFmtId="9" fontId="0" fillId="2" borderId="21" xfId="1" applyFont="1" applyFill="1" applyBorder="1" applyAlignment="1">
      <alignment horizontal="center" vertical="center"/>
    </xf>
    <xf numFmtId="9" fontId="0" fillId="2" borderId="8" xfId="1" applyFont="1" applyFill="1" applyBorder="1" applyAlignment="1">
      <alignment horizontal="center" vertical="center"/>
    </xf>
    <xf numFmtId="9" fontId="0" fillId="2" borderId="9" xfId="1" applyFont="1" applyFill="1" applyBorder="1" applyAlignment="1">
      <alignment horizontal="center" vertical="center"/>
    </xf>
    <xf numFmtId="0" fontId="0" fillId="4" borderId="18" xfId="0" applyFill="1" applyBorder="1"/>
    <xf numFmtId="164" fontId="0" fillId="2" borderId="8" xfId="0" applyNumberFormat="1" applyFill="1" applyBorder="1" applyAlignment="1">
      <alignment horizontal="center" vertical="center"/>
    </xf>
    <xf numFmtId="164" fontId="0" fillId="2" borderId="9" xfId="0" applyNumberFormat="1" applyFill="1" applyBorder="1" applyAlignment="1">
      <alignment horizontal="center" vertical="center"/>
    </xf>
    <xf numFmtId="164" fontId="0" fillId="2" borderId="14" xfId="0" applyNumberFormat="1" applyFill="1" applyBorder="1" applyAlignment="1">
      <alignment horizontal="center" vertical="center"/>
    </xf>
    <xf numFmtId="0" fontId="0" fillId="4" borderId="19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4" borderId="34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36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4" borderId="33" xfId="0" applyFill="1" applyBorder="1" applyAlignment="1">
      <alignment horizontal="center" vertical="center"/>
    </xf>
    <xf numFmtId="0" fontId="0" fillId="2" borderId="38" xfId="0" applyFill="1" applyBorder="1" applyAlignment="1">
      <alignment horizontal="center" vertical="center"/>
    </xf>
    <xf numFmtId="0" fontId="0" fillId="2" borderId="39" xfId="0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2" fontId="0" fillId="2" borderId="28" xfId="0" applyNumberFormat="1" applyFill="1" applyBorder="1" applyAlignment="1">
      <alignment horizontal="center" vertical="center"/>
    </xf>
    <xf numFmtId="2" fontId="0" fillId="2" borderId="29" xfId="0" applyNumberFormat="1" applyFill="1" applyBorder="1" applyAlignment="1">
      <alignment horizontal="center" vertical="center"/>
    </xf>
    <xf numFmtId="2" fontId="0" fillId="2" borderId="30" xfId="0" applyNumberFormat="1" applyFill="1" applyBorder="1" applyAlignment="1">
      <alignment horizontal="center" vertical="center"/>
    </xf>
    <xf numFmtId="2" fontId="0" fillId="2" borderId="34" xfId="0" applyNumberForma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1" fontId="0" fillId="2" borderId="25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1" fontId="0" fillId="2" borderId="23" xfId="0" applyNumberFormat="1" applyFill="1" applyBorder="1" applyAlignment="1">
      <alignment horizontal="center" vertical="center"/>
    </xf>
    <xf numFmtId="1" fontId="0" fillId="2" borderId="2" xfId="0" applyNumberFormat="1" applyFill="1" applyBorder="1" applyAlignment="1">
      <alignment horizontal="center" vertical="center"/>
    </xf>
    <xf numFmtId="0" fontId="0" fillId="4" borderId="41" xfId="0" applyFill="1" applyBorder="1" applyAlignment="1">
      <alignment horizontal="center" vertical="center"/>
    </xf>
    <xf numFmtId="0" fontId="0" fillId="4" borderId="42" xfId="0" applyFill="1" applyBorder="1" applyAlignment="1">
      <alignment horizontal="center" vertical="center"/>
    </xf>
    <xf numFmtId="0" fontId="0" fillId="4" borderId="43" xfId="0" applyFill="1" applyBorder="1" applyAlignment="1">
      <alignment horizontal="center" vertical="center"/>
    </xf>
    <xf numFmtId="10" fontId="0" fillId="2" borderId="12" xfId="1" applyNumberFormat="1" applyFont="1" applyFill="1" applyBorder="1" applyAlignment="1">
      <alignment horizontal="center"/>
    </xf>
    <xf numFmtId="10" fontId="0" fillId="2" borderId="10" xfId="1" applyNumberFormat="1" applyFont="1" applyFill="1" applyBorder="1" applyAlignment="1">
      <alignment horizontal="center"/>
    </xf>
    <xf numFmtId="10" fontId="0" fillId="2" borderId="11" xfId="1" applyNumberFormat="1" applyFont="1" applyFill="1" applyBorder="1" applyAlignment="1">
      <alignment horizontal="center"/>
    </xf>
    <xf numFmtId="10" fontId="0" fillId="2" borderId="13" xfId="1" applyNumberFormat="1" applyFont="1" applyFill="1" applyBorder="1" applyAlignment="1">
      <alignment horizontal="center"/>
    </xf>
    <xf numFmtId="10" fontId="0" fillId="2" borderId="1" xfId="1" applyNumberFormat="1" applyFont="1" applyFill="1" applyBorder="1" applyAlignment="1">
      <alignment horizontal="center"/>
    </xf>
    <xf numFmtId="10" fontId="0" fillId="2" borderId="7" xfId="1" applyNumberFormat="1" applyFont="1" applyFill="1" applyBorder="1" applyAlignment="1">
      <alignment horizontal="center"/>
    </xf>
    <xf numFmtId="10" fontId="0" fillId="2" borderId="14" xfId="1" applyNumberFormat="1" applyFont="1" applyFill="1" applyBorder="1" applyAlignment="1">
      <alignment horizontal="center"/>
    </xf>
    <xf numFmtId="10" fontId="0" fillId="2" borderId="8" xfId="1" applyNumberFormat="1" applyFont="1" applyFill="1" applyBorder="1" applyAlignment="1">
      <alignment horizontal="center"/>
    </xf>
    <xf numFmtId="10" fontId="0" fillId="2" borderId="9" xfId="1" applyNumberFormat="1" applyFont="1" applyFill="1" applyBorder="1" applyAlignment="1">
      <alignment horizontal="center"/>
    </xf>
    <xf numFmtId="2" fontId="0" fillId="2" borderId="19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5" xfId="0" applyNumberForma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9" fontId="0" fillId="2" borderId="11" xfId="1" applyNumberFormat="1" applyFont="1" applyFill="1" applyBorder="1" applyAlignment="1">
      <alignment horizontal="center" vertical="center"/>
    </xf>
    <xf numFmtId="9" fontId="0" fillId="2" borderId="9" xfId="1" applyNumberFormat="1" applyFont="1" applyFill="1" applyBorder="1" applyAlignment="1">
      <alignment horizontal="center" vertic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R23"/>
  <sheetViews>
    <sheetView topLeftCell="A2" workbookViewId="0">
      <pane ySplit="1" topLeftCell="A3" activePane="bottomLeft" state="frozen"/>
      <selection activeCell="A2" sqref="A2"/>
      <selection pane="bottomLeft" activeCell="F16" sqref="F16"/>
    </sheetView>
  </sheetViews>
  <sheetFormatPr baseColWidth="10" defaultRowHeight="15"/>
  <cols>
    <col min="4" max="4" width="16" customWidth="1"/>
    <col min="6" max="6" width="15.42578125" customWidth="1"/>
    <col min="7" max="7" width="20.28515625" customWidth="1"/>
    <col min="8" max="8" width="16.42578125" customWidth="1"/>
    <col min="9" max="9" width="14.28515625" customWidth="1"/>
    <col min="10" max="10" width="25.140625" customWidth="1"/>
  </cols>
  <sheetData>
    <row r="1" spans="2:18" ht="15.75" thickBot="1"/>
    <row r="2" spans="2:18" ht="15.75" thickBot="1">
      <c r="B2" s="1" t="s">
        <v>0</v>
      </c>
      <c r="C2" s="2" t="s">
        <v>1</v>
      </c>
      <c r="D2" s="3" t="s">
        <v>2</v>
      </c>
      <c r="E2" s="3" t="s">
        <v>3</v>
      </c>
      <c r="F2" s="3" t="s">
        <v>20</v>
      </c>
      <c r="G2" s="3" t="s">
        <v>11</v>
      </c>
      <c r="H2" s="3" t="s">
        <v>21</v>
      </c>
      <c r="I2" s="3" t="s">
        <v>6</v>
      </c>
      <c r="J2" s="4" t="s">
        <v>5</v>
      </c>
      <c r="K2" s="1" t="s">
        <v>28</v>
      </c>
    </row>
    <row r="3" spans="2:18">
      <c r="B3" s="34" t="s">
        <v>7</v>
      </c>
      <c r="C3" s="5"/>
      <c r="D3" s="26"/>
      <c r="E3" s="26"/>
      <c r="F3" s="26"/>
      <c r="G3" s="6"/>
      <c r="H3" s="26">
        <f>G3*F3*E3</f>
        <v>0</v>
      </c>
      <c r="I3" s="6"/>
      <c r="J3" s="7"/>
      <c r="K3" s="7"/>
    </row>
    <row r="4" spans="2:18">
      <c r="B4" s="35"/>
      <c r="C4" s="8"/>
      <c r="D4" s="9"/>
      <c r="E4" s="27"/>
      <c r="F4" s="27"/>
      <c r="G4" s="9"/>
      <c r="H4" s="27">
        <f t="shared" ref="H4:H23" si="0">G4*F4*E4</f>
        <v>0</v>
      </c>
      <c r="I4" s="9"/>
      <c r="J4" s="10"/>
      <c r="K4" s="10"/>
      <c r="R4" s="33"/>
    </row>
    <row r="5" spans="2:18">
      <c r="B5" s="35"/>
      <c r="C5" s="8"/>
      <c r="D5" s="9"/>
      <c r="E5" s="27"/>
      <c r="F5" s="27"/>
      <c r="G5" s="9"/>
      <c r="H5" s="27">
        <f t="shared" si="0"/>
        <v>0</v>
      </c>
      <c r="I5" s="9"/>
      <c r="J5" s="10"/>
      <c r="K5" s="10"/>
      <c r="R5" s="33"/>
    </row>
    <row r="6" spans="2:18">
      <c r="B6" s="35"/>
      <c r="C6" s="8"/>
      <c r="D6" s="9"/>
      <c r="E6" s="27"/>
      <c r="F6" s="27"/>
      <c r="G6" s="9"/>
      <c r="H6" s="27">
        <f t="shared" si="0"/>
        <v>0</v>
      </c>
      <c r="I6" s="9"/>
      <c r="J6" s="10"/>
      <c r="K6" s="10"/>
      <c r="R6" s="33"/>
    </row>
    <row r="7" spans="2:18">
      <c r="B7" s="35"/>
      <c r="C7" s="8"/>
      <c r="D7" s="9"/>
      <c r="E7" s="27"/>
      <c r="F7" s="27"/>
      <c r="G7" s="9"/>
      <c r="H7" s="27">
        <f t="shared" si="0"/>
        <v>0</v>
      </c>
      <c r="I7" s="9"/>
      <c r="J7" s="10"/>
      <c r="K7" s="10"/>
      <c r="R7" s="33"/>
    </row>
    <row r="8" spans="2:18">
      <c r="B8" s="35"/>
      <c r="C8" s="8"/>
      <c r="D8" s="9"/>
      <c r="E8" s="27"/>
      <c r="F8" s="27"/>
      <c r="G8" s="9"/>
      <c r="H8" s="27">
        <f t="shared" si="0"/>
        <v>0</v>
      </c>
      <c r="I8" s="9"/>
      <c r="J8" s="10"/>
      <c r="K8" s="10"/>
    </row>
    <row r="9" spans="2:18" ht="15.75" thickBot="1">
      <c r="B9" s="36"/>
      <c r="C9" s="11"/>
      <c r="D9" s="12"/>
      <c r="E9" s="28"/>
      <c r="F9" s="28"/>
      <c r="G9" s="12"/>
      <c r="H9" s="28">
        <f t="shared" si="0"/>
        <v>0</v>
      </c>
      <c r="I9" s="12"/>
      <c r="J9" s="13"/>
      <c r="K9" s="13"/>
    </row>
    <row r="10" spans="2:18">
      <c r="B10" s="34" t="s">
        <v>8</v>
      </c>
      <c r="C10" s="14"/>
      <c r="D10" s="15"/>
      <c r="E10" s="29"/>
      <c r="F10" s="29"/>
      <c r="G10" s="15"/>
      <c r="H10" s="29">
        <f t="shared" si="0"/>
        <v>0</v>
      </c>
      <c r="I10" s="15"/>
      <c r="J10" s="16"/>
      <c r="K10" s="16"/>
    </row>
    <row r="11" spans="2:18">
      <c r="B11" s="35"/>
      <c r="C11" s="17"/>
      <c r="D11" s="18"/>
      <c r="E11" s="30"/>
      <c r="F11" s="30"/>
      <c r="G11" s="18"/>
      <c r="H11" s="30">
        <f t="shared" si="0"/>
        <v>0</v>
      </c>
      <c r="I11" s="18"/>
      <c r="J11" s="19"/>
      <c r="K11" s="19"/>
    </row>
    <row r="12" spans="2:18">
      <c r="B12" s="35"/>
      <c r="C12" s="17"/>
      <c r="D12" s="18"/>
      <c r="E12" s="30"/>
      <c r="F12" s="30"/>
      <c r="G12" s="18"/>
      <c r="H12" s="30">
        <f t="shared" si="0"/>
        <v>0</v>
      </c>
      <c r="I12" s="18"/>
      <c r="J12" s="19"/>
      <c r="K12" s="19"/>
    </row>
    <row r="13" spans="2:18">
      <c r="B13" s="35"/>
      <c r="C13" s="17"/>
      <c r="D13" s="18"/>
      <c r="E13" s="30"/>
      <c r="F13" s="30"/>
      <c r="G13" s="18"/>
      <c r="H13" s="30">
        <f t="shared" si="0"/>
        <v>0</v>
      </c>
      <c r="I13" s="18"/>
      <c r="J13" s="19"/>
      <c r="K13" s="19"/>
    </row>
    <row r="14" spans="2:18">
      <c r="B14" s="35"/>
      <c r="C14" s="17"/>
      <c r="D14" s="18"/>
      <c r="E14" s="30"/>
      <c r="F14" s="30"/>
      <c r="G14" s="18"/>
      <c r="H14" s="30">
        <f t="shared" si="0"/>
        <v>0</v>
      </c>
      <c r="I14" s="18"/>
      <c r="J14" s="19"/>
      <c r="K14" s="19"/>
    </row>
    <row r="15" spans="2:18" ht="15.75" thickBot="1">
      <c r="B15" s="36"/>
      <c r="C15" s="20"/>
      <c r="D15" s="21"/>
      <c r="E15" s="31"/>
      <c r="F15" s="31"/>
      <c r="G15" s="21"/>
      <c r="H15" s="31">
        <f t="shared" si="0"/>
        <v>0</v>
      </c>
      <c r="I15" s="21"/>
      <c r="J15" s="22"/>
      <c r="K15" s="22"/>
    </row>
    <row r="16" spans="2:18" ht="30">
      <c r="B16" s="37" t="s">
        <v>9</v>
      </c>
      <c r="C16" s="5"/>
      <c r="D16" s="6"/>
      <c r="E16" s="26"/>
      <c r="F16" s="26"/>
      <c r="G16" s="6"/>
      <c r="H16" s="26">
        <f t="shared" si="0"/>
        <v>0</v>
      </c>
      <c r="I16" s="6"/>
      <c r="J16" s="7"/>
      <c r="K16" s="7"/>
    </row>
    <row r="17" spans="2:11" ht="15" customHeight="1">
      <c r="B17" s="38"/>
      <c r="C17" s="8"/>
      <c r="D17" s="9"/>
      <c r="E17" s="27"/>
      <c r="F17" s="27"/>
      <c r="G17" s="9"/>
      <c r="H17" s="27">
        <f t="shared" si="0"/>
        <v>0</v>
      </c>
      <c r="I17" s="9"/>
      <c r="J17" s="10"/>
      <c r="K17" s="10"/>
    </row>
    <row r="18" spans="2:11">
      <c r="B18" s="38"/>
      <c r="C18" s="8"/>
      <c r="D18" s="9"/>
      <c r="E18" s="27"/>
      <c r="F18" s="27"/>
      <c r="G18" s="9"/>
      <c r="H18" s="27">
        <f t="shared" si="0"/>
        <v>0</v>
      </c>
      <c r="I18" s="9"/>
      <c r="J18" s="10"/>
      <c r="K18" s="10"/>
    </row>
    <row r="19" spans="2:11" ht="15.75" thickBot="1">
      <c r="B19" s="39"/>
      <c r="C19" s="11"/>
      <c r="D19" s="12"/>
      <c r="E19" s="28"/>
      <c r="F19" s="28"/>
      <c r="G19" s="12"/>
      <c r="H19" s="28">
        <f t="shared" si="0"/>
        <v>0</v>
      </c>
      <c r="I19" s="12"/>
      <c r="J19" s="13"/>
      <c r="K19" s="13"/>
    </row>
    <row r="20" spans="2:11">
      <c r="B20" s="34" t="s">
        <v>10</v>
      </c>
      <c r="C20" s="23"/>
      <c r="D20" s="24"/>
      <c r="E20" s="32"/>
      <c r="F20" s="32"/>
      <c r="G20" s="24"/>
      <c r="H20" s="32">
        <f t="shared" si="0"/>
        <v>0</v>
      </c>
      <c r="I20" s="24"/>
      <c r="J20" s="25"/>
      <c r="K20" s="25"/>
    </row>
    <row r="21" spans="2:11">
      <c r="B21" s="35"/>
      <c r="C21" s="17"/>
      <c r="D21" s="18"/>
      <c r="E21" s="30"/>
      <c r="F21" s="30"/>
      <c r="G21" s="18"/>
      <c r="H21" s="30">
        <f t="shared" si="0"/>
        <v>0</v>
      </c>
      <c r="I21" s="18"/>
      <c r="J21" s="19"/>
      <c r="K21" s="19"/>
    </row>
    <row r="22" spans="2:11">
      <c r="B22" s="35"/>
      <c r="C22" s="17"/>
      <c r="D22" s="18"/>
      <c r="E22" s="30"/>
      <c r="F22" s="30"/>
      <c r="G22" s="18"/>
      <c r="H22" s="30">
        <f t="shared" si="0"/>
        <v>0</v>
      </c>
      <c r="I22" s="18"/>
      <c r="J22" s="19"/>
      <c r="K22" s="19"/>
    </row>
    <row r="23" spans="2:11" ht="15.75" thickBot="1">
      <c r="B23" s="36"/>
      <c r="C23" s="20"/>
      <c r="D23" s="21"/>
      <c r="E23" s="31"/>
      <c r="F23" s="31"/>
      <c r="G23" s="21"/>
      <c r="H23" s="31">
        <f t="shared" si="0"/>
        <v>0</v>
      </c>
      <c r="I23" s="21"/>
      <c r="J23" s="22"/>
      <c r="K23" s="22"/>
    </row>
  </sheetData>
  <pageMargins left="0.7" right="0.7" top="0.75" bottom="0.75" header="0.3" footer="0.3"/>
  <pageSetup paperSize="9" orientation="portrait" horizontalDpi="200" verticalDpi="2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:U26"/>
  <sheetViews>
    <sheetView topLeftCell="H1" workbookViewId="0">
      <pane ySplit="1" topLeftCell="A2" activePane="bottomLeft" state="frozen"/>
      <selection pane="bottomLeft" activeCell="Q8" sqref="Q8"/>
    </sheetView>
  </sheetViews>
  <sheetFormatPr baseColWidth="10" defaultRowHeight="15"/>
  <cols>
    <col min="5" max="5" width="16" customWidth="1"/>
    <col min="6" max="6" width="11.140625" customWidth="1"/>
    <col min="13" max="13" width="23.28515625" customWidth="1"/>
    <col min="14" max="14" width="17.42578125" customWidth="1"/>
    <col min="15" max="15" width="15" customWidth="1"/>
    <col min="16" max="16" width="12.28515625" customWidth="1"/>
    <col min="21" max="21" width="14.7109375" customWidth="1"/>
  </cols>
  <sheetData>
    <row r="1" spans="2:21" ht="15.75" thickBot="1">
      <c r="B1" s="1" t="s">
        <v>2</v>
      </c>
      <c r="C1" s="2" t="s">
        <v>12</v>
      </c>
      <c r="D1" s="3" t="s">
        <v>13</v>
      </c>
      <c r="E1" s="3" t="s">
        <v>14</v>
      </c>
      <c r="F1" s="3" t="s">
        <v>3</v>
      </c>
      <c r="G1" s="3" t="s">
        <v>4</v>
      </c>
      <c r="H1" s="3" t="s">
        <v>15</v>
      </c>
      <c r="I1" s="3" t="s">
        <v>16</v>
      </c>
      <c r="J1" s="3" t="s">
        <v>17</v>
      </c>
      <c r="K1" s="45" t="s">
        <v>18</v>
      </c>
      <c r="L1" s="3" t="s">
        <v>19</v>
      </c>
      <c r="M1" s="2" t="s">
        <v>11</v>
      </c>
      <c r="N1" s="3" t="s">
        <v>21</v>
      </c>
      <c r="O1" s="3" t="s">
        <v>6</v>
      </c>
      <c r="P1" s="4" t="s">
        <v>5</v>
      </c>
      <c r="R1" s="51" t="s">
        <v>24</v>
      </c>
      <c r="S1" s="3" t="s">
        <v>25</v>
      </c>
      <c r="T1" s="45" t="s">
        <v>26</v>
      </c>
      <c r="U1" s="1" t="s">
        <v>27</v>
      </c>
    </row>
    <row r="2" spans="2:21">
      <c r="B2" s="47"/>
      <c r="C2" s="48"/>
      <c r="D2" s="49"/>
      <c r="E2" s="46"/>
      <c r="F2" s="46"/>
      <c r="G2" s="46"/>
      <c r="H2" s="49"/>
      <c r="I2" s="46"/>
      <c r="J2" s="46"/>
      <c r="K2" s="46"/>
      <c r="L2" s="46"/>
      <c r="M2" s="46"/>
      <c r="N2" s="46">
        <f>F2*G2*M2</f>
        <v>0</v>
      </c>
      <c r="O2" s="49"/>
      <c r="P2" s="50"/>
      <c r="R2" s="52">
        <f>ABS(I2-J2)</f>
        <v>0</v>
      </c>
      <c r="S2" s="49">
        <f>ABS(I2-K2)</f>
        <v>0</v>
      </c>
      <c r="T2" s="53">
        <f>ABS(J2-K2)</f>
        <v>0</v>
      </c>
      <c r="U2" s="54" t="e">
        <f>MAX(R2:T2)/MIN(I2:K2)</f>
        <v>#DIV/0!</v>
      </c>
    </row>
    <row r="3" spans="2:21">
      <c r="B3" s="42"/>
      <c r="C3" s="8"/>
      <c r="D3" s="9"/>
      <c r="E3" s="27"/>
      <c r="F3" s="27"/>
      <c r="G3" s="27"/>
      <c r="H3" s="9"/>
      <c r="I3" s="27"/>
      <c r="J3" s="27"/>
      <c r="K3" s="27"/>
      <c r="L3" s="27"/>
      <c r="M3" s="27"/>
      <c r="N3" s="46">
        <f t="shared" ref="N3:N22" si="0">F3*G3*M3</f>
        <v>0</v>
      </c>
      <c r="O3" s="9"/>
      <c r="P3" s="10"/>
      <c r="R3" s="40">
        <f t="shared" ref="R3:R22" si="1">ABS(I3-J3)</f>
        <v>0</v>
      </c>
      <c r="S3" s="9">
        <f t="shared" ref="S3:S22" si="2">ABS(I3-K3)</f>
        <v>0</v>
      </c>
      <c r="T3" s="55">
        <f t="shared" ref="T3:T22" si="3">ABS(J3-K3)</f>
        <v>0</v>
      </c>
      <c r="U3" s="56" t="e">
        <f t="shared" ref="U3:U22" si="4">MAX(R3:T3)/MIN(I3:K3)</f>
        <v>#DIV/0!</v>
      </c>
    </row>
    <row r="4" spans="2:21">
      <c r="B4" s="42"/>
      <c r="C4" s="8"/>
      <c r="D4" s="9"/>
      <c r="E4" s="27"/>
      <c r="F4" s="27"/>
      <c r="G4" s="27"/>
      <c r="H4" s="9"/>
      <c r="I4" s="27"/>
      <c r="J4" s="27"/>
      <c r="K4" s="27"/>
      <c r="L4" s="27"/>
      <c r="M4" s="27"/>
      <c r="N4" s="46">
        <f t="shared" si="0"/>
        <v>0</v>
      </c>
      <c r="O4" s="9"/>
      <c r="P4" s="10"/>
      <c r="R4" s="40">
        <f t="shared" si="1"/>
        <v>0</v>
      </c>
      <c r="S4" s="9">
        <f t="shared" si="2"/>
        <v>0</v>
      </c>
      <c r="T4" s="55">
        <f t="shared" si="3"/>
        <v>0</v>
      </c>
      <c r="U4" s="56" t="e">
        <f t="shared" si="4"/>
        <v>#DIV/0!</v>
      </c>
    </row>
    <row r="5" spans="2:21">
      <c r="B5" s="42"/>
      <c r="C5" s="8"/>
      <c r="D5" s="9"/>
      <c r="E5" s="27"/>
      <c r="F5" s="27"/>
      <c r="G5" s="27"/>
      <c r="H5" s="9"/>
      <c r="I5" s="27"/>
      <c r="J5" s="27"/>
      <c r="K5" s="27"/>
      <c r="L5" s="27"/>
      <c r="M5" s="27"/>
      <c r="N5" s="46">
        <f t="shared" si="0"/>
        <v>0</v>
      </c>
      <c r="O5" s="9"/>
      <c r="P5" s="10"/>
      <c r="R5" s="40">
        <f t="shared" si="1"/>
        <v>0</v>
      </c>
      <c r="S5" s="9">
        <f t="shared" si="2"/>
        <v>0</v>
      </c>
      <c r="T5" s="55">
        <f t="shared" si="3"/>
        <v>0</v>
      </c>
      <c r="U5" s="56" t="e">
        <f t="shared" si="4"/>
        <v>#DIV/0!</v>
      </c>
    </row>
    <row r="6" spans="2:21">
      <c r="B6" s="42"/>
      <c r="C6" s="8"/>
      <c r="D6" s="9"/>
      <c r="E6" s="27"/>
      <c r="F6" s="27"/>
      <c r="G6" s="27"/>
      <c r="H6" s="9"/>
      <c r="I6" s="27"/>
      <c r="J6" s="27"/>
      <c r="K6" s="27"/>
      <c r="L6" s="27"/>
      <c r="M6" s="27"/>
      <c r="N6" s="46">
        <f t="shared" si="0"/>
        <v>0</v>
      </c>
      <c r="O6" s="9"/>
      <c r="P6" s="10"/>
      <c r="R6" s="40">
        <f t="shared" si="1"/>
        <v>0</v>
      </c>
      <c r="S6" s="9">
        <f t="shared" si="2"/>
        <v>0</v>
      </c>
      <c r="T6" s="55">
        <f t="shared" si="3"/>
        <v>0</v>
      </c>
      <c r="U6" s="56" t="e">
        <f t="shared" si="4"/>
        <v>#DIV/0!</v>
      </c>
    </row>
    <row r="7" spans="2:21">
      <c r="B7" s="42"/>
      <c r="C7" s="8"/>
      <c r="D7" s="9"/>
      <c r="E7" s="27"/>
      <c r="F7" s="27"/>
      <c r="G7" s="27"/>
      <c r="H7" s="9"/>
      <c r="I7" s="27"/>
      <c r="J7" s="27"/>
      <c r="K7" s="27"/>
      <c r="L7" s="27"/>
      <c r="M7" s="27"/>
      <c r="N7" s="46">
        <f t="shared" si="0"/>
        <v>0</v>
      </c>
      <c r="O7" s="9"/>
      <c r="P7" s="10"/>
      <c r="R7" s="40">
        <f t="shared" si="1"/>
        <v>0</v>
      </c>
      <c r="S7" s="9">
        <f t="shared" si="2"/>
        <v>0</v>
      </c>
      <c r="T7" s="55">
        <f t="shared" si="3"/>
        <v>0</v>
      </c>
      <c r="U7" s="56" t="e">
        <f t="shared" si="4"/>
        <v>#DIV/0!</v>
      </c>
    </row>
    <row r="8" spans="2:21">
      <c r="B8" s="42"/>
      <c r="C8" s="8"/>
      <c r="D8" s="9"/>
      <c r="E8" s="27"/>
      <c r="F8" s="27"/>
      <c r="G8" s="27"/>
      <c r="H8" s="9"/>
      <c r="I8" s="27"/>
      <c r="J8" s="27"/>
      <c r="K8" s="27"/>
      <c r="L8" s="27"/>
      <c r="M8" s="27"/>
      <c r="N8" s="46">
        <f t="shared" si="0"/>
        <v>0</v>
      </c>
      <c r="O8" s="9"/>
      <c r="P8" s="10"/>
      <c r="R8" s="40">
        <f t="shared" si="1"/>
        <v>0</v>
      </c>
      <c r="S8" s="9">
        <f t="shared" si="2"/>
        <v>0</v>
      </c>
      <c r="T8" s="55">
        <f t="shared" si="3"/>
        <v>0</v>
      </c>
      <c r="U8" s="56" t="e">
        <f t="shared" si="4"/>
        <v>#DIV/0!</v>
      </c>
    </row>
    <row r="9" spans="2:21">
      <c r="B9" s="42"/>
      <c r="C9" s="8"/>
      <c r="D9" s="9"/>
      <c r="E9" s="27"/>
      <c r="F9" s="27"/>
      <c r="G9" s="27"/>
      <c r="H9" s="9"/>
      <c r="I9" s="27"/>
      <c r="J9" s="27"/>
      <c r="K9" s="27"/>
      <c r="L9" s="27"/>
      <c r="M9" s="27"/>
      <c r="N9" s="46">
        <f t="shared" si="0"/>
        <v>0</v>
      </c>
      <c r="O9" s="9"/>
      <c r="P9" s="10"/>
      <c r="R9" s="40">
        <f t="shared" si="1"/>
        <v>0</v>
      </c>
      <c r="S9" s="9">
        <f t="shared" si="2"/>
        <v>0</v>
      </c>
      <c r="T9" s="55">
        <f t="shared" si="3"/>
        <v>0</v>
      </c>
      <c r="U9" s="56" t="e">
        <f t="shared" si="4"/>
        <v>#DIV/0!</v>
      </c>
    </row>
    <row r="10" spans="2:21">
      <c r="B10" s="42"/>
      <c r="C10" s="8"/>
      <c r="D10" s="9"/>
      <c r="E10" s="27"/>
      <c r="F10" s="27"/>
      <c r="G10" s="27"/>
      <c r="H10" s="9"/>
      <c r="I10" s="27"/>
      <c r="J10" s="27"/>
      <c r="K10" s="27"/>
      <c r="L10" s="27"/>
      <c r="M10" s="27"/>
      <c r="N10" s="46">
        <f t="shared" si="0"/>
        <v>0</v>
      </c>
      <c r="O10" s="9"/>
      <c r="P10" s="10"/>
      <c r="R10" s="40">
        <f t="shared" si="1"/>
        <v>0</v>
      </c>
      <c r="S10" s="9">
        <f t="shared" si="2"/>
        <v>0</v>
      </c>
      <c r="T10" s="55">
        <f t="shared" si="3"/>
        <v>0</v>
      </c>
      <c r="U10" s="56" t="e">
        <f t="shared" si="4"/>
        <v>#DIV/0!</v>
      </c>
    </row>
    <row r="11" spans="2:21">
      <c r="B11" s="42"/>
      <c r="C11" s="8"/>
      <c r="D11" s="9"/>
      <c r="E11" s="27"/>
      <c r="F11" s="27"/>
      <c r="G11" s="27"/>
      <c r="H11" s="9"/>
      <c r="I11" s="27"/>
      <c r="J11" s="27"/>
      <c r="K11" s="27"/>
      <c r="L11" s="27"/>
      <c r="M11" s="27"/>
      <c r="N11" s="46">
        <f t="shared" si="0"/>
        <v>0</v>
      </c>
      <c r="O11" s="9"/>
      <c r="P11" s="10"/>
      <c r="R11" s="40">
        <f t="shared" si="1"/>
        <v>0</v>
      </c>
      <c r="S11" s="9">
        <f t="shared" si="2"/>
        <v>0</v>
      </c>
      <c r="T11" s="55">
        <f t="shared" si="3"/>
        <v>0</v>
      </c>
      <c r="U11" s="56" t="e">
        <f t="shared" si="4"/>
        <v>#DIV/0!</v>
      </c>
    </row>
    <row r="12" spans="2:21">
      <c r="B12" s="42"/>
      <c r="C12" s="8"/>
      <c r="D12" s="9"/>
      <c r="E12" s="27"/>
      <c r="F12" s="27"/>
      <c r="G12" s="27"/>
      <c r="H12" s="9"/>
      <c r="I12" s="27"/>
      <c r="J12" s="27"/>
      <c r="K12" s="27"/>
      <c r="L12" s="27"/>
      <c r="M12" s="27"/>
      <c r="N12" s="46">
        <f t="shared" si="0"/>
        <v>0</v>
      </c>
      <c r="O12" s="9"/>
      <c r="P12" s="10"/>
      <c r="R12" s="40">
        <f t="shared" si="1"/>
        <v>0</v>
      </c>
      <c r="S12" s="9">
        <f t="shared" si="2"/>
        <v>0</v>
      </c>
      <c r="T12" s="55">
        <f t="shared" si="3"/>
        <v>0</v>
      </c>
      <c r="U12" s="56" t="e">
        <f t="shared" si="4"/>
        <v>#DIV/0!</v>
      </c>
    </row>
    <row r="13" spans="2:21">
      <c r="B13" s="42"/>
      <c r="C13" s="8"/>
      <c r="D13" s="9"/>
      <c r="E13" s="27"/>
      <c r="F13" s="27"/>
      <c r="G13" s="27"/>
      <c r="H13" s="9"/>
      <c r="I13" s="27"/>
      <c r="J13" s="27"/>
      <c r="K13" s="27"/>
      <c r="L13" s="27"/>
      <c r="M13" s="27"/>
      <c r="N13" s="46">
        <f t="shared" si="0"/>
        <v>0</v>
      </c>
      <c r="O13" s="9"/>
      <c r="P13" s="10"/>
      <c r="R13" s="40">
        <f t="shared" si="1"/>
        <v>0</v>
      </c>
      <c r="S13" s="9">
        <f t="shared" si="2"/>
        <v>0</v>
      </c>
      <c r="T13" s="55">
        <f t="shared" si="3"/>
        <v>0</v>
      </c>
      <c r="U13" s="56" t="e">
        <f t="shared" si="4"/>
        <v>#DIV/0!</v>
      </c>
    </row>
    <row r="14" spans="2:21">
      <c r="B14" s="42"/>
      <c r="C14" s="8"/>
      <c r="D14" s="9"/>
      <c r="E14" s="27"/>
      <c r="F14" s="27"/>
      <c r="G14" s="27"/>
      <c r="H14" s="9"/>
      <c r="I14" s="27"/>
      <c r="J14" s="27"/>
      <c r="K14" s="27"/>
      <c r="L14" s="27"/>
      <c r="M14" s="27"/>
      <c r="N14" s="46">
        <f t="shared" si="0"/>
        <v>0</v>
      </c>
      <c r="O14" s="9"/>
      <c r="P14" s="10"/>
      <c r="R14" s="40">
        <f t="shared" si="1"/>
        <v>0</v>
      </c>
      <c r="S14" s="9">
        <f t="shared" si="2"/>
        <v>0</v>
      </c>
      <c r="T14" s="55">
        <f t="shared" si="3"/>
        <v>0</v>
      </c>
      <c r="U14" s="56" t="e">
        <f t="shared" si="4"/>
        <v>#DIV/0!</v>
      </c>
    </row>
    <row r="15" spans="2:21">
      <c r="B15" s="43"/>
      <c r="C15" s="8"/>
      <c r="D15" s="9"/>
      <c r="E15" s="27"/>
      <c r="F15" s="27"/>
      <c r="G15" s="27"/>
      <c r="H15" s="9"/>
      <c r="I15" s="27"/>
      <c r="J15" s="27"/>
      <c r="K15" s="27"/>
      <c r="L15" s="27"/>
      <c r="M15" s="27"/>
      <c r="N15" s="46">
        <f t="shared" si="0"/>
        <v>0</v>
      </c>
      <c r="O15" s="9"/>
      <c r="P15" s="10"/>
      <c r="R15" s="40">
        <f t="shared" si="1"/>
        <v>0</v>
      </c>
      <c r="S15" s="9">
        <f t="shared" si="2"/>
        <v>0</v>
      </c>
      <c r="T15" s="55">
        <f t="shared" si="3"/>
        <v>0</v>
      </c>
      <c r="U15" s="56" t="e">
        <f t="shared" si="4"/>
        <v>#DIV/0!</v>
      </c>
    </row>
    <row r="16" spans="2:21">
      <c r="B16" s="43"/>
      <c r="C16" s="8"/>
      <c r="D16" s="9"/>
      <c r="E16" s="27"/>
      <c r="F16" s="27"/>
      <c r="G16" s="27"/>
      <c r="H16" s="9"/>
      <c r="I16" s="27"/>
      <c r="J16" s="27"/>
      <c r="K16" s="27"/>
      <c r="L16" s="27"/>
      <c r="M16" s="27"/>
      <c r="N16" s="46">
        <f t="shared" si="0"/>
        <v>0</v>
      </c>
      <c r="O16" s="9"/>
      <c r="P16" s="10"/>
      <c r="R16" s="40">
        <f t="shared" si="1"/>
        <v>0</v>
      </c>
      <c r="S16" s="9">
        <f t="shared" si="2"/>
        <v>0</v>
      </c>
      <c r="T16" s="55">
        <f t="shared" si="3"/>
        <v>0</v>
      </c>
      <c r="U16" s="56" t="e">
        <f t="shared" si="4"/>
        <v>#DIV/0!</v>
      </c>
    </row>
    <row r="17" spans="2:21">
      <c r="B17" s="43"/>
      <c r="C17" s="8"/>
      <c r="D17" s="9"/>
      <c r="E17" s="27"/>
      <c r="F17" s="27"/>
      <c r="G17" s="27"/>
      <c r="H17" s="9"/>
      <c r="I17" s="27"/>
      <c r="J17" s="27"/>
      <c r="K17" s="27"/>
      <c r="L17" s="27"/>
      <c r="M17" s="27"/>
      <c r="N17" s="46">
        <f t="shared" si="0"/>
        <v>0</v>
      </c>
      <c r="O17" s="9"/>
      <c r="P17" s="10"/>
      <c r="R17" s="40">
        <f t="shared" si="1"/>
        <v>0</v>
      </c>
      <c r="S17" s="9">
        <f t="shared" si="2"/>
        <v>0</v>
      </c>
      <c r="T17" s="55">
        <f t="shared" si="3"/>
        <v>0</v>
      </c>
      <c r="U17" s="56" t="e">
        <f t="shared" si="4"/>
        <v>#DIV/0!</v>
      </c>
    </row>
    <row r="18" spans="2:21">
      <c r="B18" s="43"/>
      <c r="C18" s="8"/>
      <c r="D18" s="9"/>
      <c r="E18" s="27"/>
      <c r="F18" s="27"/>
      <c r="G18" s="27"/>
      <c r="H18" s="9"/>
      <c r="I18" s="27"/>
      <c r="J18" s="27"/>
      <c r="K18" s="27"/>
      <c r="L18" s="27"/>
      <c r="M18" s="27"/>
      <c r="N18" s="46">
        <f t="shared" si="0"/>
        <v>0</v>
      </c>
      <c r="O18" s="9"/>
      <c r="P18" s="10"/>
      <c r="R18" s="40">
        <f t="shared" si="1"/>
        <v>0</v>
      </c>
      <c r="S18" s="9">
        <f t="shared" si="2"/>
        <v>0</v>
      </c>
      <c r="T18" s="55">
        <f t="shared" si="3"/>
        <v>0</v>
      </c>
      <c r="U18" s="56" t="e">
        <f t="shared" si="4"/>
        <v>#DIV/0!</v>
      </c>
    </row>
    <row r="19" spans="2:21">
      <c r="B19" s="42"/>
      <c r="C19" s="8"/>
      <c r="D19" s="9"/>
      <c r="E19" s="27"/>
      <c r="F19" s="27"/>
      <c r="G19" s="27"/>
      <c r="H19" s="9"/>
      <c r="I19" s="27"/>
      <c r="J19" s="27"/>
      <c r="K19" s="27"/>
      <c r="L19" s="27"/>
      <c r="M19" s="27"/>
      <c r="N19" s="46">
        <f t="shared" si="0"/>
        <v>0</v>
      </c>
      <c r="O19" s="9"/>
      <c r="P19" s="10"/>
      <c r="R19" s="40">
        <f t="shared" si="1"/>
        <v>0</v>
      </c>
      <c r="S19" s="9">
        <f t="shared" si="2"/>
        <v>0</v>
      </c>
      <c r="T19" s="55">
        <f t="shared" si="3"/>
        <v>0</v>
      </c>
      <c r="U19" s="56" t="e">
        <f t="shared" si="4"/>
        <v>#DIV/0!</v>
      </c>
    </row>
    <row r="20" spans="2:21">
      <c r="B20" s="42"/>
      <c r="C20" s="8"/>
      <c r="D20" s="9"/>
      <c r="E20" s="27"/>
      <c r="F20" s="27"/>
      <c r="G20" s="27"/>
      <c r="H20" s="9"/>
      <c r="I20" s="27"/>
      <c r="J20" s="27"/>
      <c r="K20" s="27"/>
      <c r="L20" s="27"/>
      <c r="M20" s="27"/>
      <c r="N20" s="46">
        <f t="shared" si="0"/>
        <v>0</v>
      </c>
      <c r="O20" s="9"/>
      <c r="P20" s="10"/>
      <c r="R20" s="40">
        <f t="shared" si="1"/>
        <v>0</v>
      </c>
      <c r="S20" s="9">
        <f t="shared" si="2"/>
        <v>0</v>
      </c>
      <c r="T20" s="55">
        <f t="shared" si="3"/>
        <v>0</v>
      </c>
      <c r="U20" s="56" t="e">
        <f t="shared" si="4"/>
        <v>#DIV/0!</v>
      </c>
    </row>
    <row r="21" spans="2:21">
      <c r="B21" s="42"/>
      <c r="C21" s="8"/>
      <c r="D21" s="9"/>
      <c r="E21" s="27"/>
      <c r="F21" s="27"/>
      <c r="G21" s="27"/>
      <c r="H21" s="9"/>
      <c r="I21" s="27"/>
      <c r="J21" s="27"/>
      <c r="K21" s="27"/>
      <c r="L21" s="27"/>
      <c r="M21" s="27"/>
      <c r="N21" s="46">
        <f t="shared" si="0"/>
        <v>0</v>
      </c>
      <c r="O21" s="9"/>
      <c r="P21" s="10"/>
      <c r="R21" s="40">
        <f t="shared" si="1"/>
        <v>0</v>
      </c>
      <c r="S21" s="9">
        <f t="shared" si="2"/>
        <v>0</v>
      </c>
      <c r="T21" s="55">
        <f t="shared" si="3"/>
        <v>0</v>
      </c>
      <c r="U21" s="56" t="e">
        <f t="shared" si="4"/>
        <v>#DIV/0!</v>
      </c>
    </row>
    <row r="22" spans="2:21" ht="15.75" thickBot="1">
      <c r="B22" s="44"/>
      <c r="C22" s="11"/>
      <c r="D22" s="12"/>
      <c r="E22" s="28"/>
      <c r="F22" s="28"/>
      <c r="G22" s="28"/>
      <c r="H22" s="12"/>
      <c r="I22" s="28"/>
      <c r="J22" s="28"/>
      <c r="K22" s="28"/>
      <c r="L22" s="28"/>
      <c r="M22" s="28"/>
      <c r="N22" s="28">
        <f t="shared" si="0"/>
        <v>0</v>
      </c>
      <c r="O22" s="12"/>
      <c r="P22" s="13"/>
      <c r="R22" s="41">
        <f t="shared" si="1"/>
        <v>0</v>
      </c>
      <c r="S22" s="12">
        <f t="shared" si="2"/>
        <v>0</v>
      </c>
      <c r="T22" s="57">
        <f t="shared" si="3"/>
        <v>0</v>
      </c>
      <c r="U22" s="58" t="e">
        <f t="shared" si="4"/>
        <v>#DIV/0!</v>
      </c>
    </row>
    <row r="24" spans="2:21">
      <c r="H24" s="118" t="s">
        <v>22</v>
      </c>
      <c r="I24" s="118"/>
      <c r="J24" s="118"/>
      <c r="K24" s="118"/>
      <c r="L24" s="118"/>
      <c r="M24" s="118"/>
      <c r="N24" s="118"/>
    </row>
    <row r="26" spans="2:21">
      <c r="H26" s="118" t="s">
        <v>23</v>
      </c>
      <c r="I26" s="118"/>
      <c r="J26" s="118"/>
      <c r="K26" s="118"/>
      <c r="L26" s="118"/>
      <c r="M26" s="118"/>
      <c r="N26" s="118"/>
      <c r="O26" s="118"/>
      <c r="P26" s="118"/>
      <c r="Q26" s="118"/>
      <c r="R26" s="118"/>
    </row>
  </sheetData>
  <mergeCells count="2">
    <mergeCell ref="H24:N24"/>
    <mergeCell ref="H26:R26"/>
  </mergeCells>
  <pageMargins left="0.7" right="0.7" top="0.75" bottom="0.75" header="0.3" footer="0.3"/>
  <pageSetup paperSize="9" orientation="portrait" horizontalDpi="200" verticalDpi="2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1:U26"/>
  <sheetViews>
    <sheetView topLeftCell="H1" workbookViewId="0">
      <pane ySplit="1" topLeftCell="A2" activePane="bottomLeft" state="frozen"/>
      <selection pane="bottomLeft" activeCell="R1" sqref="R1:U22"/>
    </sheetView>
  </sheetViews>
  <sheetFormatPr baseColWidth="10" defaultRowHeight="15"/>
  <cols>
    <col min="5" max="5" width="16" customWidth="1"/>
    <col min="6" max="6" width="11.140625" customWidth="1"/>
    <col min="13" max="13" width="23.28515625" customWidth="1"/>
    <col min="14" max="14" width="17.42578125" customWidth="1"/>
    <col min="15" max="15" width="15" customWidth="1"/>
    <col min="16" max="16" width="12.28515625" customWidth="1"/>
    <col min="21" max="21" width="14.140625" customWidth="1"/>
  </cols>
  <sheetData>
    <row r="1" spans="2:21" ht="15.75" thickBot="1">
      <c r="B1" s="1" t="s">
        <v>2</v>
      </c>
      <c r="C1" s="2" t="s">
        <v>12</v>
      </c>
      <c r="D1" s="3" t="s">
        <v>13</v>
      </c>
      <c r="E1" s="3" t="s">
        <v>14</v>
      </c>
      <c r="F1" s="3" t="s">
        <v>3</v>
      </c>
      <c r="G1" s="3" t="s">
        <v>4</v>
      </c>
      <c r="H1" s="3" t="s">
        <v>15</v>
      </c>
      <c r="I1" s="3" t="s">
        <v>16</v>
      </c>
      <c r="J1" s="3" t="s">
        <v>17</v>
      </c>
      <c r="K1" s="45" t="s">
        <v>18</v>
      </c>
      <c r="L1" s="3" t="s">
        <v>19</v>
      </c>
      <c r="M1" s="2" t="s">
        <v>11</v>
      </c>
      <c r="N1" s="3" t="s">
        <v>21</v>
      </c>
      <c r="O1" s="3" t="s">
        <v>6</v>
      </c>
      <c r="P1" s="4" t="s">
        <v>5</v>
      </c>
      <c r="R1" s="51" t="s">
        <v>24</v>
      </c>
      <c r="S1" s="3" t="s">
        <v>25</v>
      </c>
      <c r="T1" s="45" t="s">
        <v>26</v>
      </c>
      <c r="U1" s="1" t="s">
        <v>27</v>
      </c>
    </row>
    <row r="2" spans="2:21">
      <c r="B2" s="47"/>
      <c r="C2" s="48"/>
      <c r="D2" s="49"/>
      <c r="E2" s="46"/>
      <c r="F2" s="46"/>
      <c r="G2" s="46"/>
      <c r="H2" s="49"/>
      <c r="I2" s="46"/>
      <c r="J2" s="46"/>
      <c r="K2" s="46"/>
      <c r="L2" s="46"/>
      <c r="M2" s="46"/>
      <c r="N2" s="46">
        <f>F2*G2*M2</f>
        <v>0</v>
      </c>
      <c r="O2" s="49"/>
      <c r="P2" s="50"/>
      <c r="R2" s="52">
        <f>ABS(I2-J2)</f>
        <v>0</v>
      </c>
      <c r="S2" s="49">
        <f>ABS(I2-K2)</f>
        <v>0</v>
      </c>
      <c r="T2" s="53">
        <f>ABS(J2-K2)</f>
        <v>0</v>
      </c>
      <c r="U2" s="54" t="e">
        <f>MAX(R2:T2)/MIN(I2:K2)</f>
        <v>#DIV/0!</v>
      </c>
    </row>
    <row r="3" spans="2:21">
      <c r="B3" s="42"/>
      <c r="C3" s="8"/>
      <c r="D3" s="9"/>
      <c r="E3" s="27"/>
      <c r="F3" s="27"/>
      <c r="G3" s="27"/>
      <c r="H3" s="9"/>
      <c r="I3" s="27"/>
      <c r="J3" s="27"/>
      <c r="K3" s="27"/>
      <c r="L3" s="27"/>
      <c r="M3" s="27"/>
      <c r="N3" s="46">
        <f t="shared" ref="N3:N22" si="0">F3*G3*M3</f>
        <v>0</v>
      </c>
      <c r="O3" s="9"/>
      <c r="P3" s="10"/>
      <c r="R3" s="40">
        <f t="shared" ref="R3:R22" si="1">ABS(I3-J3)</f>
        <v>0</v>
      </c>
      <c r="S3" s="9">
        <f t="shared" ref="S3:S22" si="2">ABS(I3-K3)</f>
        <v>0</v>
      </c>
      <c r="T3" s="55">
        <f t="shared" ref="T3:T22" si="3">ABS(J3-K3)</f>
        <v>0</v>
      </c>
      <c r="U3" s="56" t="e">
        <f t="shared" ref="U3:U22" si="4">MAX(R3:T3)/MIN(I3:K3)</f>
        <v>#DIV/0!</v>
      </c>
    </row>
    <row r="4" spans="2:21">
      <c r="B4" s="42"/>
      <c r="C4" s="8"/>
      <c r="D4" s="9"/>
      <c r="E4" s="27"/>
      <c r="F4" s="27"/>
      <c r="G4" s="27"/>
      <c r="H4" s="9"/>
      <c r="I4" s="27"/>
      <c r="J4" s="27"/>
      <c r="K4" s="27"/>
      <c r="L4" s="27"/>
      <c r="M4" s="27"/>
      <c r="N4" s="46">
        <f t="shared" si="0"/>
        <v>0</v>
      </c>
      <c r="O4" s="9"/>
      <c r="P4" s="10"/>
      <c r="R4" s="40">
        <f t="shared" si="1"/>
        <v>0</v>
      </c>
      <c r="S4" s="9">
        <f t="shared" si="2"/>
        <v>0</v>
      </c>
      <c r="T4" s="55">
        <f t="shared" si="3"/>
        <v>0</v>
      </c>
      <c r="U4" s="56" t="e">
        <f t="shared" si="4"/>
        <v>#DIV/0!</v>
      </c>
    </row>
    <row r="5" spans="2:21">
      <c r="B5" s="42"/>
      <c r="C5" s="8"/>
      <c r="D5" s="9"/>
      <c r="E5" s="27"/>
      <c r="F5" s="27"/>
      <c r="G5" s="27"/>
      <c r="H5" s="9"/>
      <c r="I5" s="27"/>
      <c r="J5" s="27"/>
      <c r="K5" s="27"/>
      <c r="L5" s="27"/>
      <c r="M5" s="27"/>
      <c r="N5" s="46">
        <f t="shared" si="0"/>
        <v>0</v>
      </c>
      <c r="O5" s="9"/>
      <c r="P5" s="10"/>
      <c r="R5" s="40">
        <f t="shared" si="1"/>
        <v>0</v>
      </c>
      <c r="S5" s="9">
        <f t="shared" si="2"/>
        <v>0</v>
      </c>
      <c r="T5" s="55">
        <f t="shared" si="3"/>
        <v>0</v>
      </c>
      <c r="U5" s="56" t="e">
        <f t="shared" si="4"/>
        <v>#DIV/0!</v>
      </c>
    </row>
    <row r="6" spans="2:21">
      <c r="B6" s="42"/>
      <c r="C6" s="8"/>
      <c r="D6" s="9"/>
      <c r="E6" s="27"/>
      <c r="F6" s="27"/>
      <c r="G6" s="27"/>
      <c r="H6" s="9"/>
      <c r="I6" s="27"/>
      <c r="J6" s="27"/>
      <c r="K6" s="27"/>
      <c r="L6" s="27"/>
      <c r="M6" s="27"/>
      <c r="N6" s="46">
        <f t="shared" si="0"/>
        <v>0</v>
      </c>
      <c r="O6" s="9"/>
      <c r="P6" s="10"/>
      <c r="R6" s="40">
        <f t="shared" si="1"/>
        <v>0</v>
      </c>
      <c r="S6" s="9">
        <f t="shared" si="2"/>
        <v>0</v>
      </c>
      <c r="T6" s="55">
        <f t="shared" si="3"/>
        <v>0</v>
      </c>
      <c r="U6" s="56" t="e">
        <f t="shared" si="4"/>
        <v>#DIV/0!</v>
      </c>
    </row>
    <row r="7" spans="2:21">
      <c r="B7" s="42"/>
      <c r="C7" s="8"/>
      <c r="D7" s="9"/>
      <c r="E7" s="27"/>
      <c r="F7" s="27"/>
      <c r="G7" s="27"/>
      <c r="H7" s="9"/>
      <c r="I7" s="27"/>
      <c r="J7" s="27"/>
      <c r="K7" s="27"/>
      <c r="L7" s="27"/>
      <c r="M7" s="27"/>
      <c r="N7" s="46">
        <f t="shared" si="0"/>
        <v>0</v>
      </c>
      <c r="O7" s="9"/>
      <c r="P7" s="10"/>
      <c r="R7" s="40">
        <f t="shared" si="1"/>
        <v>0</v>
      </c>
      <c r="S7" s="9">
        <f t="shared" si="2"/>
        <v>0</v>
      </c>
      <c r="T7" s="55">
        <f t="shared" si="3"/>
        <v>0</v>
      </c>
      <c r="U7" s="56" t="e">
        <f t="shared" si="4"/>
        <v>#DIV/0!</v>
      </c>
    </row>
    <row r="8" spans="2:21">
      <c r="B8" s="42"/>
      <c r="C8" s="8"/>
      <c r="D8" s="9"/>
      <c r="E8" s="27"/>
      <c r="F8" s="27"/>
      <c r="G8" s="27"/>
      <c r="H8" s="9"/>
      <c r="I8" s="27"/>
      <c r="J8" s="27"/>
      <c r="K8" s="27"/>
      <c r="L8" s="27"/>
      <c r="M8" s="27"/>
      <c r="N8" s="46">
        <f t="shared" si="0"/>
        <v>0</v>
      </c>
      <c r="O8" s="9"/>
      <c r="P8" s="10"/>
      <c r="R8" s="40">
        <f t="shared" si="1"/>
        <v>0</v>
      </c>
      <c r="S8" s="9">
        <f t="shared" si="2"/>
        <v>0</v>
      </c>
      <c r="T8" s="55">
        <f t="shared" si="3"/>
        <v>0</v>
      </c>
      <c r="U8" s="56" t="e">
        <f t="shared" si="4"/>
        <v>#DIV/0!</v>
      </c>
    </row>
    <row r="9" spans="2:21">
      <c r="B9" s="42"/>
      <c r="C9" s="8"/>
      <c r="D9" s="9"/>
      <c r="E9" s="27"/>
      <c r="F9" s="27"/>
      <c r="G9" s="27"/>
      <c r="H9" s="9"/>
      <c r="I9" s="27"/>
      <c r="J9" s="27"/>
      <c r="K9" s="27"/>
      <c r="L9" s="27"/>
      <c r="M9" s="27"/>
      <c r="N9" s="46">
        <f t="shared" si="0"/>
        <v>0</v>
      </c>
      <c r="O9" s="9"/>
      <c r="P9" s="10"/>
      <c r="R9" s="40">
        <f t="shared" si="1"/>
        <v>0</v>
      </c>
      <c r="S9" s="9">
        <f t="shared" si="2"/>
        <v>0</v>
      </c>
      <c r="T9" s="55">
        <f t="shared" si="3"/>
        <v>0</v>
      </c>
      <c r="U9" s="56" t="e">
        <f t="shared" si="4"/>
        <v>#DIV/0!</v>
      </c>
    </row>
    <row r="10" spans="2:21">
      <c r="B10" s="42"/>
      <c r="C10" s="8"/>
      <c r="D10" s="9"/>
      <c r="E10" s="27"/>
      <c r="F10" s="27"/>
      <c r="G10" s="27"/>
      <c r="H10" s="9"/>
      <c r="I10" s="27"/>
      <c r="J10" s="27"/>
      <c r="K10" s="27"/>
      <c r="L10" s="27"/>
      <c r="M10" s="27"/>
      <c r="N10" s="46">
        <f t="shared" si="0"/>
        <v>0</v>
      </c>
      <c r="O10" s="9"/>
      <c r="P10" s="10"/>
      <c r="R10" s="40">
        <f t="shared" si="1"/>
        <v>0</v>
      </c>
      <c r="S10" s="9">
        <f t="shared" si="2"/>
        <v>0</v>
      </c>
      <c r="T10" s="55">
        <f t="shared" si="3"/>
        <v>0</v>
      </c>
      <c r="U10" s="56" t="e">
        <f t="shared" si="4"/>
        <v>#DIV/0!</v>
      </c>
    </row>
    <row r="11" spans="2:21">
      <c r="B11" s="42"/>
      <c r="C11" s="8"/>
      <c r="D11" s="9"/>
      <c r="E11" s="27"/>
      <c r="F11" s="27"/>
      <c r="G11" s="27"/>
      <c r="H11" s="9"/>
      <c r="I11" s="27"/>
      <c r="J11" s="27"/>
      <c r="K11" s="27"/>
      <c r="L11" s="27"/>
      <c r="M11" s="27"/>
      <c r="N11" s="46">
        <f t="shared" si="0"/>
        <v>0</v>
      </c>
      <c r="O11" s="9"/>
      <c r="P11" s="10"/>
      <c r="R11" s="40">
        <f t="shared" si="1"/>
        <v>0</v>
      </c>
      <c r="S11" s="9">
        <f t="shared" si="2"/>
        <v>0</v>
      </c>
      <c r="T11" s="55">
        <f t="shared" si="3"/>
        <v>0</v>
      </c>
      <c r="U11" s="56" t="e">
        <f t="shared" si="4"/>
        <v>#DIV/0!</v>
      </c>
    </row>
    <row r="12" spans="2:21">
      <c r="B12" s="42"/>
      <c r="C12" s="8"/>
      <c r="D12" s="9"/>
      <c r="E12" s="27"/>
      <c r="F12" s="27"/>
      <c r="G12" s="27"/>
      <c r="H12" s="9"/>
      <c r="I12" s="27"/>
      <c r="J12" s="27"/>
      <c r="K12" s="27"/>
      <c r="L12" s="27"/>
      <c r="M12" s="27"/>
      <c r="N12" s="46">
        <f t="shared" si="0"/>
        <v>0</v>
      </c>
      <c r="O12" s="9"/>
      <c r="P12" s="10"/>
      <c r="R12" s="40">
        <f t="shared" si="1"/>
        <v>0</v>
      </c>
      <c r="S12" s="9">
        <f t="shared" si="2"/>
        <v>0</v>
      </c>
      <c r="T12" s="55">
        <f t="shared" si="3"/>
        <v>0</v>
      </c>
      <c r="U12" s="56" t="e">
        <f t="shared" si="4"/>
        <v>#DIV/0!</v>
      </c>
    </row>
    <row r="13" spans="2:21">
      <c r="B13" s="42"/>
      <c r="C13" s="8"/>
      <c r="D13" s="9"/>
      <c r="E13" s="27"/>
      <c r="F13" s="27"/>
      <c r="G13" s="27"/>
      <c r="H13" s="9"/>
      <c r="I13" s="27"/>
      <c r="J13" s="27"/>
      <c r="K13" s="27"/>
      <c r="L13" s="27"/>
      <c r="M13" s="27"/>
      <c r="N13" s="46">
        <f t="shared" si="0"/>
        <v>0</v>
      </c>
      <c r="O13" s="9"/>
      <c r="P13" s="10"/>
      <c r="R13" s="40">
        <f t="shared" si="1"/>
        <v>0</v>
      </c>
      <c r="S13" s="9">
        <f t="shared" si="2"/>
        <v>0</v>
      </c>
      <c r="T13" s="55">
        <f t="shared" si="3"/>
        <v>0</v>
      </c>
      <c r="U13" s="56" t="e">
        <f t="shared" si="4"/>
        <v>#DIV/0!</v>
      </c>
    </row>
    <row r="14" spans="2:21">
      <c r="B14" s="42"/>
      <c r="C14" s="8"/>
      <c r="D14" s="9"/>
      <c r="E14" s="27"/>
      <c r="F14" s="27"/>
      <c r="G14" s="27"/>
      <c r="H14" s="9"/>
      <c r="I14" s="27"/>
      <c r="J14" s="27"/>
      <c r="K14" s="27"/>
      <c r="L14" s="27"/>
      <c r="M14" s="27"/>
      <c r="N14" s="46">
        <f t="shared" si="0"/>
        <v>0</v>
      </c>
      <c r="O14" s="9"/>
      <c r="P14" s="10"/>
      <c r="R14" s="40">
        <f t="shared" si="1"/>
        <v>0</v>
      </c>
      <c r="S14" s="9">
        <f t="shared" si="2"/>
        <v>0</v>
      </c>
      <c r="T14" s="55">
        <f t="shared" si="3"/>
        <v>0</v>
      </c>
      <c r="U14" s="56" t="e">
        <f t="shared" si="4"/>
        <v>#DIV/0!</v>
      </c>
    </row>
    <row r="15" spans="2:21">
      <c r="B15" s="43"/>
      <c r="C15" s="8"/>
      <c r="D15" s="9"/>
      <c r="E15" s="27"/>
      <c r="F15" s="27"/>
      <c r="G15" s="27"/>
      <c r="H15" s="9"/>
      <c r="I15" s="27"/>
      <c r="J15" s="27"/>
      <c r="K15" s="27"/>
      <c r="L15" s="27"/>
      <c r="M15" s="27"/>
      <c r="N15" s="46">
        <f t="shared" si="0"/>
        <v>0</v>
      </c>
      <c r="O15" s="9"/>
      <c r="P15" s="10"/>
      <c r="R15" s="40">
        <f t="shared" si="1"/>
        <v>0</v>
      </c>
      <c r="S15" s="9">
        <f t="shared" si="2"/>
        <v>0</v>
      </c>
      <c r="T15" s="55">
        <f t="shared" si="3"/>
        <v>0</v>
      </c>
      <c r="U15" s="56" t="e">
        <f t="shared" si="4"/>
        <v>#DIV/0!</v>
      </c>
    </row>
    <row r="16" spans="2:21">
      <c r="B16" s="43"/>
      <c r="C16" s="8"/>
      <c r="D16" s="9"/>
      <c r="E16" s="27"/>
      <c r="F16" s="27"/>
      <c r="G16" s="27"/>
      <c r="H16" s="9"/>
      <c r="I16" s="27"/>
      <c r="J16" s="27"/>
      <c r="K16" s="27"/>
      <c r="L16" s="27"/>
      <c r="M16" s="27"/>
      <c r="N16" s="46">
        <f t="shared" si="0"/>
        <v>0</v>
      </c>
      <c r="O16" s="9"/>
      <c r="P16" s="10"/>
      <c r="R16" s="40">
        <f t="shared" si="1"/>
        <v>0</v>
      </c>
      <c r="S16" s="9">
        <f t="shared" si="2"/>
        <v>0</v>
      </c>
      <c r="T16" s="55">
        <f t="shared" si="3"/>
        <v>0</v>
      </c>
      <c r="U16" s="56" t="e">
        <f t="shared" si="4"/>
        <v>#DIV/0!</v>
      </c>
    </row>
    <row r="17" spans="2:21">
      <c r="B17" s="43"/>
      <c r="C17" s="8"/>
      <c r="D17" s="9"/>
      <c r="E17" s="27"/>
      <c r="F17" s="27"/>
      <c r="G17" s="27"/>
      <c r="H17" s="9"/>
      <c r="I17" s="27"/>
      <c r="J17" s="27"/>
      <c r="K17" s="27"/>
      <c r="L17" s="27"/>
      <c r="M17" s="27"/>
      <c r="N17" s="46">
        <f t="shared" si="0"/>
        <v>0</v>
      </c>
      <c r="O17" s="9"/>
      <c r="P17" s="10"/>
      <c r="R17" s="40">
        <f t="shared" si="1"/>
        <v>0</v>
      </c>
      <c r="S17" s="9">
        <f t="shared" si="2"/>
        <v>0</v>
      </c>
      <c r="T17" s="55">
        <f t="shared" si="3"/>
        <v>0</v>
      </c>
      <c r="U17" s="56" t="e">
        <f t="shared" si="4"/>
        <v>#DIV/0!</v>
      </c>
    </row>
    <row r="18" spans="2:21">
      <c r="B18" s="43"/>
      <c r="C18" s="8"/>
      <c r="D18" s="9"/>
      <c r="E18" s="27"/>
      <c r="F18" s="27"/>
      <c r="G18" s="27"/>
      <c r="H18" s="9"/>
      <c r="I18" s="27"/>
      <c r="J18" s="27"/>
      <c r="K18" s="27"/>
      <c r="L18" s="27"/>
      <c r="M18" s="27"/>
      <c r="N18" s="46">
        <f t="shared" si="0"/>
        <v>0</v>
      </c>
      <c r="O18" s="9"/>
      <c r="P18" s="10"/>
      <c r="R18" s="40">
        <f t="shared" si="1"/>
        <v>0</v>
      </c>
      <c r="S18" s="9">
        <f t="shared" si="2"/>
        <v>0</v>
      </c>
      <c r="T18" s="55">
        <f t="shared" si="3"/>
        <v>0</v>
      </c>
      <c r="U18" s="56" t="e">
        <f t="shared" si="4"/>
        <v>#DIV/0!</v>
      </c>
    </row>
    <row r="19" spans="2:21">
      <c r="B19" s="42"/>
      <c r="C19" s="8"/>
      <c r="D19" s="9"/>
      <c r="E19" s="27"/>
      <c r="F19" s="27"/>
      <c r="G19" s="27"/>
      <c r="H19" s="9"/>
      <c r="I19" s="27"/>
      <c r="J19" s="27"/>
      <c r="K19" s="27"/>
      <c r="L19" s="27"/>
      <c r="M19" s="27"/>
      <c r="N19" s="46">
        <f t="shared" si="0"/>
        <v>0</v>
      </c>
      <c r="O19" s="9"/>
      <c r="P19" s="10"/>
      <c r="R19" s="40">
        <f t="shared" si="1"/>
        <v>0</v>
      </c>
      <c r="S19" s="9">
        <f t="shared" si="2"/>
        <v>0</v>
      </c>
      <c r="T19" s="55">
        <f t="shared" si="3"/>
        <v>0</v>
      </c>
      <c r="U19" s="56" t="e">
        <f t="shared" si="4"/>
        <v>#DIV/0!</v>
      </c>
    </row>
    <row r="20" spans="2:21">
      <c r="B20" s="42"/>
      <c r="C20" s="8"/>
      <c r="D20" s="9"/>
      <c r="E20" s="27"/>
      <c r="F20" s="27"/>
      <c r="G20" s="27"/>
      <c r="H20" s="9"/>
      <c r="I20" s="27"/>
      <c r="J20" s="27"/>
      <c r="K20" s="27"/>
      <c r="L20" s="27"/>
      <c r="M20" s="27"/>
      <c r="N20" s="46">
        <f t="shared" si="0"/>
        <v>0</v>
      </c>
      <c r="O20" s="9"/>
      <c r="P20" s="10"/>
      <c r="R20" s="40">
        <f t="shared" si="1"/>
        <v>0</v>
      </c>
      <c r="S20" s="9">
        <f t="shared" si="2"/>
        <v>0</v>
      </c>
      <c r="T20" s="55">
        <f t="shared" si="3"/>
        <v>0</v>
      </c>
      <c r="U20" s="56" t="e">
        <f t="shared" si="4"/>
        <v>#DIV/0!</v>
      </c>
    </row>
    <row r="21" spans="2:21">
      <c r="B21" s="42"/>
      <c r="C21" s="8"/>
      <c r="D21" s="9"/>
      <c r="E21" s="27"/>
      <c r="F21" s="27"/>
      <c r="G21" s="27"/>
      <c r="H21" s="9"/>
      <c r="I21" s="27"/>
      <c r="J21" s="27"/>
      <c r="K21" s="27"/>
      <c r="L21" s="27"/>
      <c r="M21" s="27"/>
      <c r="N21" s="46">
        <f t="shared" si="0"/>
        <v>0</v>
      </c>
      <c r="O21" s="9"/>
      <c r="P21" s="10"/>
      <c r="R21" s="40">
        <f t="shared" si="1"/>
        <v>0</v>
      </c>
      <c r="S21" s="9">
        <f t="shared" si="2"/>
        <v>0</v>
      </c>
      <c r="T21" s="55">
        <f t="shared" si="3"/>
        <v>0</v>
      </c>
      <c r="U21" s="56" t="e">
        <f t="shared" si="4"/>
        <v>#DIV/0!</v>
      </c>
    </row>
    <row r="22" spans="2:21" ht="15.75" thickBot="1">
      <c r="B22" s="44"/>
      <c r="C22" s="11"/>
      <c r="D22" s="12"/>
      <c r="E22" s="28"/>
      <c r="F22" s="28"/>
      <c r="G22" s="28"/>
      <c r="H22" s="12"/>
      <c r="I22" s="28"/>
      <c r="J22" s="28"/>
      <c r="K22" s="28"/>
      <c r="L22" s="28"/>
      <c r="M22" s="28"/>
      <c r="N22" s="28">
        <f t="shared" si="0"/>
        <v>0</v>
      </c>
      <c r="O22" s="12"/>
      <c r="P22" s="13"/>
      <c r="R22" s="41">
        <f t="shared" si="1"/>
        <v>0</v>
      </c>
      <c r="S22" s="12">
        <f t="shared" si="2"/>
        <v>0</v>
      </c>
      <c r="T22" s="57">
        <f t="shared" si="3"/>
        <v>0</v>
      </c>
      <c r="U22" s="58" t="e">
        <f t="shared" si="4"/>
        <v>#DIV/0!</v>
      </c>
    </row>
    <row r="24" spans="2:21">
      <c r="H24" s="118" t="s">
        <v>22</v>
      </c>
      <c r="I24" s="118"/>
      <c r="J24" s="118"/>
      <c r="K24" s="118"/>
      <c r="L24" s="118"/>
      <c r="M24" s="118"/>
      <c r="N24" s="118"/>
    </row>
    <row r="26" spans="2:21">
      <c r="H26" s="118" t="s">
        <v>23</v>
      </c>
      <c r="I26" s="118"/>
      <c r="J26" s="118"/>
      <c r="K26" s="118"/>
      <c r="L26" s="118"/>
      <c r="M26" s="118"/>
      <c r="N26" s="118"/>
      <c r="O26" s="118"/>
      <c r="P26" s="118"/>
      <c r="Q26" s="118"/>
      <c r="R26" s="118"/>
    </row>
  </sheetData>
  <mergeCells count="2">
    <mergeCell ref="H24:N24"/>
    <mergeCell ref="H26:R26"/>
  </mergeCells>
  <pageMargins left="0.7" right="0.7" top="0.75" bottom="0.75" header="0.3" footer="0.3"/>
  <pageSetup paperSize="9" orientation="portrait" horizontalDpi="200" verticalDpi="2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2" sqref="B2"/>
    </sheetView>
  </sheetViews>
  <sheetFormatPr baseColWidth="10"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1:R40"/>
  <sheetViews>
    <sheetView tabSelected="1" workbookViewId="0">
      <selection activeCell="D22" sqref="D22"/>
    </sheetView>
  </sheetViews>
  <sheetFormatPr baseColWidth="10" defaultRowHeight="15"/>
  <cols>
    <col min="2" max="2" width="25.28515625" customWidth="1"/>
    <col min="11" max="11" width="26.85546875" customWidth="1"/>
  </cols>
  <sheetData>
    <row r="1" spans="2:18" ht="15.75" thickBot="1"/>
    <row r="2" spans="2:18" ht="15.75" thickBot="1">
      <c r="B2" s="60" t="s">
        <v>59</v>
      </c>
      <c r="C2" s="61" t="s">
        <v>43</v>
      </c>
      <c r="D2" s="62" t="s">
        <v>44</v>
      </c>
      <c r="E2" s="62" t="s">
        <v>45</v>
      </c>
      <c r="F2" s="62" t="s">
        <v>46</v>
      </c>
      <c r="G2" s="62" t="s">
        <v>47</v>
      </c>
      <c r="H2" s="62" t="s">
        <v>48</v>
      </c>
      <c r="I2" s="63" t="s">
        <v>49</v>
      </c>
      <c r="L2" s="61" t="s">
        <v>72</v>
      </c>
      <c r="M2" s="82" t="s">
        <v>76</v>
      </c>
      <c r="N2" s="84" t="s">
        <v>75</v>
      </c>
      <c r="O2" s="89" t="s">
        <v>73</v>
      </c>
      <c r="P2" s="82" t="s">
        <v>76</v>
      </c>
      <c r="Q2" s="84" t="s">
        <v>75</v>
      </c>
      <c r="R2" s="98" t="s">
        <v>74</v>
      </c>
    </row>
    <row r="3" spans="2:18">
      <c r="B3" s="64" t="s">
        <v>29</v>
      </c>
      <c r="C3" s="69">
        <v>53.12</v>
      </c>
      <c r="D3" s="6">
        <v>51.03</v>
      </c>
      <c r="E3" s="6">
        <v>73.3</v>
      </c>
      <c r="F3" s="6">
        <v>65.010000000000005</v>
      </c>
      <c r="G3" s="6">
        <v>65.13</v>
      </c>
      <c r="H3" s="6">
        <v>10.54</v>
      </c>
      <c r="I3" s="7">
        <v>19.61</v>
      </c>
      <c r="K3" s="68" t="s">
        <v>60</v>
      </c>
      <c r="L3" s="52">
        <v>3112</v>
      </c>
      <c r="M3" s="48">
        <f>INT(L3/31)</f>
        <v>100</v>
      </c>
      <c r="N3" s="85">
        <f>M3/10</f>
        <v>10</v>
      </c>
      <c r="O3" s="90">
        <v>9230</v>
      </c>
      <c r="P3" s="53">
        <f>INT(O3/31)</f>
        <v>297</v>
      </c>
      <c r="Q3" s="94">
        <f>P3/65</f>
        <v>4.569230769230769</v>
      </c>
      <c r="R3" s="99">
        <f>SUM(L3:O3)</f>
        <v>12452</v>
      </c>
    </row>
    <row r="4" spans="2:18">
      <c r="B4" s="65" t="s">
        <v>41</v>
      </c>
      <c r="C4" s="40">
        <v>1.44</v>
      </c>
      <c r="D4" s="9">
        <v>1.34</v>
      </c>
      <c r="E4" s="9">
        <v>16.63</v>
      </c>
      <c r="F4" s="9">
        <v>16.61</v>
      </c>
      <c r="G4" s="9">
        <v>16.54</v>
      </c>
      <c r="H4" s="9">
        <v>8.6</v>
      </c>
      <c r="I4" s="10">
        <v>17.3</v>
      </c>
      <c r="K4" s="65" t="s">
        <v>61</v>
      </c>
      <c r="L4" s="40">
        <v>3267</v>
      </c>
      <c r="M4" s="8">
        <f t="shared" ref="M4:M14" si="0">INT(L4/31)</f>
        <v>105</v>
      </c>
      <c r="N4" s="86">
        <f t="shared" ref="N4:N14" si="1">M4/10</f>
        <v>10.5</v>
      </c>
      <c r="O4" s="91">
        <v>7910</v>
      </c>
      <c r="P4" s="55">
        <f t="shared" ref="P4:P14" si="2">INT(O4/31)</f>
        <v>255</v>
      </c>
      <c r="Q4" s="95">
        <f t="shared" ref="Q4:Q14" si="3">P4/65</f>
        <v>3.9230769230769229</v>
      </c>
      <c r="R4" s="100">
        <f t="shared" ref="R4:R14" si="4">SUM(L4:O4)</f>
        <v>11292.5</v>
      </c>
    </row>
    <row r="5" spans="2:18">
      <c r="B5" s="65" t="s">
        <v>42</v>
      </c>
      <c r="C5" s="40">
        <v>20.399999999999999</v>
      </c>
      <c r="D5" s="9">
        <v>19.399999999999999</v>
      </c>
      <c r="E5" s="9">
        <v>163.80000000000001</v>
      </c>
      <c r="F5" s="9">
        <v>163.6</v>
      </c>
      <c r="G5" s="9">
        <v>162.9</v>
      </c>
      <c r="H5" s="9">
        <v>83.5</v>
      </c>
      <c r="I5" s="10">
        <v>170.5</v>
      </c>
      <c r="K5" s="65" t="s">
        <v>62</v>
      </c>
      <c r="L5" s="40">
        <v>3984</v>
      </c>
      <c r="M5" s="8">
        <f t="shared" si="0"/>
        <v>128</v>
      </c>
      <c r="N5" s="86">
        <f t="shared" si="1"/>
        <v>12.8</v>
      </c>
      <c r="O5" s="91">
        <v>9110</v>
      </c>
      <c r="P5" s="55">
        <f t="shared" si="2"/>
        <v>293</v>
      </c>
      <c r="Q5" s="95">
        <f t="shared" si="3"/>
        <v>4.5076923076923077</v>
      </c>
      <c r="R5" s="100">
        <f t="shared" si="4"/>
        <v>13234.8</v>
      </c>
    </row>
    <row r="6" spans="2:18">
      <c r="B6" s="65" t="s">
        <v>30</v>
      </c>
      <c r="C6" s="40">
        <v>411</v>
      </c>
      <c r="D6" s="9">
        <v>409</v>
      </c>
      <c r="E6" s="9">
        <v>402</v>
      </c>
      <c r="F6" s="9">
        <v>400</v>
      </c>
      <c r="G6" s="9">
        <v>399</v>
      </c>
      <c r="H6" s="9">
        <v>407</v>
      </c>
      <c r="I6" s="10">
        <v>406</v>
      </c>
      <c r="K6" s="65" t="s">
        <v>63</v>
      </c>
      <c r="L6" s="40">
        <v>4162</v>
      </c>
      <c r="M6" s="8">
        <f t="shared" si="0"/>
        <v>134</v>
      </c>
      <c r="N6" s="86">
        <f t="shared" si="1"/>
        <v>13.4</v>
      </c>
      <c r="O6" s="91">
        <v>9540</v>
      </c>
      <c r="P6" s="55">
        <f t="shared" si="2"/>
        <v>307</v>
      </c>
      <c r="Q6" s="95">
        <f t="shared" si="3"/>
        <v>4.7230769230769232</v>
      </c>
      <c r="R6" s="100">
        <f t="shared" si="4"/>
        <v>13849.4</v>
      </c>
    </row>
    <row r="7" spans="2:18">
      <c r="B7" s="65" t="s">
        <v>31</v>
      </c>
      <c r="C7" s="40">
        <v>10.48</v>
      </c>
      <c r="D7" s="9">
        <v>9.83</v>
      </c>
      <c r="E7" s="9">
        <v>98.93</v>
      </c>
      <c r="F7" s="9">
        <v>97.77</v>
      </c>
      <c r="G7" s="9">
        <v>98.47</v>
      </c>
      <c r="H7" s="9">
        <v>12.58</v>
      </c>
      <c r="I7" s="10">
        <v>36.799999999999997</v>
      </c>
      <c r="K7" s="65" t="s">
        <v>64</v>
      </c>
      <c r="L7" s="40">
        <v>4705</v>
      </c>
      <c r="M7" s="8">
        <f t="shared" si="0"/>
        <v>151</v>
      </c>
      <c r="N7" s="86">
        <f t="shared" si="1"/>
        <v>15.1</v>
      </c>
      <c r="O7" s="91">
        <v>10130</v>
      </c>
      <c r="P7" s="55">
        <f t="shared" si="2"/>
        <v>326</v>
      </c>
      <c r="Q7" s="95">
        <f t="shared" si="3"/>
        <v>5.0153846153846153</v>
      </c>
      <c r="R7" s="100">
        <f t="shared" si="4"/>
        <v>15001.1</v>
      </c>
    </row>
    <row r="8" spans="2:18">
      <c r="B8" s="65" t="s">
        <v>16</v>
      </c>
      <c r="C8" s="40">
        <v>9.86</v>
      </c>
      <c r="D8" s="9">
        <v>9.16</v>
      </c>
      <c r="E8" s="9">
        <v>101.5</v>
      </c>
      <c r="F8" s="9">
        <v>99.63</v>
      </c>
      <c r="G8" s="9">
        <v>101.7</v>
      </c>
      <c r="H8" s="9">
        <v>12.4</v>
      </c>
      <c r="I8" s="10">
        <v>37.700000000000003</v>
      </c>
      <c r="K8" s="65" t="s">
        <v>65</v>
      </c>
      <c r="L8" s="40">
        <v>5968</v>
      </c>
      <c r="M8" s="8">
        <f t="shared" si="0"/>
        <v>192</v>
      </c>
      <c r="N8" s="86">
        <f t="shared" si="1"/>
        <v>19.2</v>
      </c>
      <c r="O8" s="91">
        <v>11270</v>
      </c>
      <c r="P8" s="55">
        <f t="shared" si="2"/>
        <v>363</v>
      </c>
      <c r="Q8" s="95">
        <f t="shared" si="3"/>
        <v>5.5846153846153843</v>
      </c>
      <c r="R8" s="100">
        <f t="shared" si="4"/>
        <v>17449.2</v>
      </c>
    </row>
    <row r="9" spans="2:18">
      <c r="B9" s="65" t="s">
        <v>17</v>
      </c>
      <c r="C9" s="40">
        <v>10.6</v>
      </c>
      <c r="D9" s="9">
        <v>10.1</v>
      </c>
      <c r="E9" s="9">
        <v>98.9</v>
      </c>
      <c r="F9" s="9">
        <v>97.5</v>
      </c>
      <c r="G9" s="9">
        <v>98.2</v>
      </c>
      <c r="H9" s="9">
        <v>12.8</v>
      </c>
      <c r="I9" s="10">
        <v>38.25</v>
      </c>
      <c r="K9" s="65" t="s">
        <v>66</v>
      </c>
      <c r="L9" s="40">
        <v>9186</v>
      </c>
      <c r="M9" s="8">
        <f t="shared" si="0"/>
        <v>296</v>
      </c>
      <c r="N9" s="86">
        <f>M9/20</f>
        <v>14.8</v>
      </c>
      <c r="O9" s="91">
        <v>17950</v>
      </c>
      <c r="P9" s="55">
        <f t="shared" si="2"/>
        <v>579</v>
      </c>
      <c r="Q9" s="95">
        <f t="shared" si="3"/>
        <v>8.907692307692308</v>
      </c>
      <c r="R9" s="100">
        <f t="shared" si="4"/>
        <v>27446.799999999999</v>
      </c>
    </row>
    <row r="10" spans="2:18">
      <c r="B10" s="65" t="s">
        <v>18</v>
      </c>
      <c r="C10" s="40">
        <v>10.7</v>
      </c>
      <c r="D10" s="9">
        <v>10.1</v>
      </c>
      <c r="E10" s="9">
        <v>95.85</v>
      </c>
      <c r="F10" s="9">
        <v>95.77</v>
      </c>
      <c r="G10" s="9">
        <v>95</v>
      </c>
      <c r="H10" s="9">
        <v>12.35</v>
      </c>
      <c r="I10" s="10">
        <v>37.5</v>
      </c>
      <c r="K10" s="65" t="s">
        <v>67</v>
      </c>
      <c r="L10" s="40">
        <v>10322</v>
      </c>
      <c r="M10" s="8">
        <f t="shared" si="0"/>
        <v>332</v>
      </c>
      <c r="N10" s="86">
        <f t="shared" ref="N10:N13" si="5">M10/20</f>
        <v>16.600000000000001</v>
      </c>
      <c r="O10" s="91">
        <v>19230</v>
      </c>
      <c r="P10" s="55">
        <f t="shared" si="2"/>
        <v>620</v>
      </c>
      <c r="Q10" s="95">
        <f t="shared" si="3"/>
        <v>9.5384615384615383</v>
      </c>
      <c r="R10" s="100">
        <f t="shared" si="4"/>
        <v>29900.6</v>
      </c>
    </row>
    <row r="11" spans="2:18">
      <c r="B11" s="65" t="s">
        <v>20</v>
      </c>
      <c r="C11" s="40">
        <v>5.73</v>
      </c>
      <c r="D11" s="9">
        <v>5.48</v>
      </c>
      <c r="E11" s="9">
        <v>59.9</v>
      </c>
      <c r="F11" s="9">
        <v>59</v>
      </c>
      <c r="G11" s="9">
        <v>59.62</v>
      </c>
      <c r="H11" s="9">
        <v>4.99</v>
      </c>
      <c r="I11" s="10">
        <v>22.11</v>
      </c>
      <c r="K11" s="65" t="s">
        <v>68</v>
      </c>
      <c r="L11" s="40">
        <v>9226</v>
      </c>
      <c r="M11" s="8">
        <f t="shared" si="0"/>
        <v>297</v>
      </c>
      <c r="N11" s="86">
        <f t="shared" si="5"/>
        <v>14.85</v>
      </c>
      <c r="O11" s="91">
        <v>12030</v>
      </c>
      <c r="P11" s="55">
        <f t="shared" si="2"/>
        <v>388</v>
      </c>
      <c r="Q11" s="95">
        <f t="shared" si="3"/>
        <v>5.9692307692307693</v>
      </c>
      <c r="R11" s="100">
        <f t="shared" si="4"/>
        <v>21567.85</v>
      </c>
    </row>
    <row r="12" spans="2:18">
      <c r="B12" s="65" t="s">
        <v>32</v>
      </c>
      <c r="C12" s="40">
        <v>0.77</v>
      </c>
      <c r="D12" s="9">
        <v>0.79</v>
      </c>
      <c r="E12" s="9">
        <v>0.86</v>
      </c>
      <c r="F12" s="9">
        <v>0.87</v>
      </c>
      <c r="G12" s="9">
        <v>0.87</v>
      </c>
      <c r="H12" s="9">
        <v>0.56000000000000005</v>
      </c>
      <c r="I12" s="10">
        <v>0.84</v>
      </c>
      <c r="K12" s="65" t="s">
        <v>69</v>
      </c>
      <c r="L12" s="40">
        <v>9098</v>
      </c>
      <c r="M12" s="8">
        <f t="shared" si="0"/>
        <v>293</v>
      </c>
      <c r="N12" s="86">
        <f t="shared" si="5"/>
        <v>14.65</v>
      </c>
      <c r="O12" s="91">
        <v>9740</v>
      </c>
      <c r="P12" s="55">
        <f t="shared" si="2"/>
        <v>314</v>
      </c>
      <c r="Q12" s="95">
        <f t="shared" si="3"/>
        <v>4.8307692307692305</v>
      </c>
      <c r="R12" s="100">
        <f t="shared" si="4"/>
        <v>19145.650000000001</v>
      </c>
    </row>
    <row r="13" spans="2:18" ht="15.75" thickBot="1">
      <c r="B13" s="66" t="s">
        <v>33</v>
      </c>
      <c r="C13" s="41">
        <v>50</v>
      </c>
      <c r="D13" s="12">
        <v>50</v>
      </c>
      <c r="E13" s="12">
        <v>50</v>
      </c>
      <c r="F13" s="12">
        <v>50</v>
      </c>
      <c r="G13" s="12">
        <v>50</v>
      </c>
      <c r="H13" s="12">
        <v>50</v>
      </c>
      <c r="I13" s="13">
        <v>50</v>
      </c>
      <c r="K13" s="65" t="s">
        <v>70</v>
      </c>
      <c r="L13" s="40">
        <v>7621</v>
      </c>
      <c r="M13" s="8">
        <f t="shared" si="0"/>
        <v>245</v>
      </c>
      <c r="N13" s="86">
        <f t="shared" si="5"/>
        <v>12.25</v>
      </c>
      <c r="O13" s="91">
        <v>9540</v>
      </c>
      <c r="P13" s="55">
        <f t="shared" si="2"/>
        <v>307</v>
      </c>
      <c r="Q13" s="95">
        <f t="shared" si="3"/>
        <v>4.7230769230769232</v>
      </c>
      <c r="R13" s="100">
        <f t="shared" si="4"/>
        <v>17418.25</v>
      </c>
    </row>
    <row r="14" spans="2:18" ht="15.75" thickBot="1">
      <c r="C14" s="59"/>
      <c r="D14" s="59"/>
      <c r="E14" s="59"/>
      <c r="F14" s="59"/>
      <c r="G14" s="59"/>
      <c r="H14" s="59"/>
      <c r="I14" s="59"/>
      <c r="K14" s="78" t="s">
        <v>71</v>
      </c>
      <c r="L14" s="41">
        <v>6452</v>
      </c>
      <c r="M14" s="11">
        <f t="shared" si="0"/>
        <v>208</v>
      </c>
      <c r="N14" s="87">
        <f t="shared" si="1"/>
        <v>20.8</v>
      </c>
      <c r="O14" s="92">
        <v>10350</v>
      </c>
      <c r="P14" s="57">
        <f t="shared" si="2"/>
        <v>333</v>
      </c>
      <c r="Q14" s="96">
        <f t="shared" si="3"/>
        <v>5.1230769230769226</v>
      </c>
      <c r="R14" s="101">
        <f t="shared" si="4"/>
        <v>17030.8</v>
      </c>
    </row>
    <row r="15" spans="2:18" ht="15.75" thickBot="1">
      <c r="B15" s="60" t="s">
        <v>34</v>
      </c>
      <c r="C15" s="61" t="s">
        <v>43</v>
      </c>
      <c r="D15" s="62" t="s">
        <v>44</v>
      </c>
      <c r="E15" s="62" t="s">
        <v>45</v>
      </c>
      <c r="F15" s="62" t="s">
        <v>46</v>
      </c>
      <c r="G15" s="62" t="s">
        <v>47</v>
      </c>
      <c r="H15" s="62" t="s">
        <v>48</v>
      </c>
      <c r="I15" s="63" t="s">
        <v>49</v>
      </c>
      <c r="K15" s="60" t="s">
        <v>74</v>
      </c>
      <c r="L15" s="83">
        <f>SUM(L3:L14)</f>
        <v>77103</v>
      </c>
      <c r="M15" s="83">
        <f t="shared" ref="M15:R15" si="6">SUM(M3:M14)</f>
        <v>2481</v>
      </c>
      <c r="N15" s="88">
        <f t="shared" si="6"/>
        <v>174.95000000000002</v>
      </c>
      <c r="O15" s="93">
        <f t="shared" si="6"/>
        <v>136030</v>
      </c>
      <c r="P15" s="83">
        <f t="shared" si="6"/>
        <v>4382</v>
      </c>
      <c r="Q15" s="97">
        <f t="shared" si="6"/>
        <v>67.415384615384625</v>
      </c>
      <c r="R15" s="102">
        <f t="shared" si="6"/>
        <v>215788.94999999998</v>
      </c>
    </row>
    <row r="16" spans="2:18">
      <c r="B16" s="64" t="s">
        <v>35</v>
      </c>
      <c r="C16" s="70">
        <f>C18/C17</f>
        <v>0.6064971107232886</v>
      </c>
      <c r="D16" s="71">
        <f t="shared" ref="D16:I16" si="7">D18/D17</f>
        <v>0.57935113782739367</v>
      </c>
      <c r="E16" s="71">
        <f t="shared" si="7"/>
        <v>0.64281525418180629</v>
      </c>
      <c r="F16" s="71">
        <f t="shared" si="7"/>
        <v>0.57810480381078988</v>
      </c>
      <c r="G16" s="71">
        <f t="shared" si="7"/>
        <v>0.57069663950115423</v>
      </c>
      <c r="H16" s="71">
        <f t="shared" si="7"/>
        <v>0.56561597268611297</v>
      </c>
      <c r="I16" s="119">
        <f t="shared" si="7"/>
        <v>0.48496272450384242</v>
      </c>
    </row>
    <row r="17" spans="2:18" ht="15.75" thickBot="1">
      <c r="B17" s="65" t="s">
        <v>36</v>
      </c>
      <c r="C17" s="72">
        <v>0.85</v>
      </c>
      <c r="D17" s="73">
        <v>0.85</v>
      </c>
      <c r="E17" s="73">
        <v>0.85</v>
      </c>
      <c r="F17" s="73">
        <v>0.85</v>
      </c>
      <c r="G17" s="73">
        <v>0.85</v>
      </c>
      <c r="H17" s="73">
        <v>0.85</v>
      </c>
      <c r="I17" s="74">
        <v>0.85</v>
      </c>
    </row>
    <row r="18" spans="2:18" ht="15.75" thickBot="1">
      <c r="B18" s="66" t="s">
        <v>37</v>
      </c>
      <c r="C18" s="75">
        <f>((C3/3.6)*C5*0.736)/(75*C11)</f>
        <v>0.51552254411479526</v>
      </c>
      <c r="D18" s="76">
        <f t="shared" ref="D18:I18" si="8">((D3/3.6)*D5*0.736)/(75*D11)</f>
        <v>0.49244846715328461</v>
      </c>
      <c r="E18" s="76">
        <f t="shared" si="8"/>
        <v>0.54639296605453536</v>
      </c>
      <c r="F18" s="76">
        <f t="shared" si="8"/>
        <v>0.49138908323917135</v>
      </c>
      <c r="G18" s="76">
        <f t="shared" si="8"/>
        <v>0.48509214357598113</v>
      </c>
      <c r="H18" s="76">
        <f t="shared" si="8"/>
        <v>0.48077357678319604</v>
      </c>
      <c r="I18" s="120">
        <f t="shared" si="8"/>
        <v>0.41221831582826607</v>
      </c>
      <c r="L18" s="103" t="s">
        <v>43</v>
      </c>
      <c r="M18" s="104" t="s">
        <v>44</v>
      </c>
      <c r="N18" s="104" t="s">
        <v>45</v>
      </c>
      <c r="O18" s="104" t="s">
        <v>46</v>
      </c>
      <c r="P18" s="104" t="s">
        <v>47</v>
      </c>
      <c r="Q18" s="104" t="s">
        <v>48</v>
      </c>
      <c r="R18" s="105" t="s">
        <v>49</v>
      </c>
    </row>
    <row r="19" spans="2:18" ht="15.75" thickBot="1">
      <c r="C19" s="59"/>
      <c r="D19" s="59"/>
      <c r="E19" s="59"/>
      <c r="F19" s="59"/>
      <c r="G19" s="59"/>
      <c r="H19" s="59"/>
      <c r="I19" s="59"/>
      <c r="K19" s="68" t="s">
        <v>77</v>
      </c>
      <c r="L19" s="106">
        <v>0.6064971107232886</v>
      </c>
      <c r="M19" s="107">
        <v>0.57935113782739367</v>
      </c>
      <c r="N19" s="107">
        <v>0.64281525418180629</v>
      </c>
      <c r="O19" s="107">
        <v>0.57810480381078988</v>
      </c>
      <c r="P19" s="107">
        <v>0.57069663950115423</v>
      </c>
      <c r="Q19" s="107">
        <v>0.56561597268611297</v>
      </c>
      <c r="R19" s="108">
        <v>0.48496272450384242</v>
      </c>
    </row>
    <row r="20" spans="2:18" ht="15.75" thickBot="1">
      <c r="B20" s="67" t="s">
        <v>38</v>
      </c>
      <c r="C20" s="61" t="s">
        <v>43</v>
      </c>
      <c r="D20" s="62" t="s">
        <v>44</v>
      </c>
      <c r="E20" s="62" t="s">
        <v>45</v>
      </c>
      <c r="F20" s="62" t="s">
        <v>46</v>
      </c>
      <c r="G20" s="62" t="s">
        <v>47</v>
      </c>
      <c r="H20" s="62" t="s">
        <v>48</v>
      </c>
      <c r="I20" s="63" t="s">
        <v>49</v>
      </c>
      <c r="K20" s="65" t="s">
        <v>78</v>
      </c>
      <c r="L20" s="109">
        <v>0.85</v>
      </c>
      <c r="M20" s="110">
        <v>0.85</v>
      </c>
      <c r="N20" s="110">
        <v>0.85</v>
      </c>
      <c r="O20" s="110">
        <v>0.85</v>
      </c>
      <c r="P20" s="110">
        <v>0.85</v>
      </c>
      <c r="Q20" s="110">
        <v>0.85</v>
      </c>
      <c r="R20" s="111">
        <v>0.85</v>
      </c>
    </row>
    <row r="21" spans="2:18" ht="15.75" thickBot="1">
      <c r="B21" s="68" t="s">
        <v>39</v>
      </c>
      <c r="C21" s="5" t="s">
        <v>57</v>
      </c>
      <c r="D21" s="6" t="s">
        <v>57</v>
      </c>
      <c r="E21" s="6" t="s">
        <v>57</v>
      </c>
      <c r="F21" s="6" t="s">
        <v>57</v>
      </c>
      <c r="G21" s="6" t="s">
        <v>57</v>
      </c>
      <c r="H21" s="6" t="s">
        <v>57</v>
      </c>
      <c r="I21" s="7" t="s">
        <v>57</v>
      </c>
      <c r="K21" s="66" t="s">
        <v>79</v>
      </c>
      <c r="L21" s="112">
        <v>0.51552254411479526</v>
      </c>
      <c r="M21" s="113">
        <v>0.49244846715328461</v>
      </c>
      <c r="N21" s="113">
        <v>0.54639296605453536</v>
      </c>
      <c r="O21" s="113">
        <v>0.49138908323917135</v>
      </c>
      <c r="P21" s="113">
        <v>0.48509214357598113</v>
      </c>
      <c r="Q21" s="113">
        <v>0.48077357678319604</v>
      </c>
      <c r="R21" s="114">
        <v>0.41221831582826607</v>
      </c>
    </row>
    <row r="22" spans="2:18" ht="15.75" thickBot="1">
      <c r="B22" s="66" t="s">
        <v>40</v>
      </c>
      <c r="C22" s="81">
        <f>C11*1000/C3/C5</f>
        <v>5.2876948972360038</v>
      </c>
      <c r="D22" s="79">
        <f t="shared" ref="D22:I22" si="9">D11*1000/D3/D5</f>
        <v>5.5354541799749892</v>
      </c>
      <c r="E22" s="79">
        <f t="shared" si="9"/>
        <v>4.9889476901755208</v>
      </c>
      <c r="F22" s="79">
        <f t="shared" si="9"/>
        <v>5.5473880452471294</v>
      </c>
      <c r="G22" s="79">
        <f t="shared" si="9"/>
        <v>5.6193982154216382</v>
      </c>
      <c r="H22" s="79">
        <f t="shared" si="9"/>
        <v>5.6698746719085555</v>
      </c>
      <c r="I22" s="80">
        <f t="shared" si="9"/>
        <v>6.6128209767893278</v>
      </c>
      <c r="K22" s="60" t="s">
        <v>38</v>
      </c>
      <c r="L22" s="115">
        <v>5.2876948972360038</v>
      </c>
      <c r="M22" s="116">
        <v>5.5354541799749892</v>
      </c>
      <c r="N22" s="116">
        <v>4.9889476901755208</v>
      </c>
      <c r="O22" s="116">
        <v>5.5473880452471294</v>
      </c>
      <c r="P22" s="116">
        <v>5.6193982154216382</v>
      </c>
      <c r="Q22" s="116">
        <v>5.6698746719085555</v>
      </c>
      <c r="R22" s="117">
        <v>6.6128209767893278</v>
      </c>
    </row>
    <row r="23" spans="2:18" ht="15.75" thickBot="1">
      <c r="C23" s="59"/>
      <c r="D23" s="59"/>
      <c r="E23" s="59"/>
      <c r="F23" s="59"/>
      <c r="G23" s="59"/>
      <c r="H23" s="59"/>
      <c r="I23" s="59"/>
    </row>
    <row r="24" spans="2:18" ht="15.75" thickBot="1">
      <c r="B24" s="60" t="s">
        <v>58</v>
      </c>
      <c r="C24" s="61" t="s">
        <v>43</v>
      </c>
      <c r="D24" s="62" t="s">
        <v>44</v>
      </c>
      <c r="E24" s="62" t="s">
        <v>45</v>
      </c>
      <c r="F24" s="62" t="s">
        <v>46</v>
      </c>
      <c r="G24" s="62" t="s">
        <v>47</v>
      </c>
      <c r="H24" s="62" t="s">
        <v>48</v>
      </c>
      <c r="I24" s="63" t="s">
        <v>49</v>
      </c>
    </row>
    <row r="25" spans="2:18">
      <c r="B25" s="64" t="s">
        <v>24</v>
      </c>
      <c r="C25" s="69">
        <f>ABS(C8-C9)</f>
        <v>0.74000000000000021</v>
      </c>
      <c r="D25" s="6">
        <f t="shared" ref="D25:I25" si="10">ABS(D8-D9)</f>
        <v>0.9399999999999995</v>
      </c>
      <c r="E25" s="6">
        <f t="shared" si="10"/>
        <v>2.5999999999999943</v>
      </c>
      <c r="F25" s="6">
        <f t="shared" si="10"/>
        <v>2.1299999999999955</v>
      </c>
      <c r="G25" s="6">
        <f t="shared" si="10"/>
        <v>3.5</v>
      </c>
      <c r="H25" s="6">
        <f t="shared" si="10"/>
        <v>0.40000000000000036</v>
      </c>
      <c r="I25" s="7">
        <f t="shared" si="10"/>
        <v>0.54999999999999716</v>
      </c>
    </row>
    <row r="26" spans="2:18">
      <c r="B26" s="65" t="s">
        <v>25</v>
      </c>
      <c r="C26" s="40">
        <f>ABS(C8-C10)</f>
        <v>0.83999999999999986</v>
      </c>
      <c r="D26" s="9">
        <f t="shared" ref="D26:I26" si="11">ABS(D8-D10)</f>
        <v>0.9399999999999995</v>
      </c>
      <c r="E26" s="9">
        <f t="shared" si="11"/>
        <v>5.6500000000000057</v>
      </c>
      <c r="F26" s="9">
        <f t="shared" si="11"/>
        <v>3.8599999999999994</v>
      </c>
      <c r="G26" s="9">
        <f t="shared" si="11"/>
        <v>6.7000000000000028</v>
      </c>
      <c r="H26" s="9">
        <f t="shared" si="11"/>
        <v>5.0000000000000711E-2</v>
      </c>
      <c r="I26" s="10">
        <f t="shared" si="11"/>
        <v>0.20000000000000284</v>
      </c>
    </row>
    <row r="27" spans="2:18">
      <c r="B27" s="65" t="s">
        <v>26</v>
      </c>
      <c r="C27" s="40">
        <f>ABS(C9-C10)</f>
        <v>9.9999999999999645E-2</v>
      </c>
      <c r="D27" s="9">
        <f t="shared" ref="D27:I27" si="12">ABS(D9-D10)</f>
        <v>0</v>
      </c>
      <c r="E27" s="9">
        <f t="shared" si="12"/>
        <v>3.0500000000000114</v>
      </c>
      <c r="F27" s="9">
        <f t="shared" si="12"/>
        <v>1.730000000000004</v>
      </c>
      <c r="G27" s="9">
        <f t="shared" si="12"/>
        <v>3.2000000000000028</v>
      </c>
      <c r="H27" s="9">
        <f t="shared" si="12"/>
        <v>0.45000000000000107</v>
      </c>
      <c r="I27" s="10">
        <f t="shared" si="12"/>
        <v>0.75</v>
      </c>
    </row>
    <row r="28" spans="2:18" ht="15.75" thickBot="1">
      <c r="B28" s="66" t="s">
        <v>27</v>
      </c>
      <c r="C28" s="75">
        <f>MAX(C25:C27)/MIN(C8:C10)</f>
        <v>8.5192697768762662E-2</v>
      </c>
      <c r="D28" s="76">
        <f t="shared" ref="D28:I28" si="13">MAX(D25:D27)/MIN(D8:D10)</f>
        <v>0.10262008733624449</v>
      </c>
      <c r="E28" s="76">
        <f t="shared" si="13"/>
        <v>5.8946270213875912E-2</v>
      </c>
      <c r="F28" s="76">
        <f t="shared" si="13"/>
        <v>4.0304897149420482E-2</v>
      </c>
      <c r="G28" s="76">
        <f t="shared" si="13"/>
        <v>7.0526315789473715E-2</v>
      </c>
      <c r="H28" s="76">
        <f t="shared" si="13"/>
        <v>3.643724696356284E-2</v>
      </c>
      <c r="I28" s="77">
        <f t="shared" si="13"/>
        <v>0.02</v>
      </c>
    </row>
    <row r="29" spans="2:18" ht="15.75" thickBot="1">
      <c r="C29" s="59"/>
      <c r="D29" s="59"/>
      <c r="E29" s="59"/>
      <c r="F29" s="59"/>
      <c r="G29" s="59"/>
      <c r="H29" s="59"/>
      <c r="I29" s="59"/>
    </row>
    <row r="30" spans="2:18" ht="15.75" thickBot="1">
      <c r="B30" s="60" t="s">
        <v>53</v>
      </c>
      <c r="C30" s="61" t="s">
        <v>43</v>
      </c>
      <c r="D30" s="62" t="s">
        <v>44</v>
      </c>
      <c r="E30" s="62" t="s">
        <v>45</v>
      </c>
      <c r="F30" s="62" t="s">
        <v>46</v>
      </c>
      <c r="G30" s="62" t="s">
        <v>47</v>
      </c>
      <c r="H30" s="62" t="s">
        <v>48</v>
      </c>
      <c r="I30" s="63" t="s">
        <v>49</v>
      </c>
    </row>
    <row r="31" spans="2:18">
      <c r="B31" s="64" t="s">
        <v>12</v>
      </c>
      <c r="C31" s="5" t="s">
        <v>54</v>
      </c>
      <c r="D31" s="6" t="s">
        <v>54</v>
      </c>
      <c r="E31" s="6" t="s">
        <v>55</v>
      </c>
      <c r="F31" s="6" t="s">
        <v>55</v>
      </c>
      <c r="G31" s="6" t="s">
        <v>55</v>
      </c>
      <c r="H31" s="6" t="s">
        <v>55</v>
      </c>
      <c r="I31" s="7" t="s">
        <v>55</v>
      </c>
    </row>
    <row r="32" spans="2:18">
      <c r="B32" s="65" t="s">
        <v>13</v>
      </c>
      <c r="C32" s="8" t="s">
        <v>54</v>
      </c>
      <c r="D32" s="9" t="s">
        <v>54</v>
      </c>
      <c r="E32" s="9" t="s">
        <v>56</v>
      </c>
      <c r="F32" s="9" t="s">
        <v>54</v>
      </c>
      <c r="G32" s="9" t="s">
        <v>54</v>
      </c>
      <c r="H32" s="9" t="s">
        <v>54</v>
      </c>
      <c r="I32" s="10" t="s">
        <v>54</v>
      </c>
    </row>
    <row r="33" spans="2:9">
      <c r="B33" s="65" t="s">
        <v>50</v>
      </c>
      <c r="C33" s="8" t="s">
        <v>54</v>
      </c>
      <c r="D33" s="9" t="s">
        <v>54</v>
      </c>
      <c r="E33" s="9" t="s">
        <v>54</v>
      </c>
      <c r="F33" s="9" t="s">
        <v>54</v>
      </c>
      <c r="G33" s="9" t="s">
        <v>54</v>
      </c>
      <c r="H33" s="9" t="s">
        <v>54</v>
      </c>
      <c r="I33" s="10" t="s">
        <v>54</v>
      </c>
    </row>
    <row r="34" spans="2:9">
      <c r="B34" s="65" t="s">
        <v>30</v>
      </c>
      <c r="C34" s="8">
        <v>400</v>
      </c>
      <c r="D34" s="9">
        <v>400</v>
      </c>
      <c r="E34" s="9">
        <v>400</v>
      </c>
      <c r="F34" s="9">
        <v>400</v>
      </c>
      <c r="G34" s="9">
        <v>400</v>
      </c>
      <c r="H34" s="9">
        <v>400</v>
      </c>
      <c r="I34" s="10">
        <v>380</v>
      </c>
    </row>
    <row r="35" spans="2:9">
      <c r="B35" s="65" t="s">
        <v>31</v>
      </c>
      <c r="C35" s="8">
        <v>11.5</v>
      </c>
      <c r="D35" s="9">
        <v>11.5</v>
      </c>
      <c r="E35" s="9">
        <v>98</v>
      </c>
      <c r="F35" s="9">
        <v>98</v>
      </c>
      <c r="G35" s="9">
        <v>98</v>
      </c>
      <c r="H35" s="9">
        <v>15.2</v>
      </c>
      <c r="I35" s="10">
        <v>41.2</v>
      </c>
    </row>
    <row r="36" spans="2:9">
      <c r="B36" s="65" t="s">
        <v>20</v>
      </c>
      <c r="C36" s="8">
        <v>5.5</v>
      </c>
      <c r="D36" s="9">
        <v>5.5</v>
      </c>
      <c r="E36" s="9">
        <v>55</v>
      </c>
      <c r="F36" s="9">
        <v>55</v>
      </c>
      <c r="G36" s="9">
        <v>55</v>
      </c>
      <c r="H36" s="9">
        <v>7.5</v>
      </c>
      <c r="I36" s="10">
        <v>22</v>
      </c>
    </row>
    <row r="37" spans="2:9">
      <c r="B37" s="65" t="s">
        <v>51</v>
      </c>
      <c r="C37" s="8">
        <v>1440</v>
      </c>
      <c r="D37" s="9">
        <v>1440</v>
      </c>
      <c r="E37" s="9">
        <v>2930</v>
      </c>
      <c r="F37" s="9">
        <v>2930</v>
      </c>
      <c r="G37" s="9">
        <v>2930</v>
      </c>
      <c r="H37" s="9">
        <v>2900</v>
      </c>
      <c r="I37" s="10">
        <v>2900</v>
      </c>
    </row>
    <row r="38" spans="2:9">
      <c r="B38" s="65" t="s">
        <v>32</v>
      </c>
      <c r="C38" s="8">
        <v>0.82</v>
      </c>
      <c r="D38" s="9">
        <v>0.82</v>
      </c>
      <c r="E38" s="9">
        <v>0.88</v>
      </c>
      <c r="F38" s="9">
        <v>0.88</v>
      </c>
      <c r="G38" s="9">
        <v>0.88</v>
      </c>
      <c r="H38" s="9">
        <v>0.85</v>
      </c>
      <c r="I38" s="10">
        <v>0.88</v>
      </c>
    </row>
    <row r="39" spans="2:9" ht="15.75" thickBot="1">
      <c r="B39" s="66" t="s">
        <v>52</v>
      </c>
      <c r="C39" s="11">
        <v>50</v>
      </c>
      <c r="D39" s="12">
        <v>50</v>
      </c>
      <c r="E39" s="12">
        <v>50</v>
      </c>
      <c r="F39" s="12">
        <v>50</v>
      </c>
      <c r="G39" s="12">
        <v>50</v>
      </c>
      <c r="H39" s="12">
        <v>50</v>
      </c>
      <c r="I39" s="13">
        <v>50</v>
      </c>
    </row>
    <row r="40" spans="2:9">
      <c r="C40" s="59"/>
      <c r="D40" s="59"/>
      <c r="E40" s="59"/>
      <c r="F40" s="59"/>
      <c r="G40" s="59"/>
      <c r="H40" s="59"/>
      <c r="I40" s="59"/>
    </row>
  </sheetData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Elementos de iluminación</vt:lpstr>
      <vt:lpstr>Equipos</vt:lpstr>
      <vt:lpstr>Elementos de climatización</vt:lpstr>
      <vt:lpstr>Energías renovables</vt:lpstr>
      <vt:lpstr>Bombas hidráulicas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2014-07-16T15:19:51Z</dcterms:modified>
</cp:coreProperties>
</file>