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0" windowWidth="19200" windowHeight="8235" activeTab="16"/>
  </bookViews>
  <sheets>
    <sheet name="Hipotetico 1 ida" sheetId="4" r:id="rId1"/>
    <sheet name="Hipotetico 1 regreso" sheetId="5" r:id="rId2"/>
    <sheet name="Hipot. 1 Ida + Regreso" sheetId="6" r:id="rId3"/>
    <sheet name="Real vs 50%EuII 50%EuIII" sheetId="37" r:id="rId4"/>
    <sheet name="Hipotetico 2 ida" sheetId="54" r:id="rId5"/>
    <sheet name="Hipotetico 2 regreso" sheetId="55" r:id="rId6"/>
    <sheet name="Hipot. 2 Ida + Regreso" sheetId="56" r:id="rId7"/>
    <sheet name="Real vs 100% Euro III" sheetId="57" r:id="rId8"/>
    <sheet name="Real vs hip.1 vs hip2" sheetId="59" r:id="rId9"/>
    <sheet name="CO, VOC NMVOC" sheetId="60" r:id="rId10"/>
    <sheet name="CH4, SO2" sheetId="61" r:id="rId11"/>
    <sheet name="NOx, NO y NO2" sheetId="62" r:id="rId12"/>
    <sheet name="N2O, NH3" sheetId="63" r:id="rId13"/>
    <sheet name="Material particulado, EC y OM" sheetId="64" r:id="rId14"/>
    <sheet name="FC, CO2" sheetId="65" r:id="rId15"/>
    <sheet name="Pb, Cu, Zn" sheetId="66" r:id="rId16"/>
    <sheet name="Cd, Ni, Se" sheetId="67" r:id="rId17"/>
  </sheets>
  <calcPr calcId="14562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" i="54" l="1"/>
  <c r="BC8" i="56"/>
  <c r="DH8" i="55"/>
  <c r="BL8" i="56"/>
  <c r="BU8" i="56"/>
  <c r="X7" i="57"/>
  <c r="X8" i="57"/>
  <c r="AC23" i="57"/>
  <c r="E22" i="59"/>
  <c r="DC16" i="54"/>
  <c r="AW16" i="56"/>
  <c r="DB16" i="55"/>
  <c r="BF16" i="56"/>
  <c r="BO16" i="56"/>
  <c r="R15" i="57"/>
  <c r="R16" i="57"/>
  <c r="AC7" i="57"/>
  <c r="E6" i="59"/>
  <c r="DC24" i="54"/>
  <c r="AW24" i="56"/>
  <c r="DB24" i="55"/>
  <c r="BF24" i="56"/>
  <c r="BO24" i="56"/>
  <c r="R23" i="57"/>
  <c r="R24" i="57"/>
  <c r="AC9" i="57"/>
  <c r="E8" i="59"/>
  <c r="DF32" i="54"/>
  <c r="AZ32" i="56"/>
  <c r="DE32" i="55"/>
  <c r="BI32" i="56"/>
  <c r="BR32" i="56"/>
  <c r="U31" i="57"/>
  <c r="U32" i="57"/>
  <c r="AC19" i="57"/>
  <c r="E18" i="59"/>
  <c r="DD40" i="54"/>
  <c r="AX40" i="56"/>
  <c r="DC40" i="55"/>
  <c r="BG40" i="56"/>
  <c r="BP40" i="56"/>
  <c r="S39" i="57"/>
  <c r="S40" i="57"/>
  <c r="AC21" i="57"/>
  <c r="E20" i="59"/>
  <c r="C8" i="59"/>
  <c r="C9" i="59"/>
  <c r="DF36" i="54"/>
  <c r="AZ36" i="56"/>
  <c r="DE36" i="55"/>
  <c r="BI36" i="56"/>
  <c r="BR36" i="56"/>
  <c r="U35" i="57"/>
  <c r="U36" i="57"/>
  <c r="AC20" i="57"/>
  <c r="E19" i="59"/>
  <c r="DC36" i="54"/>
  <c r="AW36" i="56"/>
  <c r="DB36" i="55"/>
  <c r="BF36" i="56"/>
  <c r="BO36" i="56"/>
  <c r="R35" i="57"/>
  <c r="DC32" i="54"/>
  <c r="AW32" i="56"/>
  <c r="DB32" i="55"/>
  <c r="BF32" i="56"/>
  <c r="BO32" i="56"/>
  <c r="R31" i="57"/>
  <c r="R32" i="57"/>
  <c r="AC11" i="57"/>
  <c r="E10" i="59"/>
  <c r="DI28" i="54"/>
  <c r="BC28" i="56"/>
  <c r="DH28" i="55"/>
  <c r="BL28" i="56"/>
  <c r="BU28" i="56"/>
  <c r="X27" i="57"/>
  <c r="X28" i="57"/>
  <c r="AC28" i="57"/>
  <c r="E27" i="59"/>
  <c r="DF28" i="54"/>
  <c r="AZ28" i="56"/>
  <c r="DE28" i="55"/>
  <c r="BI28" i="56"/>
  <c r="BR28" i="56"/>
  <c r="U27" i="57"/>
  <c r="U28" i="57"/>
  <c r="AC18" i="57"/>
  <c r="E17" i="59"/>
  <c r="DC28" i="54"/>
  <c r="AW28" i="56"/>
  <c r="DB28" i="55"/>
  <c r="BF28" i="56"/>
  <c r="BO28" i="56"/>
  <c r="R27" i="57"/>
  <c r="R28" i="57"/>
  <c r="AC10" i="57"/>
  <c r="E9" i="59"/>
  <c r="DF24" i="54"/>
  <c r="AZ24" i="56"/>
  <c r="DE24" i="55"/>
  <c r="BI24" i="56"/>
  <c r="BR24" i="56"/>
  <c r="U23" i="57"/>
  <c r="U24" i="57"/>
  <c r="AC17" i="57"/>
  <c r="E16" i="59"/>
  <c r="DI24" i="54"/>
  <c r="BC24" i="56"/>
  <c r="DH24" i="55"/>
  <c r="BL24" i="56"/>
  <c r="BU24" i="56"/>
  <c r="X23" i="57"/>
  <c r="DI20" i="54"/>
  <c r="BC20" i="56"/>
  <c r="DH20" i="55"/>
  <c r="BL20" i="56"/>
  <c r="BU20" i="56"/>
  <c r="X19" i="57"/>
  <c r="X20" i="57"/>
  <c r="AC26" i="57"/>
  <c r="E25" i="59"/>
  <c r="DF20" i="54"/>
  <c r="AZ20" i="56"/>
  <c r="DE20" i="55"/>
  <c r="BI20" i="56"/>
  <c r="BR20" i="56"/>
  <c r="U19" i="57"/>
  <c r="U20" i="57"/>
  <c r="AC16" i="57"/>
  <c r="E15" i="59"/>
  <c r="DC20" i="54"/>
  <c r="AW20" i="56"/>
  <c r="DB20" i="55"/>
  <c r="BF20" i="56"/>
  <c r="BO20" i="56"/>
  <c r="R19" i="57"/>
  <c r="R20" i="57"/>
  <c r="AC8" i="57"/>
  <c r="E7" i="59"/>
  <c r="DF16" i="54"/>
  <c r="AZ16" i="56"/>
  <c r="DE16" i="55"/>
  <c r="BI16" i="56"/>
  <c r="BR16" i="56"/>
  <c r="U15" i="57"/>
  <c r="U16" i="57"/>
  <c r="AC15" i="57"/>
  <c r="E14" i="59"/>
  <c r="DI16" i="54"/>
  <c r="BC16" i="56"/>
  <c r="DH16" i="55"/>
  <c r="BL16" i="56"/>
  <c r="BU16" i="56"/>
  <c r="X15" i="57"/>
  <c r="DI12" i="54"/>
  <c r="BC12" i="56"/>
  <c r="DH12" i="55"/>
  <c r="BL12" i="56"/>
  <c r="BU12" i="56"/>
  <c r="X11" i="57"/>
  <c r="X12" i="57"/>
  <c r="AC24" i="57"/>
  <c r="E23" i="59"/>
  <c r="DF12" i="54"/>
  <c r="AZ12" i="56"/>
  <c r="DE12" i="55"/>
  <c r="BI12" i="56"/>
  <c r="BR12" i="56"/>
  <c r="U11" i="57"/>
  <c r="DC12" i="54"/>
  <c r="AW12" i="56"/>
  <c r="DB12" i="55"/>
  <c r="BF12" i="56"/>
  <c r="BO12" i="56"/>
  <c r="R11" i="57"/>
  <c r="R12" i="57"/>
  <c r="AC6" i="57"/>
  <c r="E5" i="59"/>
  <c r="DF8" i="54"/>
  <c r="AZ8" i="56"/>
  <c r="DE8" i="55"/>
  <c r="BI8" i="56"/>
  <c r="BR8" i="56"/>
  <c r="U7" i="57"/>
  <c r="U8" i="57"/>
  <c r="AC13" i="57"/>
  <c r="E12" i="59"/>
  <c r="DC8" i="54"/>
  <c r="AW8" i="56"/>
  <c r="DB8" i="55"/>
  <c r="BF8" i="56"/>
  <c r="BO8" i="56"/>
  <c r="R7" i="57"/>
  <c r="R36" i="57"/>
  <c r="AC12" i="57"/>
  <c r="E11" i="59"/>
  <c r="X24" i="57"/>
  <c r="AC27" i="57"/>
  <c r="E26" i="59"/>
  <c r="X16" i="57"/>
  <c r="AC25" i="57"/>
  <c r="E24" i="59"/>
  <c r="U12" i="57"/>
  <c r="AC14" i="57"/>
  <c r="E13" i="59"/>
  <c r="R8" i="57"/>
  <c r="AC5" i="57"/>
  <c r="E4" i="59"/>
  <c r="BP41" i="56"/>
  <c r="BR37" i="56"/>
  <c r="BO37" i="56"/>
  <c r="BO33" i="56"/>
  <c r="BR33" i="56"/>
  <c r="BU29" i="56"/>
  <c r="BO29" i="56"/>
  <c r="BR29" i="56"/>
  <c r="BU25" i="56"/>
  <c r="BO25" i="56"/>
  <c r="BR25" i="56"/>
  <c r="BU21" i="56"/>
  <c r="BO21" i="56"/>
  <c r="BR21" i="56"/>
  <c r="BU17" i="56"/>
  <c r="BO17" i="56"/>
  <c r="BR17" i="56"/>
  <c r="BU13" i="56"/>
  <c r="BO13" i="56"/>
  <c r="BR13" i="56"/>
  <c r="BU9" i="56"/>
  <c r="BO9" i="56"/>
  <c r="BR9" i="56"/>
  <c r="BF17" i="56"/>
  <c r="BG41" i="56"/>
  <c r="BI37" i="56"/>
  <c r="BF37" i="56"/>
  <c r="BF33" i="56"/>
  <c r="BI33" i="56"/>
  <c r="BL29" i="56"/>
  <c r="BF29" i="56"/>
  <c r="BI29" i="56"/>
  <c r="BL25" i="56"/>
  <c r="BF25" i="56"/>
  <c r="BI25" i="56"/>
  <c r="BL21" i="56"/>
  <c r="BF21" i="56"/>
  <c r="BI21" i="56"/>
  <c r="BL17" i="56"/>
  <c r="BI17" i="56"/>
  <c r="BL13" i="56"/>
  <c r="BF13" i="56"/>
  <c r="BI13" i="56"/>
  <c r="BL9" i="56"/>
  <c r="BF9" i="56"/>
  <c r="BI9" i="56"/>
  <c r="AX41" i="56"/>
  <c r="AZ37" i="56"/>
  <c r="AW37" i="56"/>
  <c r="AW33" i="56"/>
  <c r="AZ33" i="56"/>
  <c r="BC29" i="56"/>
  <c r="AW29" i="56"/>
  <c r="AZ29" i="56"/>
  <c r="BC25" i="56"/>
  <c r="AW25" i="56"/>
  <c r="AZ25" i="56"/>
  <c r="BC21" i="56"/>
  <c r="AW21" i="56"/>
  <c r="AZ21" i="56"/>
  <c r="BC17" i="56"/>
  <c r="AW17" i="56"/>
  <c r="AZ17" i="56"/>
  <c r="BC13" i="56"/>
  <c r="AW13" i="56"/>
  <c r="AZ13" i="56"/>
  <c r="BC9" i="56"/>
  <c r="AW9" i="56"/>
  <c r="AZ9" i="56"/>
  <c r="CT41" i="55"/>
  <c r="CK41" i="55"/>
  <c r="CB41" i="55"/>
  <c r="DC41" i="55"/>
  <c r="CV37" i="55"/>
  <c r="CS37" i="55"/>
  <c r="CM37" i="55"/>
  <c r="CJ37" i="55"/>
  <c r="CD37" i="55"/>
  <c r="CA37" i="55"/>
  <c r="DE37" i="55"/>
  <c r="DB37" i="55"/>
  <c r="CV33" i="55"/>
  <c r="CS33" i="55"/>
  <c r="CM33" i="55"/>
  <c r="CJ33" i="55"/>
  <c r="CD33" i="55"/>
  <c r="CA33" i="55"/>
  <c r="DE33" i="55"/>
  <c r="DB33" i="55"/>
  <c r="CY32" i="55"/>
  <c r="CP32" i="55"/>
  <c r="CG32" i="55"/>
  <c r="CY29" i="55"/>
  <c r="CV29" i="55"/>
  <c r="CS29" i="55"/>
  <c r="CP29" i="55"/>
  <c r="CM29" i="55"/>
  <c r="CJ29" i="55"/>
  <c r="CG29" i="55"/>
  <c r="CD29" i="55"/>
  <c r="CA29" i="55"/>
  <c r="DH29" i="55"/>
  <c r="DE29" i="55"/>
  <c r="DB29" i="55"/>
  <c r="CY25" i="55"/>
  <c r="CV25" i="55"/>
  <c r="CS25" i="55"/>
  <c r="CP25" i="55"/>
  <c r="CM25" i="55"/>
  <c r="CJ25" i="55"/>
  <c r="CG25" i="55"/>
  <c r="CD25" i="55"/>
  <c r="CA25" i="55"/>
  <c r="DH25" i="55"/>
  <c r="DE25" i="55"/>
  <c r="DB25" i="55"/>
  <c r="CY21" i="55"/>
  <c r="CV21" i="55"/>
  <c r="CS21" i="55"/>
  <c r="CP21" i="55"/>
  <c r="CM21" i="55"/>
  <c r="CJ21" i="55"/>
  <c r="CG21" i="55"/>
  <c r="CD21" i="55"/>
  <c r="CA21" i="55"/>
  <c r="DH21" i="55"/>
  <c r="DE21" i="55"/>
  <c r="DB21" i="55"/>
  <c r="CY17" i="55"/>
  <c r="CV17" i="55"/>
  <c r="CS17" i="55"/>
  <c r="CP17" i="55"/>
  <c r="CM17" i="55"/>
  <c r="CJ17" i="55"/>
  <c r="CG17" i="55"/>
  <c r="CD17" i="55"/>
  <c r="CA17" i="55"/>
  <c r="DH17" i="55"/>
  <c r="DE17" i="55"/>
  <c r="DB17" i="55"/>
  <c r="CY13" i="55"/>
  <c r="CV13" i="55"/>
  <c r="CS13" i="55"/>
  <c r="CP13" i="55"/>
  <c r="CM13" i="55"/>
  <c r="CJ13" i="55"/>
  <c r="CG13" i="55"/>
  <c r="CD13" i="55"/>
  <c r="CA13" i="55"/>
  <c r="DH13" i="55"/>
  <c r="DE13" i="55"/>
  <c r="DB13" i="55"/>
  <c r="CY9" i="55"/>
  <c r="CV9" i="55"/>
  <c r="CS9" i="55"/>
  <c r="CP9" i="55"/>
  <c r="CM9" i="55"/>
  <c r="CJ9" i="55"/>
  <c r="CG9" i="55"/>
  <c r="CD9" i="55"/>
  <c r="CA9" i="55"/>
  <c r="DH9" i="55"/>
  <c r="DE9" i="55"/>
  <c r="DB9" i="55"/>
  <c r="CB9" i="54"/>
  <c r="CE9" i="54"/>
  <c r="CH9" i="54"/>
  <c r="CK9" i="54"/>
  <c r="CN9" i="54"/>
  <c r="CQ9" i="54"/>
  <c r="CT9" i="54"/>
  <c r="CW9" i="54"/>
  <c r="CZ9" i="54"/>
  <c r="DC9" i="54"/>
  <c r="DF9" i="54"/>
  <c r="DI9" i="54"/>
  <c r="CB13" i="54"/>
  <c r="CE13" i="54"/>
  <c r="CH13" i="54"/>
  <c r="CK13" i="54"/>
  <c r="CN13" i="54"/>
  <c r="CQ13" i="54"/>
  <c r="CT13" i="54"/>
  <c r="CW13" i="54"/>
  <c r="CZ13" i="54"/>
  <c r="DC13" i="54"/>
  <c r="DF13" i="54"/>
  <c r="DI13" i="54"/>
  <c r="CB17" i="54"/>
  <c r="CE17" i="54"/>
  <c r="CH17" i="54"/>
  <c r="CK17" i="54"/>
  <c r="CN17" i="54"/>
  <c r="CQ17" i="54"/>
  <c r="CT17" i="54"/>
  <c r="CW17" i="54"/>
  <c r="CZ17" i="54"/>
  <c r="DC17" i="54"/>
  <c r="DF17" i="54"/>
  <c r="DI17" i="54"/>
  <c r="CB21" i="54"/>
  <c r="CE21" i="54"/>
  <c r="CH21" i="54"/>
  <c r="CK21" i="54"/>
  <c r="CN21" i="54"/>
  <c r="CQ21" i="54"/>
  <c r="CT21" i="54"/>
  <c r="CW21" i="54"/>
  <c r="CZ21" i="54"/>
  <c r="DC21" i="54"/>
  <c r="DF21" i="54"/>
  <c r="DI21" i="54"/>
  <c r="CB25" i="54"/>
  <c r="CE25" i="54"/>
  <c r="CH25" i="54"/>
  <c r="CK25" i="54"/>
  <c r="CN25" i="54"/>
  <c r="CQ25" i="54"/>
  <c r="CT25" i="54"/>
  <c r="CW25" i="54"/>
  <c r="CZ25" i="54"/>
  <c r="DC25" i="54"/>
  <c r="DF25" i="54"/>
  <c r="DI25" i="54"/>
  <c r="CB29" i="54"/>
  <c r="CE29" i="54"/>
  <c r="CH29" i="54"/>
  <c r="CK29" i="54"/>
  <c r="CN29" i="54"/>
  <c r="CQ29" i="54"/>
  <c r="CT29" i="54"/>
  <c r="CW29" i="54"/>
  <c r="CZ29" i="54"/>
  <c r="DC29" i="54"/>
  <c r="DF29" i="54"/>
  <c r="DI29" i="54"/>
  <c r="CH32" i="54"/>
  <c r="CQ32" i="54"/>
  <c r="CZ32" i="54"/>
  <c r="DC33" i="54"/>
  <c r="CB33" i="54"/>
  <c r="CE33" i="54"/>
  <c r="CK33" i="54"/>
  <c r="CN33" i="54"/>
  <c r="CT33" i="54"/>
  <c r="CW33" i="54"/>
  <c r="DF33" i="54"/>
  <c r="CB37" i="54"/>
  <c r="CE37" i="54"/>
  <c r="CK37" i="54"/>
  <c r="CN37" i="54"/>
  <c r="CT37" i="54"/>
  <c r="CW37" i="54"/>
  <c r="DC37" i="54"/>
  <c r="DF37" i="54"/>
  <c r="CC41" i="54"/>
  <c r="CL41" i="54"/>
  <c r="CU41" i="54"/>
  <c r="DD41" i="54"/>
  <c r="C25" i="5"/>
  <c r="C26" i="5"/>
  <c r="C27" i="5"/>
  <c r="N63" i="5"/>
  <c r="N80" i="5"/>
  <c r="O80" i="5"/>
  <c r="C16" i="5"/>
  <c r="C17" i="5"/>
  <c r="C18" i="5"/>
  <c r="N45" i="5"/>
  <c r="N75" i="5"/>
  <c r="O75" i="5"/>
  <c r="N33" i="5"/>
  <c r="N74" i="5"/>
  <c r="O74" i="5"/>
  <c r="C7" i="5"/>
  <c r="C8" i="5"/>
  <c r="C9" i="5"/>
  <c r="N27" i="5"/>
  <c r="N68" i="5"/>
  <c r="O68" i="5"/>
  <c r="C84" i="57"/>
  <c r="C83" i="57"/>
  <c r="E81" i="57"/>
  <c r="D76" i="57"/>
  <c r="I67" i="57"/>
  <c r="D67" i="57"/>
  <c r="I59" i="57"/>
  <c r="D59" i="57"/>
  <c r="N51" i="57"/>
  <c r="I51" i="57"/>
  <c r="D51" i="57"/>
  <c r="N43" i="57"/>
  <c r="I43" i="57"/>
  <c r="D43" i="57"/>
  <c r="N35" i="57"/>
  <c r="I35" i="57"/>
  <c r="D35" i="57"/>
  <c r="N27" i="57"/>
  <c r="I27" i="57"/>
  <c r="D27" i="57"/>
  <c r="N19" i="57"/>
  <c r="I19" i="57"/>
  <c r="D19" i="57"/>
  <c r="N11" i="57"/>
  <c r="I11" i="57"/>
  <c r="D84" i="57"/>
  <c r="D11" i="57"/>
  <c r="W77" i="56"/>
  <c r="V77" i="56"/>
  <c r="V76" i="56"/>
  <c r="X74" i="56"/>
  <c r="Y68" i="56"/>
  <c r="X68" i="56"/>
  <c r="T68" i="56"/>
  <c r="S68" i="56"/>
  <c r="X67" i="56"/>
  <c r="S67" i="56"/>
  <c r="Z65" i="56"/>
  <c r="BR65" i="55"/>
  <c r="Y65" i="56"/>
  <c r="U65" i="56"/>
  <c r="Y60" i="56"/>
  <c r="X60" i="56"/>
  <c r="T60" i="56"/>
  <c r="S60" i="56"/>
  <c r="BR59" i="55"/>
  <c r="Y59" i="56"/>
  <c r="X59" i="56"/>
  <c r="S59" i="56"/>
  <c r="Z57" i="56"/>
  <c r="U57" i="56"/>
  <c r="AD52" i="56"/>
  <c r="AC52" i="56"/>
  <c r="Y52" i="56"/>
  <c r="X52" i="56"/>
  <c r="T52" i="56"/>
  <c r="S52" i="56"/>
  <c r="BX52" i="54"/>
  <c r="P52" i="56"/>
  <c r="AC51" i="56"/>
  <c r="X51" i="56"/>
  <c r="S51" i="56"/>
  <c r="BS50" i="54"/>
  <c r="K50" i="56"/>
  <c r="AE49" i="56"/>
  <c r="Z49" i="56"/>
  <c r="U49" i="56"/>
  <c r="AD44" i="56"/>
  <c r="AC44" i="56"/>
  <c r="Y44" i="56"/>
  <c r="X44" i="56"/>
  <c r="T44" i="56"/>
  <c r="S44" i="56"/>
  <c r="AC43" i="56"/>
  <c r="X43" i="56"/>
  <c r="S43" i="56"/>
  <c r="BS42" i="55"/>
  <c r="Z42" i="56"/>
  <c r="AE41" i="56"/>
  <c r="Z41" i="56"/>
  <c r="U41" i="56"/>
  <c r="BM41" i="55"/>
  <c r="T41" i="56"/>
  <c r="AD36" i="56"/>
  <c r="AC36" i="56"/>
  <c r="Y36" i="56"/>
  <c r="X36" i="56"/>
  <c r="T36" i="56"/>
  <c r="S36" i="56"/>
  <c r="BW35" i="55"/>
  <c r="AD35" i="56"/>
  <c r="AC35" i="56"/>
  <c r="X35" i="56"/>
  <c r="BM35" i="55"/>
  <c r="T35" i="56"/>
  <c r="S35" i="56"/>
  <c r="BN35" i="54"/>
  <c r="F35" i="56"/>
  <c r="AE33" i="56"/>
  <c r="Z33" i="56"/>
  <c r="U33" i="56"/>
  <c r="AD28" i="56"/>
  <c r="AC28" i="56"/>
  <c r="Y28" i="56"/>
  <c r="X28" i="56"/>
  <c r="T28" i="56"/>
  <c r="S28" i="56"/>
  <c r="AC27" i="56"/>
  <c r="X27" i="56"/>
  <c r="S27" i="56"/>
  <c r="BV26" i="55"/>
  <c r="AC26" i="56"/>
  <c r="BN26" i="55"/>
  <c r="U26" i="56"/>
  <c r="AE25" i="56"/>
  <c r="Z25" i="56"/>
  <c r="U25" i="56"/>
  <c r="AD20" i="56"/>
  <c r="AC20" i="56"/>
  <c r="Y20" i="56"/>
  <c r="X20" i="56"/>
  <c r="T20" i="56"/>
  <c r="S20" i="56"/>
  <c r="AC19" i="56"/>
  <c r="BR19" i="55"/>
  <c r="Y19" i="56"/>
  <c r="X19" i="56"/>
  <c r="S19" i="56"/>
  <c r="BW18" i="55"/>
  <c r="AD18" i="56"/>
  <c r="BQ18" i="55"/>
  <c r="X18" i="56"/>
  <c r="BV18" i="54"/>
  <c r="N18" i="56"/>
  <c r="BN18" i="54"/>
  <c r="F18" i="56"/>
  <c r="AE17" i="56"/>
  <c r="Z17" i="56"/>
  <c r="U17" i="56"/>
  <c r="BW17" i="54"/>
  <c r="O17" i="56"/>
  <c r="BM17" i="54"/>
  <c r="E17" i="56"/>
  <c r="AD12" i="56"/>
  <c r="AC12" i="56"/>
  <c r="Y12" i="56"/>
  <c r="X12" i="56"/>
  <c r="T12" i="56"/>
  <c r="S12" i="56"/>
  <c r="AC11" i="56"/>
  <c r="X11" i="56"/>
  <c r="S11" i="56"/>
  <c r="AE9" i="56"/>
  <c r="BW9" i="55"/>
  <c r="AD9" i="56"/>
  <c r="Z9" i="56"/>
  <c r="U9" i="56"/>
  <c r="BB78" i="55"/>
  <c r="BA78" i="55"/>
  <c r="AZ78" i="55"/>
  <c r="AM78" i="55"/>
  <c r="AL78" i="55"/>
  <c r="AK78" i="55"/>
  <c r="X78" i="55"/>
  <c r="W78" i="55"/>
  <c r="V78" i="55"/>
  <c r="BQ77" i="55"/>
  <c r="X77" i="56"/>
  <c r="BQ76" i="55"/>
  <c r="X76" i="56"/>
  <c r="BP76" i="55"/>
  <c r="W76" i="56"/>
  <c r="BQ75" i="55"/>
  <c r="BP75" i="55"/>
  <c r="W75" i="56"/>
  <c r="BO75" i="55"/>
  <c r="V75" i="56"/>
  <c r="BP74" i="55"/>
  <c r="W74" i="56"/>
  <c r="W78" i="56"/>
  <c r="BO74" i="55"/>
  <c r="BD69" i="55"/>
  <c r="BC69" i="55"/>
  <c r="BB69" i="55"/>
  <c r="AY69" i="55"/>
  <c r="AX69" i="55"/>
  <c r="AW69" i="55"/>
  <c r="AO69" i="55"/>
  <c r="AN69" i="55"/>
  <c r="AM69" i="55"/>
  <c r="AJ69" i="55"/>
  <c r="AI69" i="55"/>
  <c r="AH69" i="55"/>
  <c r="Z69" i="55"/>
  <c r="Y69" i="55"/>
  <c r="X69" i="55"/>
  <c r="U69" i="55"/>
  <c r="T69" i="55"/>
  <c r="S69" i="55"/>
  <c r="BS68" i="55"/>
  <c r="Z68" i="56"/>
  <c r="BN68" i="55"/>
  <c r="U68" i="56"/>
  <c r="BS67" i="55"/>
  <c r="Z67" i="56"/>
  <c r="BR67" i="55"/>
  <c r="BN67" i="55"/>
  <c r="U67" i="56"/>
  <c r="BM67" i="55"/>
  <c r="T67" i="56"/>
  <c r="BS66" i="55"/>
  <c r="Z66" i="56"/>
  <c r="BR66" i="55"/>
  <c r="BQ66" i="55"/>
  <c r="X66" i="56"/>
  <c r="BN66" i="55"/>
  <c r="U66" i="56"/>
  <c r="U69" i="56"/>
  <c r="BM66" i="55"/>
  <c r="T66" i="56"/>
  <c r="BL66" i="55"/>
  <c r="S66" i="56"/>
  <c r="BQ65" i="55"/>
  <c r="BM65" i="55"/>
  <c r="T65" i="56"/>
  <c r="BL65" i="55"/>
  <c r="S65" i="56"/>
  <c r="S69" i="56"/>
  <c r="BD61" i="55"/>
  <c r="BC61" i="55"/>
  <c r="BB61" i="55"/>
  <c r="AY61" i="55"/>
  <c r="AX61" i="55"/>
  <c r="AW61" i="55"/>
  <c r="AO61" i="55"/>
  <c r="AN61" i="55"/>
  <c r="AM61" i="55"/>
  <c r="AJ61" i="55"/>
  <c r="AI61" i="55"/>
  <c r="AH61" i="55"/>
  <c r="Z61" i="55"/>
  <c r="Y61" i="55"/>
  <c r="X61" i="55"/>
  <c r="U61" i="55"/>
  <c r="T61" i="55"/>
  <c r="S61" i="55"/>
  <c r="BS60" i="55"/>
  <c r="Z60" i="56"/>
  <c r="BN60" i="55"/>
  <c r="U60" i="56"/>
  <c r="BX59" i="55"/>
  <c r="BS59" i="55"/>
  <c r="BN59" i="55"/>
  <c r="U59" i="56"/>
  <c r="BM59" i="55"/>
  <c r="T59" i="56"/>
  <c r="BI59" i="55"/>
  <c r="AT59" i="55"/>
  <c r="AE59" i="55"/>
  <c r="BS58" i="55"/>
  <c r="Z58" i="56"/>
  <c r="BR58" i="55"/>
  <c r="Y58" i="56"/>
  <c r="BQ58" i="55"/>
  <c r="X58" i="56"/>
  <c r="BN58" i="55"/>
  <c r="U58" i="56"/>
  <c r="BM58" i="55"/>
  <c r="T58" i="56"/>
  <c r="BL58" i="55"/>
  <c r="S58" i="56"/>
  <c r="BI58" i="55"/>
  <c r="BH58" i="55"/>
  <c r="AT58" i="55"/>
  <c r="AS58" i="55"/>
  <c r="AE58" i="55"/>
  <c r="AD58" i="55"/>
  <c r="BX57" i="55"/>
  <c r="BV57" i="55"/>
  <c r="BR57" i="55"/>
  <c r="BQ57" i="55"/>
  <c r="BM57" i="55"/>
  <c r="BL57" i="55"/>
  <c r="S57" i="56"/>
  <c r="BI57" i="55"/>
  <c r="BH57" i="55"/>
  <c r="BG57" i="55"/>
  <c r="AT57" i="55"/>
  <c r="AS57" i="55"/>
  <c r="AR57" i="55"/>
  <c r="AE57" i="55"/>
  <c r="AD57" i="55"/>
  <c r="AC57" i="55"/>
  <c r="BV56" i="55"/>
  <c r="BH56" i="55"/>
  <c r="BG56" i="55"/>
  <c r="AS56" i="55"/>
  <c r="AR56" i="55"/>
  <c r="AD56" i="55"/>
  <c r="AC56" i="55"/>
  <c r="BQ49" i="55"/>
  <c r="BQ50" i="55"/>
  <c r="BQ53" i="55"/>
  <c r="BI53" i="55"/>
  <c r="BH53" i="55"/>
  <c r="BG53" i="55"/>
  <c r="BD53" i="55"/>
  <c r="BC53" i="55"/>
  <c r="BB53" i="55"/>
  <c r="AY53" i="55"/>
  <c r="AX53" i="55"/>
  <c r="AW53" i="55"/>
  <c r="AT53" i="55"/>
  <c r="AS53" i="55"/>
  <c r="AR53" i="55"/>
  <c r="AO53" i="55"/>
  <c r="AN53" i="55"/>
  <c r="AM53" i="55"/>
  <c r="AJ53" i="55"/>
  <c r="AI53" i="55"/>
  <c r="AH53" i="55"/>
  <c r="AE53" i="55"/>
  <c r="AD53" i="55"/>
  <c r="AC53" i="55"/>
  <c r="Z53" i="55"/>
  <c r="Y53" i="55"/>
  <c r="X53" i="55"/>
  <c r="U53" i="55"/>
  <c r="T53" i="55"/>
  <c r="S53" i="55"/>
  <c r="BX52" i="55"/>
  <c r="AE52" i="56"/>
  <c r="BS52" i="55"/>
  <c r="Z52" i="56"/>
  <c r="BN52" i="55"/>
  <c r="U52" i="56"/>
  <c r="BX51" i="55"/>
  <c r="AE51" i="56"/>
  <c r="BW51" i="55"/>
  <c r="AD51" i="56"/>
  <c r="BS51" i="55"/>
  <c r="Z51" i="56"/>
  <c r="BR51" i="55"/>
  <c r="Y51" i="56"/>
  <c r="BN51" i="55"/>
  <c r="U51" i="56"/>
  <c r="BM51" i="55"/>
  <c r="T51" i="56"/>
  <c r="BX50" i="55"/>
  <c r="BX53" i="55"/>
  <c r="BW50" i="55"/>
  <c r="AD50" i="56"/>
  <c r="BV50" i="55"/>
  <c r="AC50" i="56"/>
  <c r="BS50" i="55"/>
  <c r="Z50" i="56"/>
  <c r="BR50" i="55"/>
  <c r="Y50" i="56"/>
  <c r="X50" i="56"/>
  <c r="BN50" i="55"/>
  <c r="BM50" i="55"/>
  <c r="T50" i="56"/>
  <c r="BL50" i="55"/>
  <c r="S50" i="56"/>
  <c r="BW49" i="55"/>
  <c r="AD49" i="56"/>
  <c r="BV49" i="55"/>
  <c r="AC49" i="56"/>
  <c r="BR49" i="55"/>
  <c r="X49" i="56"/>
  <c r="BM49" i="55"/>
  <c r="BL49" i="55"/>
  <c r="S49" i="56"/>
  <c r="BM42" i="55"/>
  <c r="BM43" i="55"/>
  <c r="BM45" i="55"/>
  <c r="BH45" i="55"/>
  <c r="BG45" i="55"/>
  <c r="BD45" i="55"/>
  <c r="BC45" i="55"/>
  <c r="BB45" i="55"/>
  <c r="AY45" i="55"/>
  <c r="AX45" i="55"/>
  <c r="AW45" i="55"/>
  <c r="AT45" i="55"/>
  <c r="AS45" i="55"/>
  <c r="AR45" i="55"/>
  <c r="AO45" i="55"/>
  <c r="BI41" i="55"/>
  <c r="BI45" i="55"/>
  <c r="AN45" i="55"/>
  <c r="AM45" i="55"/>
  <c r="AJ45" i="55"/>
  <c r="AI45" i="55"/>
  <c r="AH45" i="55"/>
  <c r="AE45" i="55"/>
  <c r="AD45" i="55"/>
  <c r="AC45" i="55"/>
  <c r="Z45" i="55"/>
  <c r="Y45" i="55"/>
  <c r="X45" i="55"/>
  <c r="U45" i="55"/>
  <c r="T45" i="55"/>
  <c r="S45" i="55"/>
  <c r="BX44" i="55"/>
  <c r="AE44" i="56"/>
  <c r="BS44" i="55"/>
  <c r="Z44" i="56"/>
  <c r="BN44" i="55"/>
  <c r="U44" i="56"/>
  <c r="BX43" i="55"/>
  <c r="AE43" i="56"/>
  <c r="BW43" i="55"/>
  <c r="AD43" i="56"/>
  <c r="BS43" i="55"/>
  <c r="Z43" i="56"/>
  <c r="BR43" i="55"/>
  <c r="Y43" i="56"/>
  <c r="BN43" i="55"/>
  <c r="U43" i="56"/>
  <c r="T43" i="56"/>
  <c r="BX42" i="55"/>
  <c r="BW42" i="55"/>
  <c r="AD42" i="56"/>
  <c r="BV42" i="55"/>
  <c r="AC42" i="56"/>
  <c r="BR42" i="55"/>
  <c r="Y42" i="56"/>
  <c r="BQ42" i="55"/>
  <c r="X42" i="56"/>
  <c r="BN42" i="55"/>
  <c r="T42" i="56"/>
  <c r="BL42" i="55"/>
  <c r="S42" i="56"/>
  <c r="BW41" i="55"/>
  <c r="AD41" i="56"/>
  <c r="BV41" i="55"/>
  <c r="BR41" i="55"/>
  <c r="Y41" i="56"/>
  <c r="BQ41" i="55"/>
  <c r="X41" i="56"/>
  <c r="BL41" i="55"/>
  <c r="BR33" i="55"/>
  <c r="BR34" i="55"/>
  <c r="BR35" i="55"/>
  <c r="BR37" i="55"/>
  <c r="BI37" i="55"/>
  <c r="BH37" i="55"/>
  <c r="BG37" i="55"/>
  <c r="BD37" i="55"/>
  <c r="BC37" i="55"/>
  <c r="BB37" i="55"/>
  <c r="AY37" i="55"/>
  <c r="AX37" i="55"/>
  <c r="AW37" i="55"/>
  <c r="AT37" i="55"/>
  <c r="AS37" i="55"/>
  <c r="AR37" i="55"/>
  <c r="AO37" i="55"/>
  <c r="AN37" i="55"/>
  <c r="AM37" i="55"/>
  <c r="AJ37" i="55"/>
  <c r="AI37" i="55"/>
  <c r="AH37" i="55"/>
  <c r="AE37" i="55"/>
  <c r="AD37" i="55"/>
  <c r="AC37" i="55"/>
  <c r="Z37" i="55"/>
  <c r="Y37" i="55"/>
  <c r="X37" i="55"/>
  <c r="U37" i="55"/>
  <c r="T37" i="55"/>
  <c r="S37" i="55"/>
  <c r="BX36" i="55"/>
  <c r="AE36" i="56"/>
  <c r="BS36" i="55"/>
  <c r="Z36" i="56"/>
  <c r="BN36" i="55"/>
  <c r="U36" i="56"/>
  <c r="BX35" i="55"/>
  <c r="AE35" i="56"/>
  <c r="BS35" i="55"/>
  <c r="Z35" i="56"/>
  <c r="Y35" i="56"/>
  <c r="BN35" i="55"/>
  <c r="U35" i="56"/>
  <c r="BX34" i="55"/>
  <c r="AE34" i="56"/>
  <c r="BW34" i="55"/>
  <c r="AD34" i="56"/>
  <c r="BV34" i="55"/>
  <c r="AC34" i="56"/>
  <c r="BS34" i="55"/>
  <c r="Y34" i="56"/>
  <c r="BQ34" i="55"/>
  <c r="X34" i="56"/>
  <c r="BN34" i="55"/>
  <c r="U34" i="56"/>
  <c r="BM34" i="55"/>
  <c r="T34" i="56"/>
  <c r="BL34" i="55"/>
  <c r="S34" i="56"/>
  <c r="BW33" i="55"/>
  <c r="BV33" i="55"/>
  <c r="AC33" i="56"/>
  <c r="Y33" i="56"/>
  <c r="Y37" i="56"/>
  <c r="BQ33" i="55"/>
  <c r="X33" i="56"/>
  <c r="BM33" i="55"/>
  <c r="BL33" i="55"/>
  <c r="BI29" i="55"/>
  <c r="BH29" i="55"/>
  <c r="BG29" i="55"/>
  <c r="BD29" i="55"/>
  <c r="BC29" i="55"/>
  <c r="BB29" i="55"/>
  <c r="AY29" i="55"/>
  <c r="AX29" i="55"/>
  <c r="AW29" i="55"/>
  <c r="AT29" i="55"/>
  <c r="AS29" i="55"/>
  <c r="AR29" i="55"/>
  <c r="AO29" i="55"/>
  <c r="AN29" i="55"/>
  <c r="AM29" i="55"/>
  <c r="AJ29" i="55"/>
  <c r="AI29" i="55"/>
  <c r="AH29" i="55"/>
  <c r="AE29" i="55"/>
  <c r="AD29" i="55"/>
  <c r="AC29" i="55"/>
  <c r="Z29" i="55"/>
  <c r="Y29" i="55"/>
  <c r="X29" i="55"/>
  <c r="U29" i="55"/>
  <c r="T29" i="55"/>
  <c r="S29" i="55"/>
  <c r="BX28" i="55"/>
  <c r="AE28" i="56"/>
  <c r="BS28" i="55"/>
  <c r="Z28" i="56"/>
  <c r="BN28" i="55"/>
  <c r="U28" i="56"/>
  <c r="BX27" i="55"/>
  <c r="AE27" i="56"/>
  <c r="BW27" i="55"/>
  <c r="AD27" i="56"/>
  <c r="BS27" i="55"/>
  <c r="Z27" i="56"/>
  <c r="BR27" i="55"/>
  <c r="Y27" i="56"/>
  <c r="BN27" i="55"/>
  <c r="U27" i="56"/>
  <c r="BM27" i="55"/>
  <c r="T27" i="56"/>
  <c r="BX26" i="55"/>
  <c r="BW26" i="55"/>
  <c r="AD26" i="56"/>
  <c r="BS26" i="55"/>
  <c r="BR26" i="55"/>
  <c r="Y26" i="56"/>
  <c r="BQ26" i="55"/>
  <c r="X26" i="56"/>
  <c r="BM26" i="55"/>
  <c r="T26" i="56"/>
  <c r="BL26" i="55"/>
  <c r="S26" i="56"/>
  <c r="BW25" i="55"/>
  <c r="AD25" i="56"/>
  <c r="BV25" i="55"/>
  <c r="AC25" i="56"/>
  <c r="BR25" i="55"/>
  <c r="BQ25" i="55"/>
  <c r="X25" i="56"/>
  <c r="BM25" i="55"/>
  <c r="T25" i="56"/>
  <c r="BL25" i="55"/>
  <c r="S25" i="56"/>
  <c r="C25" i="55"/>
  <c r="C26" i="55"/>
  <c r="C27" i="55"/>
  <c r="BI21" i="55"/>
  <c r="BH21" i="55"/>
  <c r="BG21" i="55"/>
  <c r="BD21" i="55"/>
  <c r="BC21" i="55"/>
  <c r="BB21" i="55"/>
  <c r="AY21" i="55"/>
  <c r="AX21" i="55"/>
  <c r="AW21" i="55"/>
  <c r="AT21" i="55"/>
  <c r="AS21" i="55"/>
  <c r="AR21" i="55"/>
  <c r="AO21" i="55"/>
  <c r="AN21" i="55"/>
  <c r="AM21" i="55"/>
  <c r="AJ21" i="55"/>
  <c r="AI21" i="55"/>
  <c r="AH21" i="55"/>
  <c r="AE21" i="55"/>
  <c r="AD21" i="55"/>
  <c r="AC21" i="55"/>
  <c r="Z21" i="55"/>
  <c r="Y21" i="55"/>
  <c r="X21" i="55"/>
  <c r="U21" i="55"/>
  <c r="T21" i="55"/>
  <c r="S21" i="55"/>
  <c r="BX20" i="55"/>
  <c r="AE20" i="56"/>
  <c r="BS20" i="55"/>
  <c r="Z20" i="56"/>
  <c r="BN20" i="55"/>
  <c r="U20" i="56"/>
  <c r="BX19" i="55"/>
  <c r="AE19" i="56"/>
  <c r="BW19" i="55"/>
  <c r="AD19" i="56"/>
  <c r="BS19" i="55"/>
  <c r="Z19" i="56"/>
  <c r="BN19" i="55"/>
  <c r="U19" i="56"/>
  <c r="BM19" i="55"/>
  <c r="T19" i="56"/>
  <c r="BX18" i="55"/>
  <c r="AE18" i="56"/>
  <c r="BV18" i="55"/>
  <c r="AC18" i="56"/>
  <c r="AR18" i="56"/>
  <c r="M17" i="57"/>
  <c r="BS18" i="55"/>
  <c r="Z18" i="56"/>
  <c r="BR18" i="55"/>
  <c r="Y18" i="56"/>
  <c r="BN18" i="55"/>
  <c r="U18" i="56"/>
  <c r="AJ18" i="56"/>
  <c r="BM18" i="55"/>
  <c r="T18" i="56"/>
  <c r="BL18" i="55"/>
  <c r="S18" i="56"/>
  <c r="BW17" i="55"/>
  <c r="BW21" i="55"/>
  <c r="BV17" i="55"/>
  <c r="AC17" i="56"/>
  <c r="AC21" i="56"/>
  <c r="BR17" i="55"/>
  <c r="Y17" i="56"/>
  <c r="BQ17" i="55"/>
  <c r="BQ21" i="55"/>
  <c r="BM17" i="55"/>
  <c r="BM21" i="55"/>
  <c r="BL17" i="55"/>
  <c r="S17" i="56"/>
  <c r="S21" i="56"/>
  <c r="C16" i="55"/>
  <c r="C17" i="55"/>
  <c r="C18" i="55"/>
  <c r="N45" i="55"/>
  <c r="O45" i="55"/>
  <c r="BI13" i="55"/>
  <c r="BH13" i="55"/>
  <c r="BG13" i="55"/>
  <c r="BD13" i="55"/>
  <c r="BC13" i="55"/>
  <c r="BB13" i="55"/>
  <c r="AY13" i="55"/>
  <c r="AX13" i="55"/>
  <c r="AW13" i="55"/>
  <c r="AT13" i="55"/>
  <c r="AS13" i="55"/>
  <c r="AR13" i="55"/>
  <c r="AO13" i="55"/>
  <c r="AN13" i="55"/>
  <c r="AM13" i="55"/>
  <c r="AJ13" i="55"/>
  <c r="AI13" i="55"/>
  <c r="AH13" i="55"/>
  <c r="AE13" i="55"/>
  <c r="AD13" i="55"/>
  <c r="AC13" i="55"/>
  <c r="Z13" i="55"/>
  <c r="Y13" i="55"/>
  <c r="X13" i="55"/>
  <c r="U13" i="55"/>
  <c r="T13" i="55"/>
  <c r="S13" i="55"/>
  <c r="BX12" i="55"/>
  <c r="AE12" i="56"/>
  <c r="BS12" i="55"/>
  <c r="Z12" i="56"/>
  <c r="BN12" i="55"/>
  <c r="U12" i="56"/>
  <c r="BX11" i="55"/>
  <c r="AE11" i="56"/>
  <c r="BW11" i="55"/>
  <c r="AD11" i="56"/>
  <c r="BS11" i="55"/>
  <c r="Z11" i="56"/>
  <c r="BR11" i="55"/>
  <c r="Y11" i="56"/>
  <c r="BN11" i="55"/>
  <c r="U11" i="56"/>
  <c r="BM11" i="55"/>
  <c r="T11" i="56"/>
  <c r="BX10" i="55"/>
  <c r="AE10" i="56"/>
  <c r="AE13" i="56"/>
  <c r="BW10" i="55"/>
  <c r="AD10" i="56"/>
  <c r="BV10" i="55"/>
  <c r="AC10" i="56"/>
  <c r="BS10" i="55"/>
  <c r="BR10" i="55"/>
  <c r="Y10" i="56"/>
  <c r="BQ10" i="55"/>
  <c r="X10" i="56"/>
  <c r="BN10" i="55"/>
  <c r="U10" i="56"/>
  <c r="BM10" i="55"/>
  <c r="T10" i="56"/>
  <c r="BL10" i="55"/>
  <c r="S10" i="56"/>
  <c r="BV9" i="55"/>
  <c r="AC9" i="56"/>
  <c r="AC13" i="56"/>
  <c r="BR9" i="55"/>
  <c r="Y9" i="56"/>
  <c r="BQ9" i="55"/>
  <c r="BQ13" i="55"/>
  <c r="BM9" i="55"/>
  <c r="T9" i="56"/>
  <c r="BL9" i="55"/>
  <c r="S9" i="56"/>
  <c r="O8" i="55"/>
  <c r="M27" i="55"/>
  <c r="N8" i="55"/>
  <c r="M8" i="55"/>
  <c r="O7" i="55"/>
  <c r="M26" i="55"/>
  <c r="N7" i="55"/>
  <c r="M21" i="55"/>
  <c r="M7" i="55"/>
  <c r="C7" i="55"/>
  <c r="C8" i="55"/>
  <c r="C9" i="55"/>
  <c r="O6" i="55"/>
  <c r="M25" i="55"/>
  <c r="N6" i="55"/>
  <c r="M20" i="55"/>
  <c r="M6" i="55"/>
  <c r="M15" i="55"/>
  <c r="O5" i="55"/>
  <c r="N5" i="55"/>
  <c r="M19" i="55"/>
  <c r="M5" i="55"/>
  <c r="M14" i="55"/>
  <c r="BB78" i="54"/>
  <c r="BA78" i="54"/>
  <c r="AZ78" i="54"/>
  <c r="AM78" i="54"/>
  <c r="AL78" i="54"/>
  <c r="AK78" i="54"/>
  <c r="X78" i="54"/>
  <c r="W78" i="54"/>
  <c r="V78" i="54"/>
  <c r="BQ77" i="54"/>
  <c r="I77" i="56"/>
  <c r="BQ76" i="54"/>
  <c r="I76" i="56"/>
  <c r="BP76" i="54"/>
  <c r="H76" i="56"/>
  <c r="BQ75" i="54"/>
  <c r="BP75" i="54"/>
  <c r="H75" i="56"/>
  <c r="BO75" i="54"/>
  <c r="G75" i="56"/>
  <c r="BP74" i="54"/>
  <c r="H74" i="56"/>
  <c r="BO74" i="54"/>
  <c r="BD69" i="54"/>
  <c r="BC69" i="54"/>
  <c r="BB69" i="54"/>
  <c r="AY69" i="54"/>
  <c r="AX69" i="54"/>
  <c r="AW69" i="54"/>
  <c r="AO69" i="54"/>
  <c r="AN69" i="54"/>
  <c r="AM69" i="54"/>
  <c r="AJ69" i="54"/>
  <c r="AI69" i="54"/>
  <c r="AH69" i="54"/>
  <c r="Z69" i="54"/>
  <c r="Y69" i="54"/>
  <c r="X69" i="54"/>
  <c r="U69" i="54"/>
  <c r="T69" i="54"/>
  <c r="S69" i="54"/>
  <c r="BS68" i="54"/>
  <c r="K68" i="56"/>
  <c r="BN68" i="54"/>
  <c r="F68" i="56"/>
  <c r="AJ68" i="56"/>
  <c r="E67" i="57"/>
  <c r="BS67" i="54"/>
  <c r="K67" i="56"/>
  <c r="AO67" i="56"/>
  <c r="J66" i="57"/>
  <c r="BR67" i="54"/>
  <c r="J67" i="56"/>
  <c r="BN67" i="54"/>
  <c r="F67" i="56"/>
  <c r="BM67" i="54"/>
  <c r="E67" i="56"/>
  <c r="AI67" i="56"/>
  <c r="D66" i="57"/>
  <c r="BS66" i="54"/>
  <c r="K66" i="56"/>
  <c r="BR66" i="54"/>
  <c r="J66" i="56"/>
  <c r="BQ66" i="54"/>
  <c r="I66" i="56"/>
  <c r="AM66" i="56"/>
  <c r="H65" i="57"/>
  <c r="BN66" i="54"/>
  <c r="F66" i="56"/>
  <c r="BM66" i="54"/>
  <c r="E66" i="56"/>
  <c r="AI66" i="56"/>
  <c r="D65" i="57"/>
  <c r="BL66" i="54"/>
  <c r="D66" i="56"/>
  <c r="AH66" i="56"/>
  <c r="C65" i="57"/>
  <c r="BR65" i="54"/>
  <c r="J65" i="56"/>
  <c r="BQ65" i="54"/>
  <c r="BM65" i="54"/>
  <c r="E65" i="56"/>
  <c r="BL65" i="54"/>
  <c r="D65" i="56"/>
  <c r="BD61" i="54"/>
  <c r="BC61" i="54"/>
  <c r="BB61" i="54"/>
  <c r="AY61" i="54"/>
  <c r="AX61" i="54"/>
  <c r="AW61" i="54"/>
  <c r="AO61" i="54"/>
  <c r="AN61" i="54"/>
  <c r="AM61" i="54"/>
  <c r="AJ61" i="54"/>
  <c r="AI61" i="54"/>
  <c r="AH61" i="54"/>
  <c r="Z61" i="54"/>
  <c r="Y61" i="54"/>
  <c r="X61" i="54"/>
  <c r="U61" i="54"/>
  <c r="T61" i="54"/>
  <c r="S61" i="54"/>
  <c r="BS60" i="54"/>
  <c r="K60" i="56"/>
  <c r="AO60" i="56"/>
  <c r="J59" i="57"/>
  <c r="BN60" i="54"/>
  <c r="F60" i="56"/>
  <c r="AJ60" i="56"/>
  <c r="E59" i="57"/>
  <c r="BX59" i="54"/>
  <c r="BS59" i="54"/>
  <c r="BR59" i="54"/>
  <c r="J59" i="56"/>
  <c r="BN59" i="54"/>
  <c r="F59" i="56"/>
  <c r="AJ59" i="56"/>
  <c r="E58" i="57"/>
  <c r="BM59" i="54"/>
  <c r="E59" i="56"/>
  <c r="AI59" i="56"/>
  <c r="D58" i="57"/>
  <c r="BI59" i="54"/>
  <c r="AT59" i="54"/>
  <c r="AE59" i="54"/>
  <c r="BS58" i="54"/>
  <c r="K58" i="56"/>
  <c r="BR58" i="54"/>
  <c r="J58" i="56"/>
  <c r="BQ58" i="54"/>
  <c r="I58" i="56"/>
  <c r="BN58" i="54"/>
  <c r="F58" i="56"/>
  <c r="BM58" i="54"/>
  <c r="E58" i="56"/>
  <c r="BL58" i="54"/>
  <c r="D58" i="56"/>
  <c r="BI58" i="54"/>
  <c r="BH58" i="54"/>
  <c r="AT58" i="54"/>
  <c r="AS58" i="54"/>
  <c r="AE58" i="54"/>
  <c r="AD58" i="54"/>
  <c r="BX57" i="54"/>
  <c r="BR57" i="54"/>
  <c r="BQ57" i="54"/>
  <c r="I57" i="56"/>
  <c r="BM57" i="54"/>
  <c r="BL57" i="54"/>
  <c r="D57" i="56"/>
  <c r="BI57" i="54"/>
  <c r="BH57" i="54"/>
  <c r="BG57" i="54"/>
  <c r="AT57" i="54"/>
  <c r="AS57" i="54"/>
  <c r="AR57" i="54"/>
  <c r="AE57" i="54"/>
  <c r="AD57" i="54"/>
  <c r="AC57" i="54"/>
  <c r="BH56" i="54"/>
  <c r="BG56" i="54"/>
  <c r="AS56" i="54"/>
  <c r="AR56" i="54"/>
  <c r="AD56" i="54"/>
  <c r="AC56" i="54"/>
  <c r="BI53" i="54"/>
  <c r="BH53" i="54"/>
  <c r="BG53" i="54"/>
  <c r="BD53" i="54"/>
  <c r="BC53" i="54"/>
  <c r="BB53" i="54"/>
  <c r="AY53" i="54"/>
  <c r="AX53" i="54"/>
  <c r="AW53" i="54"/>
  <c r="AT53" i="54"/>
  <c r="AS53" i="54"/>
  <c r="AR53" i="54"/>
  <c r="AO53" i="54"/>
  <c r="AN53" i="54"/>
  <c r="AM53" i="54"/>
  <c r="AJ53" i="54"/>
  <c r="AI53" i="54"/>
  <c r="AH53" i="54"/>
  <c r="AE53" i="54"/>
  <c r="AD53" i="54"/>
  <c r="AC53" i="54"/>
  <c r="Z53" i="54"/>
  <c r="Y53" i="54"/>
  <c r="X53" i="54"/>
  <c r="U53" i="54"/>
  <c r="T53" i="54"/>
  <c r="S53" i="54"/>
  <c r="BS52" i="54"/>
  <c r="K52" i="56"/>
  <c r="BN52" i="54"/>
  <c r="F52" i="56"/>
  <c r="AJ52" i="56"/>
  <c r="E51" i="57"/>
  <c r="BX51" i="54"/>
  <c r="P51" i="56"/>
  <c r="BW51" i="54"/>
  <c r="O51" i="56"/>
  <c r="BS51" i="54"/>
  <c r="K51" i="56"/>
  <c r="BR51" i="54"/>
  <c r="J51" i="56"/>
  <c r="AN51" i="56"/>
  <c r="I50" i="57"/>
  <c r="BN51" i="54"/>
  <c r="F51" i="56"/>
  <c r="BM51" i="54"/>
  <c r="E51" i="56"/>
  <c r="BX50" i="54"/>
  <c r="BW50" i="54"/>
  <c r="O50" i="56"/>
  <c r="AS50" i="56"/>
  <c r="N49" i="57"/>
  <c r="BV50" i="54"/>
  <c r="N50" i="56"/>
  <c r="BR50" i="54"/>
  <c r="J50" i="56"/>
  <c r="BQ50" i="54"/>
  <c r="I50" i="56"/>
  <c r="AM50" i="56"/>
  <c r="H49" i="57"/>
  <c r="BN50" i="54"/>
  <c r="BM50" i="54"/>
  <c r="E50" i="56"/>
  <c r="AI50" i="56"/>
  <c r="D49" i="57"/>
  <c r="BL50" i="54"/>
  <c r="D50" i="56"/>
  <c r="BW49" i="54"/>
  <c r="O49" i="56"/>
  <c r="BV49" i="54"/>
  <c r="N49" i="56"/>
  <c r="BR49" i="54"/>
  <c r="BQ49" i="54"/>
  <c r="I49" i="56"/>
  <c r="BM49" i="54"/>
  <c r="BM53" i="54"/>
  <c r="BL49" i="54"/>
  <c r="D49" i="56"/>
  <c r="BH45" i="54"/>
  <c r="BG45" i="54"/>
  <c r="BD45" i="54"/>
  <c r="BC45" i="54"/>
  <c r="BB45" i="54"/>
  <c r="AY45" i="54"/>
  <c r="AX45" i="54"/>
  <c r="AW45" i="54"/>
  <c r="AT45" i="54"/>
  <c r="AS45" i="54"/>
  <c r="AR45" i="54"/>
  <c r="AO45" i="54"/>
  <c r="BI41" i="54"/>
  <c r="BI45" i="54"/>
  <c r="AN45" i="54"/>
  <c r="AM45" i="54"/>
  <c r="AJ45" i="54"/>
  <c r="AI45" i="54"/>
  <c r="AH45" i="54"/>
  <c r="AE45" i="54"/>
  <c r="AD45" i="54"/>
  <c r="AC45" i="54"/>
  <c r="Z45" i="54"/>
  <c r="Y45" i="54"/>
  <c r="X45" i="54"/>
  <c r="U45" i="54"/>
  <c r="T45" i="54"/>
  <c r="S45" i="54"/>
  <c r="BX44" i="54"/>
  <c r="P44" i="56"/>
  <c r="AT44" i="56"/>
  <c r="O43" i="57"/>
  <c r="BS44" i="54"/>
  <c r="K44" i="56"/>
  <c r="BN44" i="54"/>
  <c r="F44" i="56"/>
  <c r="AJ44" i="56"/>
  <c r="E43" i="57"/>
  <c r="BX43" i="54"/>
  <c r="P43" i="56"/>
  <c r="AT43" i="56"/>
  <c r="O42" i="57"/>
  <c r="BW43" i="54"/>
  <c r="O43" i="56"/>
  <c r="BS43" i="54"/>
  <c r="BS42" i="54"/>
  <c r="BS45" i="54"/>
  <c r="BR43" i="54"/>
  <c r="J43" i="56"/>
  <c r="AN43" i="56"/>
  <c r="I42" i="57"/>
  <c r="BN43" i="54"/>
  <c r="F43" i="56"/>
  <c r="AJ43" i="56"/>
  <c r="E42" i="57"/>
  <c r="BM43" i="54"/>
  <c r="E43" i="56"/>
  <c r="BX42" i="54"/>
  <c r="BW42" i="54"/>
  <c r="O42" i="56"/>
  <c r="BV42" i="54"/>
  <c r="N42" i="56"/>
  <c r="K42" i="56"/>
  <c r="BR42" i="54"/>
  <c r="J42" i="56"/>
  <c r="BQ42" i="54"/>
  <c r="I42" i="56"/>
  <c r="BN42" i="54"/>
  <c r="BM42" i="54"/>
  <c r="E42" i="56"/>
  <c r="BL42" i="54"/>
  <c r="D42" i="56"/>
  <c r="AH42" i="56"/>
  <c r="C41" i="57"/>
  <c r="BW41" i="54"/>
  <c r="O41" i="56"/>
  <c r="BV41" i="54"/>
  <c r="BR41" i="54"/>
  <c r="BQ41" i="54"/>
  <c r="I41" i="56"/>
  <c r="BM41" i="54"/>
  <c r="E41" i="56"/>
  <c r="BL41" i="54"/>
  <c r="BI37" i="54"/>
  <c r="BH37" i="54"/>
  <c r="BG37" i="54"/>
  <c r="BD37" i="54"/>
  <c r="BC37" i="54"/>
  <c r="BB37" i="54"/>
  <c r="AY37" i="54"/>
  <c r="AX37" i="54"/>
  <c r="AW37" i="54"/>
  <c r="AT37" i="54"/>
  <c r="AS37" i="54"/>
  <c r="AR37" i="54"/>
  <c r="AO37" i="54"/>
  <c r="AN37" i="54"/>
  <c r="AM37" i="54"/>
  <c r="AJ37" i="54"/>
  <c r="AI37" i="54"/>
  <c r="AH37" i="54"/>
  <c r="AE37" i="54"/>
  <c r="AD37" i="54"/>
  <c r="AC37" i="54"/>
  <c r="Z37" i="54"/>
  <c r="Y37" i="54"/>
  <c r="X37" i="54"/>
  <c r="U37" i="54"/>
  <c r="T37" i="54"/>
  <c r="S37" i="54"/>
  <c r="BX36" i="54"/>
  <c r="P36" i="56"/>
  <c r="BS36" i="54"/>
  <c r="K36" i="56"/>
  <c r="BN36" i="54"/>
  <c r="F36" i="56"/>
  <c r="BX35" i="54"/>
  <c r="P35" i="56"/>
  <c r="BW35" i="54"/>
  <c r="O35" i="56"/>
  <c r="AS35" i="56"/>
  <c r="N34" i="57"/>
  <c r="BS35" i="54"/>
  <c r="K35" i="56"/>
  <c r="BR35" i="54"/>
  <c r="J35" i="56"/>
  <c r="BM35" i="54"/>
  <c r="E35" i="56"/>
  <c r="BX34" i="54"/>
  <c r="P34" i="56"/>
  <c r="BW34" i="54"/>
  <c r="O34" i="56"/>
  <c r="BV34" i="54"/>
  <c r="N34" i="56"/>
  <c r="BS34" i="54"/>
  <c r="K34" i="56"/>
  <c r="BR34" i="54"/>
  <c r="J34" i="56"/>
  <c r="AN34" i="56"/>
  <c r="I33" i="57"/>
  <c r="BQ34" i="54"/>
  <c r="I34" i="56"/>
  <c r="BN34" i="54"/>
  <c r="F34" i="56"/>
  <c r="BM34" i="54"/>
  <c r="E34" i="56"/>
  <c r="BL34" i="54"/>
  <c r="D34" i="56"/>
  <c r="AH34" i="56"/>
  <c r="C33" i="57"/>
  <c r="BW33" i="54"/>
  <c r="BV33" i="54"/>
  <c r="N33" i="56"/>
  <c r="BR33" i="54"/>
  <c r="J33" i="56"/>
  <c r="BQ33" i="54"/>
  <c r="BQ37" i="54"/>
  <c r="BM33" i="54"/>
  <c r="BL33" i="54"/>
  <c r="D33" i="56"/>
  <c r="BI29" i="54"/>
  <c r="BH29" i="54"/>
  <c r="BG29" i="54"/>
  <c r="BD29" i="54"/>
  <c r="BC29" i="54"/>
  <c r="BB29" i="54"/>
  <c r="AY29" i="54"/>
  <c r="AX29" i="54"/>
  <c r="AW29" i="54"/>
  <c r="AT29" i="54"/>
  <c r="AS29" i="54"/>
  <c r="AR29" i="54"/>
  <c r="AO29" i="54"/>
  <c r="AN29" i="54"/>
  <c r="AM29" i="54"/>
  <c r="AJ29" i="54"/>
  <c r="AI29" i="54"/>
  <c r="AH29" i="54"/>
  <c r="AE29" i="54"/>
  <c r="AD29" i="54"/>
  <c r="AC29" i="54"/>
  <c r="Z29" i="54"/>
  <c r="Y29" i="54"/>
  <c r="X29" i="54"/>
  <c r="U29" i="54"/>
  <c r="T29" i="54"/>
  <c r="S29" i="54"/>
  <c r="BX28" i="54"/>
  <c r="P28" i="56"/>
  <c r="BS28" i="54"/>
  <c r="K28" i="56"/>
  <c r="BN28" i="54"/>
  <c r="F28" i="56"/>
  <c r="BX27" i="54"/>
  <c r="P27" i="56"/>
  <c r="BW27" i="54"/>
  <c r="O27" i="56"/>
  <c r="BS27" i="54"/>
  <c r="K27" i="56"/>
  <c r="BR27" i="54"/>
  <c r="J27" i="56"/>
  <c r="BN27" i="54"/>
  <c r="F27" i="56"/>
  <c r="BM27" i="54"/>
  <c r="E27" i="56"/>
  <c r="BX26" i="54"/>
  <c r="P26" i="56"/>
  <c r="BW26" i="54"/>
  <c r="O26" i="56"/>
  <c r="BV26" i="54"/>
  <c r="N26" i="56"/>
  <c r="AR26" i="56"/>
  <c r="M25" i="57"/>
  <c r="BS26" i="54"/>
  <c r="K26" i="56"/>
  <c r="BR26" i="54"/>
  <c r="J26" i="56"/>
  <c r="BQ26" i="54"/>
  <c r="I26" i="56"/>
  <c r="BN26" i="54"/>
  <c r="F26" i="56"/>
  <c r="BM26" i="54"/>
  <c r="E26" i="56"/>
  <c r="BL26" i="54"/>
  <c r="D26" i="56"/>
  <c r="BW25" i="54"/>
  <c r="BW29" i="54"/>
  <c r="BV25" i="54"/>
  <c r="N25" i="56"/>
  <c r="N29" i="56"/>
  <c r="BR25" i="54"/>
  <c r="J25" i="56"/>
  <c r="BQ25" i="54"/>
  <c r="BM25" i="54"/>
  <c r="BM29" i="54"/>
  <c r="BL25" i="54"/>
  <c r="D25" i="56"/>
  <c r="D29" i="56"/>
  <c r="C25" i="54"/>
  <c r="C26" i="54"/>
  <c r="C27" i="54"/>
  <c r="BI21" i="54"/>
  <c r="BH21" i="54"/>
  <c r="BG21" i="54"/>
  <c r="BD21" i="54"/>
  <c r="BC21" i="54"/>
  <c r="BB21" i="54"/>
  <c r="AY21" i="54"/>
  <c r="AX21" i="54"/>
  <c r="AW21" i="54"/>
  <c r="AT21" i="54"/>
  <c r="AS21" i="54"/>
  <c r="AR21" i="54"/>
  <c r="AO21" i="54"/>
  <c r="AN21" i="54"/>
  <c r="AM21" i="54"/>
  <c r="AJ21" i="54"/>
  <c r="AI21" i="54"/>
  <c r="AH21" i="54"/>
  <c r="AE21" i="54"/>
  <c r="AD21" i="54"/>
  <c r="AC21" i="54"/>
  <c r="Z21" i="54"/>
  <c r="Y21" i="54"/>
  <c r="X21" i="54"/>
  <c r="U21" i="54"/>
  <c r="T21" i="54"/>
  <c r="S21" i="54"/>
  <c r="BX20" i="54"/>
  <c r="P20" i="56"/>
  <c r="BS20" i="54"/>
  <c r="K20" i="56"/>
  <c r="BN20" i="54"/>
  <c r="F20" i="56"/>
  <c r="BX19" i="54"/>
  <c r="P19" i="56"/>
  <c r="BW19" i="54"/>
  <c r="O19" i="56"/>
  <c r="AS19" i="56"/>
  <c r="N18" i="57"/>
  <c r="BS19" i="54"/>
  <c r="K19" i="56"/>
  <c r="BR19" i="54"/>
  <c r="J19" i="56"/>
  <c r="AN19" i="56"/>
  <c r="I18" i="57"/>
  <c r="BN19" i="54"/>
  <c r="F19" i="56"/>
  <c r="BM19" i="54"/>
  <c r="E19" i="56"/>
  <c r="AI19" i="56"/>
  <c r="D18" i="57"/>
  <c r="BX18" i="54"/>
  <c r="P18" i="56"/>
  <c r="BW18" i="54"/>
  <c r="O18" i="56"/>
  <c r="BS18" i="54"/>
  <c r="K18" i="56"/>
  <c r="BR18" i="54"/>
  <c r="J18" i="56"/>
  <c r="BQ18" i="54"/>
  <c r="I18" i="56"/>
  <c r="BM18" i="54"/>
  <c r="E18" i="56"/>
  <c r="BL18" i="54"/>
  <c r="D18" i="56"/>
  <c r="C16" i="54"/>
  <c r="C17" i="54"/>
  <c r="C18" i="54"/>
  <c r="BV17" i="54"/>
  <c r="BR17" i="54"/>
  <c r="J17" i="56"/>
  <c r="BQ17" i="54"/>
  <c r="I17" i="56"/>
  <c r="I21" i="56"/>
  <c r="BL17" i="54"/>
  <c r="BI13" i="54"/>
  <c r="BH13" i="54"/>
  <c r="BG13" i="54"/>
  <c r="BD13" i="54"/>
  <c r="BC13" i="54"/>
  <c r="BB13" i="54"/>
  <c r="AY13" i="54"/>
  <c r="AX13" i="54"/>
  <c r="AW13" i="54"/>
  <c r="AT13" i="54"/>
  <c r="AS13" i="54"/>
  <c r="AR13" i="54"/>
  <c r="AO13" i="54"/>
  <c r="AN13" i="54"/>
  <c r="AM13" i="54"/>
  <c r="AJ13" i="54"/>
  <c r="AI13" i="54"/>
  <c r="AH13" i="54"/>
  <c r="AE13" i="54"/>
  <c r="AD13" i="54"/>
  <c r="AC13" i="54"/>
  <c r="Z13" i="54"/>
  <c r="Y13" i="54"/>
  <c r="X13" i="54"/>
  <c r="U13" i="54"/>
  <c r="T13" i="54"/>
  <c r="S13" i="54"/>
  <c r="BX12" i="54"/>
  <c r="P12" i="56"/>
  <c r="BS12" i="54"/>
  <c r="K12" i="56"/>
  <c r="AO12" i="56"/>
  <c r="J11" i="57"/>
  <c r="E84" i="57"/>
  <c r="BN12" i="54"/>
  <c r="F12" i="56"/>
  <c r="AJ12" i="56"/>
  <c r="E11" i="57"/>
  <c r="BX11" i="54"/>
  <c r="P11" i="56"/>
  <c r="AT11" i="56"/>
  <c r="O10" i="57"/>
  <c r="BW11" i="54"/>
  <c r="O11" i="56"/>
  <c r="AS11" i="56"/>
  <c r="N10" i="57"/>
  <c r="BS11" i="54"/>
  <c r="K11" i="56"/>
  <c r="AO11" i="56"/>
  <c r="J10" i="57"/>
  <c r="E83" i="57"/>
  <c r="BR11" i="54"/>
  <c r="J11" i="56"/>
  <c r="BN11" i="54"/>
  <c r="F11" i="56"/>
  <c r="AJ11" i="56"/>
  <c r="E10" i="57"/>
  <c r="BM11" i="54"/>
  <c r="E11" i="56"/>
  <c r="AI11" i="56"/>
  <c r="D10" i="57"/>
  <c r="BX10" i="54"/>
  <c r="BW10" i="54"/>
  <c r="O10" i="56"/>
  <c r="BV10" i="54"/>
  <c r="N10" i="56"/>
  <c r="AR10" i="56"/>
  <c r="M9" i="57"/>
  <c r="BS10" i="54"/>
  <c r="K10" i="56"/>
  <c r="BR10" i="54"/>
  <c r="J10" i="56"/>
  <c r="BQ10" i="54"/>
  <c r="I10" i="56"/>
  <c r="BN10" i="54"/>
  <c r="BM10" i="54"/>
  <c r="E10" i="56"/>
  <c r="AI10" i="56"/>
  <c r="D9" i="57"/>
  <c r="BL10" i="54"/>
  <c r="D10" i="56"/>
  <c r="BW9" i="54"/>
  <c r="O9" i="56"/>
  <c r="BV9" i="54"/>
  <c r="N9" i="56"/>
  <c r="BR9" i="54"/>
  <c r="BR13" i="54"/>
  <c r="BQ9" i="54"/>
  <c r="I9" i="56"/>
  <c r="BM9" i="54"/>
  <c r="E9" i="56"/>
  <c r="BL9" i="54"/>
  <c r="D9" i="56"/>
  <c r="O8" i="54"/>
  <c r="M27" i="54"/>
  <c r="N8" i="54"/>
  <c r="M8" i="54"/>
  <c r="O7" i="54"/>
  <c r="M26" i="54"/>
  <c r="N7" i="54"/>
  <c r="M21" i="54"/>
  <c r="M7" i="54"/>
  <c r="C7" i="54"/>
  <c r="C8" i="54"/>
  <c r="C9" i="54"/>
  <c r="O6" i="54"/>
  <c r="M25" i="54"/>
  <c r="N6" i="54"/>
  <c r="M20" i="54"/>
  <c r="M6" i="54"/>
  <c r="M15" i="54"/>
  <c r="O5" i="54"/>
  <c r="N5" i="54"/>
  <c r="M19" i="54"/>
  <c r="M5" i="54"/>
  <c r="M14" i="54"/>
  <c r="DD49" i="4"/>
  <c r="AX49" i="6"/>
  <c r="DC49" i="5"/>
  <c r="BG49" i="6"/>
  <c r="BP49" i="6"/>
  <c r="S48" i="37"/>
  <c r="DD48" i="4"/>
  <c r="AX48" i="6"/>
  <c r="DC48" i="5"/>
  <c r="BG48" i="6"/>
  <c r="BP48" i="6"/>
  <c r="S47" i="37"/>
  <c r="DF44" i="4"/>
  <c r="AZ44" i="6"/>
  <c r="DE44" i="5"/>
  <c r="BI44" i="6"/>
  <c r="BR44" i="6"/>
  <c r="U43" i="37"/>
  <c r="DF43" i="4"/>
  <c r="AZ43" i="6"/>
  <c r="DE43" i="5"/>
  <c r="BI43" i="6"/>
  <c r="BR43" i="6"/>
  <c r="U42" i="37"/>
  <c r="DC44" i="4"/>
  <c r="AW44" i="6"/>
  <c r="DB44" i="5"/>
  <c r="BF44" i="6"/>
  <c r="BO44" i="6"/>
  <c r="R43" i="37"/>
  <c r="DC43" i="4"/>
  <c r="AW43" i="6"/>
  <c r="DB43" i="5"/>
  <c r="BF43" i="6"/>
  <c r="BO43" i="6"/>
  <c r="R42" i="37"/>
  <c r="DC39" i="4"/>
  <c r="AW39" i="6"/>
  <c r="DB39" i="5"/>
  <c r="BF39" i="6"/>
  <c r="BO39" i="6"/>
  <c r="R38" i="37"/>
  <c r="DC38" i="4"/>
  <c r="AW38" i="6"/>
  <c r="DB38" i="5"/>
  <c r="BF38" i="6"/>
  <c r="BO38" i="6"/>
  <c r="R37" i="37"/>
  <c r="DF39" i="4"/>
  <c r="AZ39" i="6"/>
  <c r="DE39" i="5"/>
  <c r="BI39" i="6"/>
  <c r="BR39" i="6"/>
  <c r="U38" i="37"/>
  <c r="DF38" i="4"/>
  <c r="AZ38" i="6"/>
  <c r="DE38" i="5"/>
  <c r="BI38" i="6"/>
  <c r="BR38" i="6"/>
  <c r="U37" i="37"/>
  <c r="X37" i="37"/>
  <c r="DI34" i="4"/>
  <c r="BC34" i="6"/>
  <c r="DH34" i="5"/>
  <c r="BL34" i="6"/>
  <c r="BU34" i="6"/>
  <c r="X33" i="37"/>
  <c r="DI33" i="4"/>
  <c r="BC33" i="6"/>
  <c r="DH33" i="5"/>
  <c r="BL33" i="6"/>
  <c r="BU33" i="6"/>
  <c r="X32" i="37"/>
  <c r="DF34" i="4"/>
  <c r="AZ34" i="6"/>
  <c r="DE34" i="5"/>
  <c r="BI34" i="6"/>
  <c r="BR34" i="6"/>
  <c r="U33" i="37"/>
  <c r="DF33" i="4"/>
  <c r="AZ33" i="6"/>
  <c r="DE33" i="5"/>
  <c r="BI33" i="6"/>
  <c r="BR33" i="6"/>
  <c r="U32" i="37"/>
  <c r="DC34" i="4"/>
  <c r="AW34" i="6"/>
  <c r="DB34" i="5"/>
  <c r="BF34" i="6"/>
  <c r="BO34" i="6"/>
  <c r="R33" i="37"/>
  <c r="DC33" i="4"/>
  <c r="AW33" i="6"/>
  <c r="DB33" i="5"/>
  <c r="BF33" i="6"/>
  <c r="BO33" i="6"/>
  <c r="R32" i="37"/>
  <c r="DC29" i="4"/>
  <c r="AW29" i="6"/>
  <c r="DB29" i="5"/>
  <c r="BF29" i="6"/>
  <c r="BO29" i="6"/>
  <c r="R28" i="37"/>
  <c r="DC28" i="4"/>
  <c r="AW28" i="6"/>
  <c r="DB28" i="5"/>
  <c r="BF28" i="6"/>
  <c r="BO28" i="6"/>
  <c r="R27" i="37"/>
  <c r="DF29" i="4"/>
  <c r="AZ29" i="6"/>
  <c r="DE29" i="5"/>
  <c r="BI29" i="6"/>
  <c r="BR29" i="6"/>
  <c r="U28" i="37"/>
  <c r="DF28" i="4"/>
  <c r="AZ28" i="6"/>
  <c r="DE28" i="5"/>
  <c r="BI28" i="6"/>
  <c r="BR28" i="6"/>
  <c r="U27" i="37"/>
  <c r="DI29" i="4"/>
  <c r="BC29" i="6"/>
  <c r="DH29" i="5"/>
  <c r="BL29" i="6"/>
  <c r="BU29" i="6"/>
  <c r="X28" i="37"/>
  <c r="DI28" i="4"/>
  <c r="BC28" i="6"/>
  <c r="DH28" i="5"/>
  <c r="BL28" i="6"/>
  <c r="BU28" i="6"/>
  <c r="X27" i="37"/>
  <c r="DI24" i="4"/>
  <c r="BC24" i="6"/>
  <c r="DH24" i="5"/>
  <c r="BL24" i="6"/>
  <c r="BU24" i="6"/>
  <c r="X23" i="37"/>
  <c r="DI23" i="4"/>
  <c r="BC23" i="6"/>
  <c r="DH23" i="5"/>
  <c r="BL23" i="6"/>
  <c r="BU23" i="6"/>
  <c r="X22" i="37"/>
  <c r="DF24" i="4"/>
  <c r="AZ24" i="6"/>
  <c r="DE24" i="5"/>
  <c r="BI24" i="6"/>
  <c r="BR24" i="6"/>
  <c r="U23" i="37"/>
  <c r="DF23" i="4"/>
  <c r="AZ23" i="6"/>
  <c r="DE23" i="5"/>
  <c r="BI23" i="6"/>
  <c r="BR23" i="6"/>
  <c r="U22" i="37"/>
  <c r="DC24" i="4"/>
  <c r="AW24" i="6"/>
  <c r="DB24" i="5"/>
  <c r="BF24" i="6"/>
  <c r="BO24" i="6"/>
  <c r="R23" i="37"/>
  <c r="DC23" i="4"/>
  <c r="AW23" i="6"/>
  <c r="DB23" i="5"/>
  <c r="BF23" i="6"/>
  <c r="BO23" i="6"/>
  <c r="R22" i="37"/>
  <c r="DC19" i="4"/>
  <c r="AW19" i="6"/>
  <c r="DB19" i="5"/>
  <c r="BF19" i="6"/>
  <c r="BO19" i="6"/>
  <c r="R18" i="37"/>
  <c r="DC18" i="4"/>
  <c r="AW18" i="6"/>
  <c r="DB18" i="5"/>
  <c r="BF18" i="6"/>
  <c r="BO18" i="6"/>
  <c r="R17" i="37"/>
  <c r="R19" i="37"/>
  <c r="AD8" i="37"/>
  <c r="D6" i="59"/>
  <c r="DF19" i="4"/>
  <c r="AZ19" i="6"/>
  <c r="DE19" i="5"/>
  <c r="BI19" i="6"/>
  <c r="BR19" i="6"/>
  <c r="U18" i="37"/>
  <c r="DF18" i="4"/>
  <c r="AZ18" i="6"/>
  <c r="DE18" i="5"/>
  <c r="BI18" i="6"/>
  <c r="BR18" i="6"/>
  <c r="U17" i="37"/>
  <c r="DI19" i="4"/>
  <c r="BC19" i="6"/>
  <c r="DH19" i="5"/>
  <c r="BL19" i="6"/>
  <c r="BU19" i="6"/>
  <c r="X18" i="37"/>
  <c r="DI18" i="4"/>
  <c r="BC18" i="6"/>
  <c r="DH18" i="5"/>
  <c r="BL18" i="6"/>
  <c r="BU18" i="6"/>
  <c r="X17" i="37"/>
  <c r="DI14" i="4"/>
  <c r="BC14" i="6"/>
  <c r="DH14" i="5"/>
  <c r="BL14" i="6"/>
  <c r="BU14" i="6"/>
  <c r="X13" i="37"/>
  <c r="DI13" i="4"/>
  <c r="BC13" i="6"/>
  <c r="DH13" i="5"/>
  <c r="BL13" i="6"/>
  <c r="BU13" i="6"/>
  <c r="X12" i="37"/>
  <c r="DF14" i="4"/>
  <c r="AZ14" i="6"/>
  <c r="DE14" i="5"/>
  <c r="BI14" i="6"/>
  <c r="BR14" i="6"/>
  <c r="U13" i="37"/>
  <c r="DF13" i="4"/>
  <c r="AZ13" i="6"/>
  <c r="DE13" i="5"/>
  <c r="BI13" i="6"/>
  <c r="BR13" i="6"/>
  <c r="U12" i="37"/>
  <c r="DC14" i="4"/>
  <c r="AW14" i="6"/>
  <c r="DB14" i="5"/>
  <c r="BF14" i="6"/>
  <c r="BO14" i="6"/>
  <c r="R13" i="37"/>
  <c r="DC13" i="4"/>
  <c r="AW13" i="6"/>
  <c r="DB13" i="5"/>
  <c r="BF13" i="6"/>
  <c r="BO13" i="6"/>
  <c r="R12" i="37"/>
  <c r="DI9" i="4"/>
  <c r="BC9" i="6"/>
  <c r="DH9" i="5"/>
  <c r="BL9" i="6"/>
  <c r="BU9" i="6"/>
  <c r="X8" i="37"/>
  <c r="DI8" i="4"/>
  <c r="BC8" i="6"/>
  <c r="DH8" i="5"/>
  <c r="BL8" i="6"/>
  <c r="BU8" i="6"/>
  <c r="X7" i="37"/>
  <c r="DF9" i="4"/>
  <c r="AZ9" i="6"/>
  <c r="DE9" i="5"/>
  <c r="BI9" i="6"/>
  <c r="BR9" i="6"/>
  <c r="U8" i="37"/>
  <c r="DF8" i="4"/>
  <c r="AZ8" i="6"/>
  <c r="DE8" i="5"/>
  <c r="BI8" i="6"/>
  <c r="BR8" i="6"/>
  <c r="U7" i="37"/>
  <c r="DC8" i="4"/>
  <c r="AW8" i="6"/>
  <c r="DB8" i="5"/>
  <c r="BF8" i="6"/>
  <c r="BO8" i="6"/>
  <c r="R7" i="37"/>
  <c r="U34" i="37"/>
  <c r="AD19" i="37"/>
  <c r="D17" i="59"/>
  <c r="BI40" i="6"/>
  <c r="BL35" i="6"/>
  <c r="BF15" i="6"/>
  <c r="BU20" i="6"/>
  <c r="BC10" i="6"/>
  <c r="BR30" i="6"/>
  <c r="BR20" i="6"/>
  <c r="DC9" i="4"/>
  <c r="AW9" i="6"/>
  <c r="BG50" i="6"/>
  <c r="BL39" i="6"/>
  <c r="BL30" i="6"/>
  <c r="BI30" i="6"/>
  <c r="BL20" i="6"/>
  <c r="BI20" i="6"/>
  <c r="BL10" i="6"/>
  <c r="AX50" i="6"/>
  <c r="BC39" i="6"/>
  <c r="AZ40" i="6"/>
  <c r="AW40" i="6"/>
  <c r="BC35" i="6"/>
  <c r="AZ35" i="6"/>
  <c r="BC30" i="6"/>
  <c r="AZ25" i="6"/>
  <c r="AW25" i="6"/>
  <c r="BC20" i="6"/>
  <c r="AZ15" i="6"/>
  <c r="AW15" i="6"/>
  <c r="AZ10" i="6"/>
  <c r="AW10" i="6"/>
  <c r="CT50" i="5"/>
  <c r="CK50" i="5"/>
  <c r="CB50" i="5"/>
  <c r="CV45" i="5"/>
  <c r="CS45" i="5"/>
  <c r="CM45" i="5"/>
  <c r="CJ45" i="5"/>
  <c r="CD45" i="5"/>
  <c r="CA45" i="5"/>
  <c r="DE45" i="5"/>
  <c r="DB45" i="5"/>
  <c r="CV40" i="5"/>
  <c r="CS40" i="5"/>
  <c r="CM40" i="5"/>
  <c r="CJ40" i="5"/>
  <c r="CD40" i="5"/>
  <c r="CA40" i="5"/>
  <c r="DH39" i="5"/>
  <c r="CY39" i="5"/>
  <c r="CP39" i="5"/>
  <c r="CG39" i="5"/>
  <c r="DH38" i="5"/>
  <c r="CY38" i="5"/>
  <c r="CP38" i="5"/>
  <c r="CG38" i="5"/>
  <c r="CY35" i="5"/>
  <c r="CV35" i="5"/>
  <c r="CS35" i="5"/>
  <c r="CP35" i="5"/>
  <c r="CM35" i="5"/>
  <c r="CJ35" i="5"/>
  <c r="CG35" i="5"/>
  <c r="CD35" i="5"/>
  <c r="CA35" i="5"/>
  <c r="DH35" i="5"/>
  <c r="DE35" i="5"/>
  <c r="CY30" i="5"/>
  <c r="CV30" i="5"/>
  <c r="CS30" i="5"/>
  <c r="CP30" i="5"/>
  <c r="CM30" i="5"/>
  <c r="CJ30" i="5"/>
  <c r="CG30" i="5"/>
  <c r="CD30" i="5"/>
  <c r="CA30" i="5"/>
  <c r="DH30" i="5"/>
  <c r="CY25" i="5"/>
  <c r="CV25" i="5"/>
  <c r="CS25" i="5"/>
  <c r="CP25" i="5"/>
  <c r="CM25" i="5"/>
  <c r="CJ25" i="5"/>
  <c r="CG25" i="5"/>
  <c r="CD25" i="5"/>
  <c r="CA25" i="5"/>
  <c r="DH25" i="5"/>
  <c r="DB25" i="5"/>
  <c r="CY20" i="5"/>
  <c r="CV20" i="5"/>
  <c r="CS20" i="5"/>
  <c r="CP20" i="5"/>
  <c r="CM20" i="5"/>
  <c r="CJ20" i="5"/>
  <c r="CG20" i="5"/>
  <c r="CD20" i="5"/>
  <c r="CA20" i="5"/>
  <c r="CY15" i="5"/>
  <c r="CV15" i="5"/>
  <c r="CS15" i="5"/>
  <c r="CP15" i="5"/>
  <c r="CM15" i="5"/>
  <c r="CJ15" i="5"/>
  <c r="CG15" i="5"/>
  <c r="CD15" i="5"/>
  <c r="CA15" i="5"/>
  <c r="DB15" i="5"/>
  <c r="CY10" i="5"/>
  <c r="CV10" i="5"/>
  <c r="CS10" i="5"/>
  <c r="CP10" i="5"/>
  <c r="CM10" i="5"/>
  <c r="CJ10" i="5"/>
  <c r="CG10" i="5"/>
  <c r="CD10" i="5"/>
  <c r="CA10" i="5"/>
  <c r="DB9" i="5"/>
  <c r="BF9" i="6"/>
  <c r="BO9" i="6"/>
  <c r="R8" i="37"/>
  <c r="DE10" i="5"/>
  <c r="DD50" i="4"/>
  <c r="DC40" i="4"/>
  <c r="DI30" i="4"/>
  <c r="DC30" i="4"/>
  <c r="DI10" i="4"/>
  <c r="DF25" i="4"/>
  <c r="DF10" i="4"/>
  <c r="DC20" i="4"/>
  <c r="DF45" i="4"/>
  <c r="DC45" i="4"/>
  <c r="DF40" i="4"/>
  <c r="DI39" i="4"/>
  <c r="DI38" i="4"/>
  <c r="DI35" i="4"/>
  <c r="DF35" i="4"/>
  <c r="DC35" i="4"/>
  <c r="DF30" i="4"/>
  <c r="DI25" i="4"/>
  <c r="DC25" i="4"/>
  <c r="DI20" i="4"/>
  <c r="DF20" i="4"/>
  <c r="DI15" i="4"/>
  <c r="DF15" i="4"/>
  <c r="DC15" i="4"/>
  <c r="DC10" i="4"/>
  <c r="CU50" i="4"/>
  <c r="CW45" i="4"/>
  <c r="CT45" i="4"/>
  <c r="CW40" i="4"/>
  <c r="CT40" i="4"/>
  <c r="CZ39" i="4"/>
  <c r="CZ38" i="4"/>
  <c r="CZ35" i="4"/>
  <c r="CW35" i="4"/>
  <c r="CT35" i="4"/>
  <c r="CZ30" i="4"/>
  <c r="CW30" i="4"/>
  <c r="CT30" i="4"/>
  <c r="CZ25" i="4"/>
  <c r="CW25" i="4"/>
  <c r="CT25" i="4"/>
  <c r="CZ20" i="4"/>
  <c r="CW20" i="4"/>
  <c r="CT20" i="4"/>
  <c r="CZ15" i="4"/>
  <c r="CW15" i="4"/>
  <c r="CT15" i="4"/>
  <c r="CZ10" i="4"/>
  <c r="CW10" i="4"/>
  <c r="CT10" i="4"/>
  <c r="CL50" i="4"/>
  <c r="CN45" i="4"/>
  <c r="CK45" i="4"/>
  <c r="CN40" i="4"/>
  <c r="CK40" i="4"/>
  <c r="CQ39" i="4"/>
  <c r="CQ38" i="4"/>
  <c r="CQ35" i="4"/>
  <c r="CN35" i="4"/>
  <c r="CK35" i="4"/>
  <c r="CQ30" i="4"/>
  <c r="CN30" i="4"/>
  <c r="CK30" i="4"/>
  <c r="CQ25" i="4"/>
  <c r="CN25" i="4"/>
  <c r="CK25" i="4"/>
  <c r="CQ20" i="4"/>
  <c r="CN20" i="4"/>
  <c r="CK20" i="4"/>
  <c r="CQ15" i="4"/>
  <c r="CN15" i="4"/>
  <c r="CK15" i="4"/>
  <c r="CQ10" i="4"/>
  <c r="CN10" i="4"/>
  <c r="CK10" i="4"/>
  <c r="CH39" i="4"/>
  <c r="CH38" i="4"/>
  <c r="CC50" i="4"/>
  <c r="C83" i="37"/>
  <c r="C84" i="37"/>
  <c r="E81" i="37"/>
  <c r="N51" i="37"/>
  <c r="N43" i="37"/>
  <c r="N35" i="37"/>
  <c r="N27" i="37"/>
  <c r="N19" i="37"/>
  <c r="N11" i="37"/>
  <c r="I11" i="37"/>
  <c r="D84" i="37"/>
  <c r="I19" i="37"/>
  <c r="I27" i="37"/>
  <c r="I35" i="37"/>
  <c r="I43" i="37"/>
  <c r="I51" i="37"/>
  <c r="I59" i="37"/>
  <c r="I67" i="37"/>
  <c r="D76" i="37"/>
  <c r="D67" i="37"/>
  <c r="D59" i="37"/>
  <c r="D51" i="37"/>
  <c r="D43" i="37"/>
  <c r="D35" i="37"/>
  <c r="D27" i="37"/>
  <c r="D19" i="37"/>
  <c r="D11" i="37"/>
  <c r="BB78" i="5"/>
  <c r="BA78" i="5"/>
  <c r="AZ78" i="5"/>
  <c r="AM78" i="5"/>
  <c r="AL78" i="5"/>
  <c r="AK78" i="5"/>
  <c r="X78" i="5"/>
  <c r="W78" i="5"/>
  <c r="V78" i="5"/>
  <c r="BQ77" i="5"/>
  <c r="BQ76" i="5"/>
  <c r="BP76" i="5"/>
  <c r="BQ75" i="5"/>
  <c r="BP75" i="5"/>
  <c r="BO75" i="5"/>
  <c r="BP74" i="5"/>
  <c r="BP78" i="5"/>
  <c r="BO74" i="5"/>
  <c r="BO78" i="5"/>
  <c r="BD69" i="5"/>
  <c r="BC69" i="5"/>
  <c r="BB69" i="5"/>
  <c r="AY69" i="5"/>
  <c r="AX69" i="5"/>
  <c r="AW69" i="5"/>
  <c r="AO69" i="5"/>
  <c r="AN69" i="5"/>
  <c r="AM69" i="5"/>
  <c r="AJ69" i="5"/>
  <c r="AI69" i="5"/>
  <c r="AH69" i="5"/>
  <c r="Z69" i="5"/>
  <c r="Y69" i="5"/>
  <c r="X69" i="5"/>
  <c r="U69" i="5"/>
  <c r="T69" i="5"/>
  <c r="S69" i="5"/>
  <c r="BS68" i="5"/>
  <c r="BN68" i="5"/>
  <c r="BS67" i="5"/>
  <c r="BR67" i="5"/>
  <c r="BN67" i="5"/>
  <c r="BM67" i="5"/>
  <c r="BS66" i="5"/>
  <c r="BS69" i="5"/>
  <c r="BR66" i="5"/>
  <c r="BQ66" i="5"/>
  <c r="BN66" i="5"/>
  <c r="BM66" i="5"/>
  <c r="BL66" i="5"/>
  <c r="BR65" i="5"/>
  <c r="BQ65" i="5"/>
  <c r="BM65" i="5"/>
  <c r="BL65" i="5"/>
  <c r="BL69" i="5"/>
  <c r="BD61" i="5"/>
  <c r="BC61" i="5"/>
  <c r="BB61" i="5"/>
  <c r="AY61" i="5"/>
  <c r="AX61" i="5"/>
  <c r="AW61" i="5"/>
  <c r="AO61" i="5"/>
  <c r="AN61" i="5"/>
  <c r="AM61" i="5"/>
  <c r="AJ61" i="5"/>
  <c r="AI61" i="5"/>
  <c r="AH61" i="5"/>
  <c r="Z61" i="5"/>
  <c r="Y61" i="5"/>
  <c r="X61" i="5"/>
  <c r="U61" i="5"/>
  <c r="T61" i="5"/>
  <c r="S61" i="5"/>
  <c r="BS60" i="5"/>
  <c r="BN60" i="5"/>
  <c r="BX59" i="5"/>
  <c r="BS59" i="5"/>
  <c r="BR59" i="5"/>
  <c r="BN59" i="5"/>
  <c r="BM59" i="5"/>
  <c r="BI59" i="5"/>
  <c r="AT59" i="5"/>
  <c r="AE59" i="5"/>
  <c r="BS58" i="5"/>
  <c r="BS61" i="5"/>
  <c r="BR58" i="5"/>
  <c r="BQ58" i="5"/>
  <c r="BN58" i="5"/>
  <c r="BM58" i="5"/>
  <c r="BL58" i="5"/>
  <c r="BI58" i="5"/>
  <c r="BH58" i="5"/>
  <c r="AT58" i="5"/>
  <c r="AS58" i="5"/>
  <c r="AE58" i="5"/>
  <c r="AD58" i="5"/>
  <c r="BX57" i="5"/>
  <c r="BR57" i="5"/>
  <c r="BQ57" i="5"/>
  <c r="BV56" i="5"/>
  <c r="BM57" i="5"/>
  <c r="BL57" i="5"/>
  <c r="BI57" i="5"/>
  <c r="BH57" i="5"/>
  <c r="BG57" i="5"/>
  <c r="AT57" i="5"/>
  <c r="AS57" i="5"/>
  <c r="AR57" i="5"/>
  <c r="AE57" i="5"/>
  <c r="AD57" i="5"/>
  <c r="AC57" i="5"/>
  <c r="BH56" i="5"/>
  <c r="BG56" i="5"/>
  <c r="AS56" i="5"/>
  <c r="AR56" i="5"/>
  <c r="AD56" i="5"/>
  <c r="AC56" i="5"/>
  <c r="BI53" i="5"/>
  <c r="BH53" i="5"/>
  <c r="BG53" i="5"/>
  <c r="BD53" i="5"/>
  <c r="BC53" i="5"/>
  <c r="BB53" i="5"/>
  <c r="AY53" i="5"/>
  <c r="AX53" i="5"/>
  <c r="AW53" i="5"/>
  <c r="AT53" i="5"/>
  <c r="AS53" i="5"/>
  <c r="AR53" i="5"/>
  <c r="AO53" i="5"/>
  <c r="AN53" i="5"/>
  <c r="AM53" i="5"/>
  <c r="AJ53" i="5"/>
  <c r="AI53" i="5"/>
  <c r="AH53" i="5"/>
  <c r="AE53" i="5"/>
  <c r="AD53" i="5"/>
  <c r="AC53" i="5"/>
  <c r="Z53" i="5"/>
  <c r="Y53" i="5"/>
  <c r="X53" i="5"/>
  <c r="U53" i="5"/>
  <c r="T53" i="5"/>
  <c r="S53" i="5"/>
  <c r="BX52" i="5"/>
  <c r="BX50" i="5"/>
  <c r="BX51" i="5"/>
  <c r="BX53" i="5"/>
  <c r="BS52" i="5"/>
  <c r="BN52" i="5"/>
  <c r="BW51" i="5"/>
  <c r="BS51" i="5"/>
  <c r="BR51" i="5"/>
  <c r="BN51" i="5"/>
  <c r="BM51" i="5"/>
  <c r="BW50" i="5"/>
  <c r="BV50" i="5"/>
  <c r="BS50" i="5"/>
  <c r="BR50" i="5"/>
  <c r="BQ50" i="5"/>
  <c r="BN50" i="5"/>
  <c r="BM50" i="5"/>
  <c r="BL50" i="5"/>
  <c r="BW49" i="5"/>
  <c r="BW53" i="5"/>
  <c r="BV49" i="5"/>
  <c r="BV53" i="5"/>
  <c r="BR49" i="5"/>
  <c r="BQ49" i="5"/>
  <c r="BM49" i="5"/>
  <c r="BM53" i="5"/>
  <c r="BL49" i="5"/>
  <c r="BL53" i="5"/>
  <c r="BH45" i="5"/>
  <c r="BG45" i="5"/>
  <c r="BD45" i="5"/>
  <c r="BC45" i="5"/>
  <c r="BB45" i="5"/>
  <c r="AY45" i="5"/>
  <c r="AX45" i="5"/>
  <c r="AW45" i="5"/>
  <c r="AT45" i="5"/>
  <c r="AS45" i="5"/>
  <c r="AR45" i="5"/>
  <c r="AO45" i="5"/>
  <c r="BI41" i="5"/>
  <c r="BI45" i="5"/>
  <c r="AN45" i="5"/>
  <c r="AM45" i="5"/>
  <c r="AJ45" i="5"/>
  <c r="AI45" i="5"/>
  <c r="AH45" i="5"/>
  <c r="AE45" i="5"/>
  <c r="AD45" i="5"/>
  <c r="AC45" i="5"/>
  <c r="Z45" i="5"/>
  <c r="Y45" i="5"/>
  <c r="X45" i="5"/>
  <c r="U45" i="5"/>
  <c r="T45" i="5"/>
  <c r="S45" i="5"/>
  <c r="BX44" i="5"/>
  <c r="BS44" i="5"/>
  <c r="BN44" i="5"/>
  <c r="BX43" i="5"/>
  <c r="BW43" i="5"/>
  <c r="BS43" i="5"/>
  <c r="BR43" i="5"/>
  <c r="BN43" i="5"/>
  <c r="BM43" i="5"/>
  <c r="BX42" i="5"/>
  <c r="BW42" i="5"/>
  <c r="BV42" i="5"/>
  <c r="BS42" i="5"/>
  <c r="BR42" i="5"/>
  <c r="BQ42" i="5"/>
  <c r="BN42" i="5"/>
  <c r="BM42" i="5"/>
  <c r="BL42" i="5"/>
  <c r="BW41" i="5"/>
  <c r="BW45" i="5"/>
  <c r="BV41" i="5"/>
  <c r="BV45" i="5"/>
  <c r="BR41" i="5"/>
  <c r="BQ41" i="5"/>
  <c r="BM41" i="5"/>
  <c r="BM45" i="5"/>
  <c r="BL41" i="5"/>
  <c r="BL45" i="5"/>
  <c r="BI37" i="5"/>
  <c r="BH37" i="5"/>
  <c r="BG37" i="5"/>
  <c r="BD37" i="5"/>
  <c r="BC37" i="5"/>
  <c r="BB37" i="5"/>
  <c r="AY37" i="5"/>
  <c r="AX37" i="5"/>
  <c r="AW37" i="5"/>
  <c r="AT37" i="5"/>
  <c r="AS37" i="5"/>
  <c r="AR37" i="5"/>
  <c r="AO37" i="5"/>
  <c r="AN37" i="5"/>
  <c r="AM37" i="5"/>
  <c r="AJ37" i="5"/>
  <c r="AI37" i="5"/>
  <c r="AH37" i="5"/>
  <c r="AE37" i="5"/>
  <c r="AD37" i="5"/>
  <c r="AC37" i="5"/>
  <c r="Z37" i="5"/>
  <c r="Y37" i="5"/>
  <c r="X37" i="5"/>
  <c r="U37" i="5"/>
  <c r="T37" i="5"/>
  <c r="S37" i="5"/>
  <c r="BX36" i="5"/>
  <c r="BS36" i="5"/>
  <c r="BN36" i="5"/>
  <c r="BX35" i="5"/>
  <c r="BW35" i="5"/>
  <c r="BS35" i="5"/>
  <c r="BR35" i="5"/>
  <c r="BN35" i="5"/>
  <c r="BM35" i="5"/>
  <c r="BX34" i="5"/>
  <c r="BW34" i="5"/>
  <c r="BV34" i="5"/>
  <c r="BS34" i="5"/>
  <c r="BR34" i="5"/>
  <c r="BQ34" i="5"/>
  <c r="BN34" i="5"/>
  <c r="BM34" i="5"/>
  <c r="BL34" i="5"/>
  <c r="BW33" i="5"/>
  <c r="BW37" i="5"/>
  <c r="BV33" i="5"/>
  <c r="BV37" i="5"/>
  <c r="BR33" i="5"/>
  <c r="BQ33" i="5"/>
  <c r="BM33" i="5"/>
  <c r="BM37" i="5"/>
  <c r="BL33" i="5"/>
  <c r="BL37" i="5"/>
  <c r="BI29" i="5"/>
  <c r="BH29" i="5"/>
  <c r="BG29" i="5"/>
  <c r="BD29" i="5"/>
  <c r="BC29" i="5"/>
  <c r="BB29" i="5"/>
  <c r="AY29" i="5"/>
  <c r="AX29" i="5"/>
  <c r="AW29" i="5"/>
  <c r="AT29" i="5"/>
  <c r="AS29" i="5"/>
  <c r="AR29" i="5"/>
  <c r="AO29" i="5"/>
  <c r="AN29" i="5"/>
  <c r="AM29" i="5"/>
  <c r="AJ29" i="5"/>
  <c r="AI29" i="5"/>
  <c r="AH29" i="5"/>
  <c r="AE29" i="5"/>
  <c r="AD29" i="5"/>
  <c r="AC29" i="5"/>
  <c r="Z29" i="5"/>
  <c r="Y29" i="5"/>
  <c r="X29" i="5"/>
  <c r="U29" i="5"/>
  <c r="T29" i="5"/>
  <c r="S29" i="5"/>
  <c r="BX28" i="5"/>
  <c r="BS28" i="5"/>
  <c r="BN28" i="5"/>
  <c r="BX27" i="5"/>
  <c r="BW27" i="5"/>
  <c r="BS27" i="5"/>
  <c r="BR27" i="5"/>
  <c r="BN27" i="5"/>
  <c r="BM27" i="5"/>
  <c r="BX26" i="5"/>
  <c r="BW26" i="5"/>
  <c r="BV26" i="5"/>
  <c r="BS26" i="5"/>
  <c r="BR26" i="5"/>
  <c r="BQ26" i="5"/>
  <c r="BN26" i="5"/>
  <c r="BM26" i="5"/>
  <c r="BL26" i="5"/>
  <c r="BW25" i="5"/>
  <c r="BW29" i="5"/>
  <c r="BV25" i="5"/>
  <c r="BV29" i="5"/>
  <c r="BR25" i="5"/>
  <c r="BQ25" i="5"/>
  <c r="BM25" i="5"/>
  <c r="BM29" i="5"/>
  <c r="BL25" i="5"/>
  <c r="BL29" i="5"/>
  <c r="BI21" i="5"/>
  <c r="BH21" i="5"/>
  <c r="BG21" i="5"/>
  <c r="BD21" i="5"/>
  <c r="BC21" i="5"/>
  <c r="BB21" i="5"/>
  <c r="AY21" i="5"/>
  <c r="AX21" i="5"/>
  <c r="AW21" i="5"/>
  <c r="AT21" i="5"/>
  <c r="AS21" i="5"/>
  <c r="AR21" i="5"/>
  <c r="AO21" i="5"/>
  <c r="AN21" i="5"/>
  <c r="AM21" i="5"/>
  <c r="AJ21" i="5"/>
  <c r="AI21" i="5"/>
  <c r="AH21" i="5"/>
  <c r="AE21" i="5"/>
  <c r="AD21" i="5"/>
  <c r="AC21" i="5"/>
  <c r="Z21" i="5"/>
  <c r="Y21" i="5"/>
  <c r="X21" i="5"/>
  <c r="U21" i="5"/>
  <c r="T21" i="5"/>
  <c r="S21" i="5"/>
  <c r="BX20" i="5"/>
  <c r="BS20" i="5"/>
  <c r="BN20" i="5"/>
  <c r="BX19" i="5"/>
  <c r="BW19" i="5"/>
  <c r="BS19" i="5"/>
  <c r="BR19" i="5"/>
  <c r="BN19" i="5"/>
  <c r="BM19" i="5"/>
  <c r="BX18" i="5"/>
  <c r="BW18" i="5"/>
  <c r="BV18" i="5"/>
  <c r="BS18" i="5"/>
  <c r="BR18" i="5"/>
  <c r="BQ18" i="5"/>
  <c r="BN18" i="5"/>
  <c r="BM18" i="5"/>
  <c r="BL18" i="5"/>
  <c r="BW17" i="5"/>
  <c r="BW21" i="5"/>
  <c r="BV17" i="5"/>
  <c r="BV21" i="5"/>
  <c r="BR17" i="5"/>
  <c r="BQ17" i="5"/>
  <c r="BM17" i="5"/>
  <c r="BM21" i="5"/>
  <c r="BL17" i="5"/>
  <c r="BL21" i="5"/>
  <c r="BI13" i="5"/>
  <c r="BH13" i="5"/>
  <c r="BG13" i="5"/>
  <c r="BD13" i="5"/>
  <c r="BC13" i="5"/>
  <c r="BB13" i="5"/>
  <c r="AY13" i="5"/>
  <c r="AX13" i="5"/>
  <c r="AW13" i="5"/>
  <c r="AT13" i="5"/>
  <c r="AS13" i="5"/>
  <c r="AR13" i="5"/>
  <c r="AO13" i="5"/>
  <c r="AN13" i="5"/>
  <c r="AM13" i="5"/>
  <c r="AJ13" i="5"/>
  <c r="AI13" i="5"/>
  <c r="AH13" i="5"/>
  <c r="AE13" i="5"/>
  <c r="AD13" i="5"/>
  <c r="AC13" i="5"/>
  <c r="Z13" i="5"/>
  <c r="Y13" i="5"/>
  <c r="X13" i="5"/>
  <c r="U13" i="5"/>
  <c r="T13" i="5"/>
  <c r="S13" i="5"/>
  <c r="BX12" i="5"/>
  <c r="BS12" i="5"/>
  <c r="BN12" i="5"/>
  <c r="BX11" i="5"/>
  <c r="BW11" i="5"/>
  <c r="BS11" i="5"/>
  <c r="BR11" i="5"/>
  <c r="BN11" i="5"/>
  <c r="BM11" i="5"/>
  <c r="BX10" i="5"/>
  <c r="BW10" i="5"/>
  <c r="BV10" i="5"/>
  <c r="BS10" i="5"/>
  <c r="BR10" i="5"/>
  <c r="BQ10" i="5"/>
  <c r="BN10" i="5"/>
  <c r="BM10" i="5"/>
  <c r="BL10" i="5"/>
  <c r="BW9" i="5"/>
  <c r="BW13" i="5"/>
  <c r="BV9" i="5"/>
  <c r="BV13" i="5"/>
  <c r="BR9" i="5"/>
  <c r="BQ9" i="5"/>
  <c r="BM9" i="5"/>
  <c r="BM13" i="5"/>
  <c r="BL9" i="5"/>
  <c r="BL13" i="5"/>
  <c r="BX52" i="4"/>
  <c r="P52" i="6"/>
  <c r="BX51" i="4"/>
  <c r="P51" i="6"/>
  <c r="BW51" i="4"/>
  <c r="O51" i="6"/>
  <c r="BX50" i="4"/>
  <c r="BW50" i="4"/>
  <c r="O50" i="6"/>
  <c r="BV50" i="4"/>
  <c r="N50" i="6"/>
  <c r="BW49" i="4"/>
  <c r="BW53" i="4"/>
  <c r="BV49" i="4"/>
  <c r="BX44" i="4"/>
  <c r="P44" i="6"/>
  <c r="BX43" i="4"/>
  <c r="P43" i="6"/>
  <c r="BW43" i="4"/>
  <c r="O43" i="6"/>
  <c r="BX42" i="4"/>
  <c r="BW42" i="4"/>
  <c r="O42" i="6"/>
  <c r="BV42" i="4"/>
  <c r="N42" i="6"/>
  <c r="BW41" i="4"/>
  <c r="BW45" i="4"/>
  <c r="BV41" i="4"/>
  <c r="BX36" i="4"/>
  <c r="P36" i="6"/>
  <c r="BX35" i="4"/>
  <c r="P35" i="6"/>
  <c r="BW35" i="4"/>
  <c r="O35" i="6"/>
  <c r="BX34" i="4"/>
  <c r="BW34" i="4"/>
  <c r="O34" i="6"/>
  <c r="BV34" i="4"/>
  <c r="N34" i="6"/>
  <c r="BW33" i="4"/>
  <c r="BW37" i="4"/>
  <c r="BV33" i="4"/>
  <c r="BX28" i="4"/>
  <c r="P28" i="6"/>
  <c r="BX27" i="4"/>
  <c r="P27" i="6"/>
  <c r="BW27" i="4"/>
  <c r="O27" i="6"/>
  <c r="BX26" i="4"/>
  <c r="BW26" i="4"/>
  <c r="O26" i="6"/>
  <c r="BV26" i="4"/>
  <c r="N26" i="6"/>
  <c r="BW25" i="4"/>
  <c r="BW29" i="4"/>
  <c r="BV25" i="4"/>
  <c r="BX20" i="4"/>
  <c r="P20" i="6"/>
  <c r="BX19" i="4"/>
  <c r="P19" i="6"/>
  <c r="BW19" i="4"/>
  <c r="O19" i="6"/>
  <c r="BX18" i="4"/>
  <c r="BW18" i="4"/>
  <c r="O18" i="6"/>
  <c r="BV18" i="4"/>
  <c r="N18" i="6"/>
  <c r="BW17" i="4"/>
  <c r="BW21" i="4"/>
  <c r="BV17" i="4"/>
  <c r="BX12" i="4"/>
  <c r="P12" i="6"/>
  <c r="BX11" i="4"/>
  <c r="P11" i="6"/>
  <c r="BW11" i="4"/>
  <c r="O11" i="6"/>
  <c r="BX10" i="4"/>
  <c r="BW10" i="4"/>
  <c r="O10" i="6"/>
  <c r="BV10" i="4"/>
  <c r="N10" i="6"/>
  <c r="BW9" i="4"/>
  <c r="BW13" i="4"/>
  <c r="BV9" i="4"/>
  <c r="BS12" i="4"/>
  <c r="K12" i="6"/>
  <c r="BS11" i="4"/>
  <c r="K11" i="6"/>
  <c r="BR11" i="4"/>
  <c r="J11" i="6"/>
  <c r="BS10" i="4"/>
  <c r="BR10" i="4"/>
  <c r="J10" i="6"/>
  <c r="BQ10" i="4"/>
  <c r="I10" i="6"/>
  <c r="BR9" i="4"/>
  <c r="BR13" i="4"/>
  <c r="BQ9" i="4"/>
  <c r="BS20" i="4"/>
  <c r="K20" i="6"/>
  <c r="BS19" i="4"/>
  <c r="K19" i="6"/>
  <c r="BR19" i="4"/>
  <c r="J19" i="6"/>
  <c r="BS18" i="4"/>
  <c r="BR18" i="4"/>
  <c r="J18" i="6"/>
  <c r="BQ18" i="4"/>
  <c r="I18" i="6"/>
  <c r="BR17" i="4"/>
  <c r="BR21" i="4"/>
  <c r="BQ17" i="4"/>
  <c r="BS28" i="4"/>
  <c r="K28" i="6"/>
  <c r="BS27" i="4"/>
  <c r="K27" i="6"/>
  <c r="BR27" i="4"/>
  <c r="J27" i="6"/>
  <c r="BS26" i="4"/>
  <c r="BR26" i="4"/>
  <c r="J26" i="6"/>
  <c r="BQ26" i="4"/>
  <c r="I26" i="6"/>
  <c r="BR25" i="4"/>
  <c r="BR29" i="4"/>
  <c r="BQ25" i="4"/>
  <c r="BS36" i="4"/>
  <c r="K36" i="6"/>
  <c r="BS35" i="4"/>
  <c r="K35" i="6"/>
  <c r="BR35" i="4"/>
  <c r="J35" i="6"/>
  <c r="BS34" i="4"/>
  <c r="BR34" i="4"/>
  <c r="J34" i="6"/>
  <c r="BQ34" i="4"/>
  <c r="I34" i="6"/>
  <c r="BR33" i="4"/>
  <c r="BR37" i="4"/>
  <c r="BQ33" i="4"/>
  <c r="BS44" i="4"/>
  <c r="K44" i="6"/>
  <c r="BS43" i="4"/>
  <c r="K43" i="6"/>
  <c r="BR43" i="4"/>
  <c r="J43" i="6"/>
  <c r="BS42" i="4"/>
  <c r="BR42" i="4"/>
  <c r="J42" i="6"/>
  <c r="BQ42" i="4"/>
  <c r="I42" i="6"/>
  <c r="BR41" i="4"/>
  <c r="BR45" i="4"/>
  <c r="BQ41" i="4"/>
  <c r="BS52" i="4"/>
  <c r="K52" i="6"/>
  <c r="BS51" i="4"/>
  <c r="K51" i="6"/>
  <c r="BR51" i="4"/>
  <c r="J51" i="6"/>
  <c r="BS50" i="4"/>
  <c r="BR50" i="4"/>
  <c r="J50" i="6"/>
  <c r="BQ50" i="4"/>
  <c r="I50" i="6"/>
  <c r="BR49" i="4"/>
  <c r="BR53" i="4"/>
  <c r="BQ49" i="4"/>
  <c r="BS60" i="4"/>
  <c r="K60" i="6"/>
  <c r="BS59" i="4"/>
  <c r="K59" i="6"/>
  <c r="BR59" i="4"/>
  <c r="J59" i="6"/>
  <c r="BS58" i="4"/>
  <c r="BR58" i="4"/>
  <c r="J58" i="6"/>
  <c r="BQ58" i="4"/>
  <c r="I58" i="6"/>
  <c r="BR57" i="4"/>
  <c r="BR61" i="4"/>
  <c r="BQ57" i="4"/>
  <c r="BS68" i="4"/>
  <c r="K68" i="6"/>
  <c r="BS67" i="4"/>
  <c r="K67" i="6"/>
  <c r="P58" i="6"/>
  <c r="BR67" i="4"/>
  <c r="BW58" i="4"/>
  <c r="BS66" i="4"/>
  <c r="BR66" i="4"/>
  <c r="J66" i="6"/>
  <c r="BQ66" i="4"/>
  <c r="I66" i="6"/>
  <c r="N57" i="6"/>
  <c r="BR65" i="4"/>
  <c r="BR69" i="4"/>
  <c r="BQ65" i="4"/>
  <c r="BQ77" i="4"/>
  <c r="I77" i="6"/>
  <c r="BQ76" i="4"/>
  <c r="I76" i="6"/>
  <c r="BP76" i="4"/>
  <c r="H76" i="6"/>
  <c r="BQ75" i="4"/>
  <c r="BP75" i="4"/>
  <c r="H75" i="6"/>
  <c r="BO75" i="4"/>
  <c r="G75" i="6"/>
  <c r="BP74" i="4"/>
  <c r="BP78" i="4"/>
  <c r="BO74" i="4"/>
  <c r="BN68" i="4"/>
  <c r="F68" i="6"/>
  <c r="BN67" i="4"/>
  <c r="F67" i="6"/>
  <c r="BM67" i="4"/>
  <c r="E67" i="6"/>
  <c r="BN66" i="4"/>
  <c r="BM66" i="4"/>
  <c r="E66" i="6"/>
  <c r="BL66" i="4"/>
  <c r="D66" i="6"/>
  <c r="BM65" i="4"/>
  <c r="BM69" i="4"/>
  <c r="BL65" i="4"/>
  <c r="BN60" i="4"/>
  <c r="F60" i="6"/>
  <c r="BN59" i="4"/>
  <c r="F59" i="6"/>
  <c r="BM59" i="4"/>
  <c r="E59" i="6"/>
  <c r="BN58" i="4"/>
  <c r="BM58" i="4"/>
  <c r="E58" i="6"/>
  <c r="BL58" i="4"/>
  <c r="D58" i="6"/>
  <c r="BM57" i="4"/>
  <c r="BM61" i="4"/>
  <c r="BL57" i="4"/>
  <c r="BL61" i="4"/>
  <c r="BN52" i="4"/>
  <c r="F52" i="6"/>
  <c r="BN51" i="4"/>
  <c r="F51" i="6"/>
  <c r="BM51" i="4"/>
  <c r="E51" i="6"/>
  <c r="BN50" i="4"/>
  <c r="BM50" i="4"/>
  <c r="E50" i="6"/>
  <c r="BL50" i="4"/>
  <c r="D50" i="6"/>
  <c r="BM49" i="4"/>
  <c r="BM53" i="4"/>
  <c r="BL49" i="4"/>
  <c r="BL53" i="4"/>
  <c r="BN44" i="4"/>
  <c r="F44" i="6"/>
  <c r="BN43" i="4"/>
  <c r="F43" i="6"/>
  <c r="BM43" i="4"/>
  <c r="E43" i="6"/>
  <c r="BN42" i="4"/>
  <c r="BM42" i="4"/>
  <c r="E42" i="6"/>
  <c r="BL42" i="4"/>
  <c r="D42" i="6"/>
  <c r="BM41" i="4"/>
  <c r="BM45" i="4"/>
  <c r="BL41" i="4"/>
  <c r="BL45" i="4"/>
  <c r="BN36" i="4"/>
  <c r="F36" i="6"/>
  <c r="BN35" i="4"/>
  <c r="F35" i="6"/>
  <c r="BM35" i="4"/>
  <c r="E35" i="6"/>
  <c r="BN34" i="4"/>
  <c r="BM34" i="4"/>
  <c r="E34" i="6"/>
  <c r="BL34" i="4"/>
  <c r="D34" i="6"/>
  <c r="BM33" i="4"/>
  <c r="BM37" i="4"/>
  <c r="BL33" i="4"/>
  <c r="BL37" i="4"/>
  <c r="BN28" i="4"/>
  <c r="F28" i="6"/>
  <c r="BN27" i="4"/>
  <c r="F27" i="6"/>
  <c r="BM27" i="4"/>
  <c r="E27" i="6"/>
  <c r="BN26" i="4"/>
  <c r="BM26" i="4"/>
  <c r="E26" i="6"/>
  <c r="BL26" i="4"/>
  <c r="D26" i="6"/>
  <c r="BM25" i="4"/>
  <c r="BM29" i="4"/>
  <c r="BL25" i="4"/>
  <c r="BL29" i="4"/>
  <c r="BN20" i="4"/>
  <c r="F20" i="6"/>
  <c r="BN19" i="4"/>
  <c r="F19" i="6"/>
  <c r="BM19" i="4"/>
  <c r="E19" i="6"/>
  <c r="BN18" i="4"/>
  <c r="BM18" i="4"/>
  <c r="E18" i="6"/>
  <c r="BL18" i="4"/>
  <c r="D18" i="6"/>
  <c r="BM17" i="4"/>
  <c r="BM21" i="4"/>
  <c r="BL17" i="4"/>
  <c r="BL21" i="4"/>
  <c r="BL10" i="4"/>
  <c r="D10" i="6"/>
  <c r="BM10" i="4"/>
  <c r="BN10" i="4"/>
  <c r="F10" i="6"/>
  <c r="BM11" i="4"/>
  <c r="E11" i="6"/>
  <c r="BN11" i="4"/>
  <c r="F11" i="6"/>
  <c r="BN12" i="4"/>
  <c r="F12" i="6"/>
  <c r="BM9" i="4"/>
  <c r="E9" i="6"/>
  <c r="BL9" i="4"/>
  <c r="BL13" i="4"/>
  <c r="BI59" i="4"/>
  <c r="BI58" i="4"/>
  <c r="BH58" i="4"/>
  <c r="BI57" i="4"/>
  <c r="BH57" i="4"/>
  <c r="BG57" i="4"/>
  <c r="BH56" i="4"/>
  <c r="BG56" i="4"/>
  <c r="AE59" i="4"/>
  <c r="U9" i="37"/>
  <c r="AD14" i="37"/>
  <c r="D12" i="59"/>
  <c r="U24" i="37"/>
  <c r="AD17" i="37"/>
  <c r="D15" i="59"/>
  <c r="R44" i="37"/>
  <c r="AD13" i="37"/>
  <c r="D11" i="59"/>
  <c r="R9" i="37"/>
  <c r="AD6" i="37"/>
  <c r="D4" i="59"/>
  <c r="R14" i="37"/>
  <c r="AD7" i="37"/>
  <c r="D5" i="59"/>
  <c r="X19" i="37"/>
  <c r="AD26" i="37"/>
  <c r="D24" i="59"/>
  <c r="X29" i="37"/>
  <c r="AD28" i="37"/>
  <c r="D26" i="59"/>
  <c r="U39" i="37"/>
  <c r="AD20" i="37"/>
  <c r="D18" i="59"/>
  <c r="X9" i="37"/>
  <c r="AD24" i="37"/>
  <c r="D22" i="59"/>
  <c r="U14" i="37"/>
  <c r="AD15" i="37"/>
  <c r="D13" i="59"/>
  <c r="X14" i="37"/>
  <c r="AD25" i="37"/>
  <c r="D23" i="59"/>
  <c r="U19" i="37"/>
  <c r="AD16" i="37"/>
  <c r="D14" i="59"/>
  <c r="R24" i="37"/>
  <c r="AD9" i="37"/>
  <c r="D7" i="59"/>
  <c r="X24" i="37"/>
  <c r="AD27" i="37"/>
  <c r="D25" i="59"/>
  <c r="U29" i="37"/>
  <c r="AD18" i="37"/>
  <c r="D16" i="59"/>
  <c r="R34" i="37"/>
  <c r="AD11" i="37"/>
  <c r="D9" i="59"/>
  <c r="X34" i="37"/>
  <c r="AD29" i="37"/>
  <c r="D27" i="59"/>
  <c r="X38" i="37"/>
  <c r="S49" i="37"/>
  <c r="AD22" i="37"/>
  <c r="D20" i="59"/>
  <c r="R29" i="37"/>
  <c r="AD10" i="37"/>
  <c r="D8" i="59"/>
  <c r="R39" i="37"/>
  <c r="AD12" i="37"/>
  <c r="D10" i="59"/>
  <c r="U44" i="37"/>
  <c r="AD21" i="37"/>
  <c r="D19" i="59"/>
  <c r="X31" i="57"/>
  <c r="BU32" i="56"/>
  <c r="BL32" i="56"/>
  <c r="BC32" i="56"/>
  <c r="S53" i="56"/>
  <c r="AH18" i="56"/>
  <c r="C17" i="57"/>
  <c r="AN18" i="56"/>
  <c r="I17" i="57"/>
  <c r="AH26" i="56"/>
  <c r="C25" i="57"/>
  <c r="AN26" i="56"/>
  <c r="I25" i="57"/>
  <c r="AJ27" i="56"/>
  <c r="E26" i="57"/>
  <c r="AO27" i="56"/>
  <c r="J26" i="57"/>
  <c r="AT27" i="56"/>
  <c r="O26" i="57"/>
  <c r="AO28" i="56"/>
  <c r="J27" i="57"/>
  <c r="AM34" i="56"/>
  <c r="H33" i="57"/>
  <c r="AS34" i="56"/>
  <c r="N33" i="57"/>
  <c r="AI35" i="56"/>
  <c r="D34" i="57"/>
  <c r="AN35" i="56"/>
  <c r="I34" i="57"/>
  <c r="AT36" i="56"/>
  <c r="O35" i="57"/>
  <c r="X37" i="56"/>
  <c r="AC37" i="56"/>
  <c r="X45" i="56"/>
  <c r="Y45" i="56"/>
  <c r="DH32" i="55"/>
  <c r="S13" i="56"/>
  <c r="S33" i="56"/>
  <c r="S37" i="56"/>
  <c r="BL37" i="55"/>
  <c r="BS37" i="55"/>
  <c r="Z34" i="56"/>
  <c r="Z37" i="56"/>
  <c r="T49" i="56"/>
  <c r="BM53" i="55"/>
  <c r="BQ61" i="55"/>
  <c r="X57" i="56"/>
  <c r="X61" i="56"/>
  <c r="Y66" i="56"/>
  <c r="AN66" i="56"/>
  <c r="BW57" i="55"/>
  <c r="Y67" i="56"/>
  <c r="AD58" i="56"/>
  <c r="BW58" i="55"/>
  <c r="BN69" i="55"/>
  <c r="BP78" i="55"/>
  <c r="S29" i="56"/>
  <c r="Z26" i="56"/>
  <c r="AO26" i="56"/>
  <c r="J25" i="57"/>
  <c r="BS29" i="55"/>
  <c r="X17" i="56"/>
  <c r="X21" i="56"/>
  <c r="U29" i="56"/>
  <c r="AC29" i="56"/>
  <c r="AJ35" i="56"/>
  <c r="E34" i="57"/>
  <c r="AI18" i="56"/>
  <c r="D17" i="57"/>
  <c r="AM18" i="56"/>
  <c r="H17" i="57"/>
  <c r="AS18" i="56"/>
  <c r="N17" i="57"/>
  <c r="AJ19" i="56"/>
  <c r="E18" i="57"/>
  <c r="AO19" i="56"/>
  <c r="J18" i="57"/>
  <c r="AT19" i="56"/>
  <c r="O18" i="57"/>
  <c r="AT20" i="56"/>
  <c r="O19" i="57"/>
  <c r="AI26" i="56"/>
  <c r="D25" i="57"/>
  <c r="AM26" i="56"/>
  <c r="H25" i="57"/>
  <c r="AS26" i="56"/>
  <c r="N25" i="57"/>
  <c r="AI27" i="56"/>
  <c r="D26" i="57"/>
  <c r="AS27" i="56"/>
  <c r="N26" i="57"/>
  <c r="AT35" i="56"/>
  <c r="O34" i="57"/>
  <c r="AO36" i="56"/>
  <c r="J35" i="57"/>
  <c r="AI41" i="56"/>
  <c r="D40" i="57"/>
  <c r="AJ51" i="56"/>
  <c r="E50" i="57"/>
  <c r="AO51" i="56"/>
  <c r="J50" i="57"/>
  <c r="AT51" i="56"/>
  <c r="O50" i="57"/>
  <c r="AO52" i="56"/>
  <c r="J51" i="57"/>
  <c r="AI58" i="56"/>
  <c r="D57" i="57"/>
  <c r="AM58" i="56"/>
  <c r="H57" i="57"/>
  <c r="M56" i="57"/>
  <c r="AL74" i="56"/>
  <c r="D73" i="57"/>
  <c r="AL75" i="56"/>
  <c r="D74" i="57"/>
  <c r="AL76" i="56"/>
  <c r="D75" i="57"/>
  <c r="Y13" i="56"/>
  <c r="U13" i="56"/>
  <c r="T29" i="56"/>
  <c r="AD29" i="56"/>
  <c r="BN29" i="55"/>
  <c r="BX29" i="55"/>
  <c r="BX37" i="55"/>
  <c r="BW45" i="55"/>
  <c r="X53" i="56"/>
  <c r="AC53" i="56"/>
  <c r="BS53" i="55"/>
  <c r="S61" i="56"/>
  <c r="U61" i="56"/>
  <c r="AE59" i="56"/>
  <c r="AE26" i="56"/>
  <c r="AE29" i="56"/>
  <c r="AT52" i="56"/>
  <c r="O51" i="57"/>
  <c r="BQ13" i="54"/>
  <c r="BQ45" i="54"/>
  <c r="BP78" i="54"/>
  <c r="I33" i="56"/>
  <c r="AM33" i="56"/>
  <c r="DI32" i="54"/>
  <c r="BW13" i="54"/>
  <c r="BR45" i="54"/>
  <c r="BM45" i="54"/>
  <c r="BW45" i="54"/>
  <c r="BQ53" i="54"/>
  <c r="BV57" i="54"/>
  <c r="AT12" i="56"/>
  <c r="O11" i="57"/>
  <c r="J9" i="56"/>
  <c r="E25" i="56"/>
  <c r="AI25" i="56"/>
  <c r="O25" i="56"/>
  <c r="J41" i="56"/>
  <c r="AN41" i="56"/>
  <c r="AI43" i="56"/>
  <c r="D42" i="57"/>
  <c r="AS43" i="56"/>
  <c r="N42" i="57"/>
  <c r="D13" i="56"/>
  <c r="N13" i="56"/>
  <c r="AM10" i="56"/>
  <c r="H9" i="57"/>
  <c r="C82" i="57"/>
  <c r="AS10" i="56"/>
  <c r="N9" i="57"/>
  <c r="AN11" i="56"/>
  <c r="I10" i="57"/>
  <c r="D83" i="57"/>
  <c r="AI51" i="56"/>
  <c r="D50" i="57"/>
  <c r="AS51" i="56"/>
  <c r="N50" i="57"/>
  <c r="K13" i="56"/>
  <c r="P21" i="56"/>
  <c r="N57" i="56"/>
  <c r="N69" i="5"/>
  <c r="O69" i="5"/>
  <c r="N81" i="5"/>
  <c r="O81" i="5"/>
  <c r="AI9" i="56"/>
  <c r="E13" i="56"/>
  <c r="AS9" i="56"/>
  <c r="O13" i="56"/>
  <c r="N51" i="54"/>
  <c r="O51" i="54"/>
  <c r="N63" i="54"/>
  <c r="N55" i="54"/>
  <c r="O55" i="54"/>
  <c r="N62" i="54"/>
  <c r="O62" i="54"/>
  <c r="N61" i="54"/>
  <c r="O61" i="54"/>
  <c r="N57" i="54"/>
  <c r="O57" i="54"/>
  <c r="N56" i="54"/>
  <c r="O56" i="54"/>
  <c r="N50" i="54"/>
  <c r="O50" i="54"/>
  <c r="AS49" i="56"/>
  <c r="O53" i="56"/>
  <c r="N26" i="55"/>
  <c r="O26" i="55"/>
  <c r="N25" i="55"/>
  <c r="O25" i="55"/>
  <c r="N21" i="55"/>
  <c r="O21" i="55"/>
  <c r="N20" i="55"/>
  <c r="O20" i="55"/>
  <c r="N19" i="55"/>
  <c r="O19" i="55"/>
  <c r="N15" i="55"/>
  <c r="O15" i="55"/>
  <c r="N14" i="55"/>
  <c r="O14" i="55"/>
  <c r="N27" i="55"/>
  <c r="O27" i="55"/>
  <c r="Z21" i="56"/>
  <c r="N27" i="54"/>
  <c r="N26" i="54"/>
  <c r="O26" i="54"/>
  <c r="N25" i="54"/>
  <c r="O25" i="54"/>
  <c r="N20" i="54"/>
  <c r="O20" i="54"/>
  <c r="N19" i="54"/>
  <c r="O19" i="54"/>
  <c r="C32" i="54"/>
  <c r="N21" i="54"/>
  <c r="O21" i="54"/>
  <c r="N15" i="54"/>
  <c r="O15" i="54"/>
  <c r="N14" i="54"/>
  <c r="O14" i="54"/>
  <c r="AJ20" i="56"/>
  <c r="E19" i="57"/>
  <c r="F21" i="56"/>
  <c r="F37" i="56"/>
  <c r="AJ34" i="56"/>
  <c r="AR34" i="56"/>
  <c r="M33" i="57"/>
  <c r="N37" i="56"/>
  <c r="P37" i="56"/>
  <c r="AT34" i="56"/>
  <c r="E17" i="57"/>
  <c r="N51" i="55"/>
  <c r="O51" i="55"/>
  <c r="N62" i="55"/>
  <c r="O62" i="55"/>
  <c r="N61" i="55"/>
  <c r="O61" i="55"/>
  <c r="N57" i="55"/>
  <c r="O57" i="55"/>
  <c r="N56" i="55"/>
  <c r="O56" i="55"/>
  <c r="N50" i="55"/>
  <c r="O50" i="55"/>
  <c r="N63" i="55"/>
  <c r="O63" i="55"/>
  <c r="N55" i="55"/>
  <c r="O55" i="55"/>
  <c r="K29" i="56"/>
  <c r="D17" i="56"/>
  <c r="BL21" i="54"/>
  <c r="N17" i="56"/>
  <c r="BV21" i="54"/>
  <c r="N44" i="54"/>
  <c r="O44" i="54"/>
  <c r="N43" i="54"/>
  <c r="O43" i="54"/>
  <c r="N39" i="54"/>
  <c r="O39" i="54"/>
  <c r="N38" i="54"/>
  <c r="O38" i="54"/>
  <c r="N37" i="54"/>
  <c r="O37" i="54"/>
  <c r="N33" i="54"/>
  <c r="N32" i="54"/>
  <c r="O32" i="54"/>
  <c r="K21" i="56"/>
  <c r="AO18" i="56"/>
  <c r="BM21" i="54"/>
  <c r="BS21" i="54"/>
  <c r="I25" i="56"/>
  <c r="BQ29" i="54"/>
  <c r="F29" i="56"/>
  <c r="AJ26" i="56"/>
  <c r="P29" i="56"/>
  <c r="AT26" i="56"/>
  <c r="BL29" i="54"/>
  <c r="BR29" i="54"/>
  <c r="BX29" i="54"/>
  <c r="E33" i="56"/>
  <c r="BM37" i="54"/>
  <c r="J37" i="56"/>
  <c r="O33" i="56"/>
  <c r="BW37" i="54"/>
  <c r="AJ36" i="56"/>
  <c r="E35" i="57"/>
  <c r="BN37" i="54"/>
  <c r="BV37" i="54"/>
  <c r="AS41" i="56"/>
  <c r="O45" i="56"/>
  <c r="J49" i="56"/>
  <c r="BR53" i="54"/>
  <c r="BW53" i="54"/>
  <c r="I61" i="56"/>
  <c r="AM57" i="56"/>
  <c r="AO58" i="56"/>
  <c r="BX58" i="54"/>
  <c r="K59" i="56"/>
  <c r="BN61" i="54"/>
  <c r="D69" i="56"/>
  <c r="AH65" i="56"/>
  <c r="I65" i="56"/>
  <c r="BQ69" i="54"/>
  <c r="F69" i="56"/>
  <c r="AJ66" i="56"/>
  <c r="O57" i="56"/>
  <c r="J69" i="56"/>
  <c r="O58" i="56"/>
  <c r="BL69" i="54"/>
  <c r="BR69" i="54"/>
  <c r="G74" i="56"/>
  <c r="BO78" i="54"/>
  <c r="Z10" i="56"/>
  <c r="Z13" i="56"/>
  <c r="BS13" i="55"/>
  <c r="BL13" i="55"/>
  <c r="BR13" i="55"/>
  <c r="BX13" i="55"/>
  <c r="BN21" i="55"/>
  <c r="BV21" i="55"/>
  <c r="Y25" i="56"/>
  <c r="Y29" i="56"/>
  <c r="BR29" i="55"/>
  <c r="BM29" i="55"/>
  <c r="S41" i="56"/>
  <c r="S45" i="56"/>
  <c r="BL45" i="55"/>
  <c r="AC41" i="56"/>
  <c r="AC45" i="56"/>
  <c r="BV45" i="55"/>
  <c r="U42" i="56"/>
  <c r="U45" i="56"/>
  <c r="BN45" i="55"/>
  <c r="AE42" i="56"/>
  <c r="AE45" i="56"/>
  <c r="BX45" i="55"/>
  <c r="BS45" i="55"/>
  <c r="U50" i="56"/>
  <c r="U53" i="56"/>
  <c r="BN53" i="55"/>
  <c r="BM61" i="55"/>
  <c r="T57" i="56"/>
  <c r="T61" i="56"/>
  <c r="Y57" i="56"/>
  <c r="Y61" i="56"/>
  <c r="BW56" i="55"/>
  <c r="BL61" i="55"/>
  <c r="BR61" i="55"/>
  <c r="BO78" i="55"/>
  <c r="V74" i="56"/>
  <c r="V78" i="56"/>
  <c r="X75" i="56"/>
  <c r="X78" i="56"/>
  <c r="BQ78" i="55"/>
  <c r="J13" i="56"/>
  <c r="AN9" i="56"/>
  <c r="T13" i="56"/>
  <c r="X9" i="56"/>
  <c r="X13" i="56"/>
  <c r="AD13" i="56"/>
  <c r="AH9" i="56"/>
  <c r="AR9" i="56"/>
  <c r="I13" i="56"/>
  <c r="E21" i="56"/>
  <c r="O21" i="56"/>
  <c r="U21" i="56"/>
  <c r="AE21" i="56"/>
  <c r="AS25" i="56"/>
  <c r="O29" i="56"/>
  <c r="I37" i="56"/>
  <c r="AR42" i="56"/>
  <c r="M41" i="57"/>
  <c r="AN42" i="56"/>
  <c r="I41" i="57"/>
  <c r="K43" i="56"/>
  <c r="E49" i="56"/>
  <c r="AO50" i="56"/>
  <c r="K53" i="56"/>
  <c r="AH10" i="56"/>
  <c r="C9" i="57"/>
  <c r="F10" i="56"/>
  <c r="BN13" i="54"/>
  <c r="AN10" i="56"/>
  <c r="I9" i="57"/>
  <c r="D82" i="57"/>
  <c r="P10" i="56"/>
  <c r="BX13" i="54"/>
  <c r="BM13" i="54"/>
  <c r="BS13" i="54"/>
  <c r="BR21" i="54"/>
  <c r="BN21" i="54"/>
  <c r="BX21" i="54"/>
  <c r="AO20" i="56"/>
  <c r="J19" i="57"/>
  <c r="BQ21" i="54"/>
  <c r="BW21" i="54"/>
  <c r="BS29" i="54"/>
  <c r="AJ28" i="56"/>
  <c r="E27" i="57"/>
  <c r="AT28" i="56"/>
  <c r="O27" i="57"/>
  <c r="BN29" i="54"/>
  <c r="BV29" i="54"/>
  <c r="AI34" i="56"/>
  <c r="D33" i="57"/>
  <c r="K37" i="56"/>
  <c r="AO34" i="56"/>
  <c r="AO35" i="56"/>
  <c r="J34" i="57"/>
  <c r="BL37" i="54"/>
  <c r="BR37" i="54"/>
  <c r="BX37" i="54"/>
  <c r="D41" i="56"/>
  <c r="BL45" i="54"/>
  <c r="I45" i="56"/>
  <c r="AM41" i="56"/>
  <c r="N41" i="56"/>
  <c r="BV45" i="54"/>
  <c r="BN45" i="54"/>
  <c r="P42" i="56"/>
  <c r="BX45" i="54"/>
  <c r="AO44" i="56"/>
  <c r="J43" i="57"/>
  <c r="N45" i="54"/>
  <c r="I53" i="56"/>
  <c r="AH50" i="56"/>
  <c r="C49" i="57"/>
  <c r="F50" i="56"/>
  <c r="BN53" i="54"/>
  <c r="AN50" i="56"/>
  <c r="I49" i="57"/>
  <c r="AR50" i="56"/>
  <c r="M49" i="57"/>
  <c r="P50" i="56"/>
  <c r="BX53" i="54"/>
  <c r="BS53" i="54"/>
  <c r="BV56" i="54"/>
  <c r="E57" i="56"/>
  <c r="BM61" i="54"/>
  <c r="J57" i="56"/>
  <c r="O56" i="56"/>
  <c r="BW56" i="54"/>
  <c r="BW57" i="54"/>
  <c r="AH58" i="56"/>
  <c r="C57" i="57"/>
  <c r="AJ58" i="56"/>
  <c r="F61" i="56"/>
  <c r="AN58" i="56"/>
  <c r="I57" i="57"/>
  <c r="BW58" i="54"/>
  <c r="BL61" i="54"/>
  <c r="BR61" i="54"/>
  <c r="BN69" i="54"/>
  <c r="AK75" i="56"/>
  <c r="C74" i="57"/>
  <c r="I75" i="56"/>
  <c r="BQ78" i="54"/>
  <c r="AM76" i="56"/>
  <c r="E75" i="57"/>
  <c r="BM13" i="55"/>
  <c r="BW13" i="55"/>
  <c r="BN13" i="55"/>
  <c r="BV13" i="55"/>
  <c r="N44" i="55"/>
  <c r="O44" i="55"/>
  <c r="N43" i="55"/>
  <c r="O43" i="55"/>
  <c r="N39" i="55"/>
  <c r="O39" i="55"/>
  <c r="N38" i="55"/>
  <c r="O38" i="55"/>
  <c r="N37" i="55"/>
  <c r="O37" i="55"/>
  <c r="N33" i="55"/>
  <c r="O33" i="55"/>
  <c r="N32" i="55"/>
  <c r="O32" i="55"/>
  <c r="Y21" i="56"/>
  <c r="BS21" i="55"/>
  <c r="BL21" i="55"/>
  <c r="BR21" i="55"/>
  <c r="BX21" i="55"/>
  <c r="BQ29" i="55"/>
  <c r="BW29" i="55"/>
  <c r="T33" i="56"/>
  <c r="T37" i="56"/>
  <c r="BM37" i="55"/>
  <c r="AD33" i="56"/>
  <c r="AD37" i="56"/>
  <c r="BW37" i="55"/>
  <c r="BN37" i="55"/>
  <c r="BV37" i="55"/>
  <c r="BQ45" i="55"/>
  <c r="T53" i="56"/>
  <c r="Y49" i="56"/>
  <c r="Y53" i="56"/>
  <c r="BR53" i="55"/>
  <c r="AD53" i="56"/>
  <c r="BW53" i="55"/>
  <c r="Z59" i="56"/>
  <c r="AE58" i="56"/>
  <c r="BX58" i="55"/>
  <c r="BN61" i="55"/>
  <c r="X65" i="56"/>
  <c r="BQ69" i="55"/>
  <c r="AD57" i="56"/>
  <c r="BL69" i="55"/>
  <c r="BR69" i="55"/>
  <c r="AO10" i="56"/>
  <c r="AN17" i="56"/>
  <c r="T17" i="56"/>
  <c r="T21" i="56"/>
  <c r="AD17" i="56"/>
  <c r="AD21" i="56"/>
  <c r="AT18" i="56"/>
  <c r="J21" i="56"/>
  <c r="J29" i="56"/>
  <c r="X29" i="56"/>
  <c r="AH25" i="56"/>
  <c r="AR25" i="56"/>
  <c r="AN27" i="56"/>
  <c r="I26" i="57"/>
  <c r="D37" i="56"/>
  <c r="AH33" i="56"/>
  <c r="AR33" i="56"/>
  <c r="U37" i="56"/>
  <c r="AE37" i="56"/>
  <c r="AN33" i="56"/>
  <c r="T45" i="56"/>
  <c r="AD45" i="56"/>
  <c r="F42" i="56"/>
  <c r="E45" i="56"/>
  <c r="Z53" i="56"/>
  <c r="AM49" i="56"/>
  <c r="AE50" i="56"/>
  <c r="AE53" i="56"/>
  <c r="D61" i="56"/>
  <c r="AL78" i="56"/>
  <c r="BL13" i="54"/>
  <c r="BV13" i="54"/>
  <c r="BS37" i="54"/>
  <c r="AI42" i="56"/>
  <c r="D41" i="57"/>
  <c r="AM42" i="56"/>
  <c r="H41" i="57"/>
  <c r="AO42" i="56"/>
  <c r="AS42" i="56"/>
  <c r="N41" i="57"/>
  <c r="D53" i="56"/>
  <c r="N53" i="56"/>
  <c r="BL53" i="54"/>
  <c r="BV53" i="54"/>
  <c r="AN59" i="56"/>
  <c r="I58" i="57"/>
  <c r="BQ61" i="54"/>
  <c r="BS61" i="54"/>
  <c r="E69" i="56"/>
  <c r="AI65" i="56"/>
  <c r="AN65" i="56"/>
  <c r="K69" i="56"/>
  <c r="AO66" i="56"/>
  <c r="AJ67" i="56"/>
  <c r="E66" i="57"/>
  <c r="AO68" i="56"/>
  <c r="P59" i="56"/>
  <c r="BM69" i="54"/>
  <c r="BS69" i="54"/>
  <c r="H78" i="56"/>
  <c r="AM77" i="56"/>
  <c r="E76" i="57"/>
  <c r="BL29" i="55"/>
  <c r="BV29" i="55"/>
  <c r="BQ37" i="55"/>
  <c r="BR45" i="55"/>
  <c r="BL53" i="55"/>
  <c r="BV53" i="55"/>
  <c r="BS61" i="55"/>
  <c r="T69" i="56"/>
  <c r="AC57" i="56"/>
  <c r="AE57" i="56"/>
  <c r="BM69" i="55"/>
  <c r="BS69" i="55"/>
  <c r="Z45" i="56"/>
  <c r="AH49" i="56"/>
  <c r="AR49" i="56"/>
  <c r="P57" i="56"/>
  <c r="Z61" i="56"/>
  <c r="AH57" i="56"/>
  <c r="AR57" i="56"/>
  <c r="Z69" i="56"/>
  <c r="Y69" i="56"/>
  <c r="BU30" i="6"/>
  <c r="BO15" i="6"/>
  <c r="BP50" i="6"/>
  <c r="BF45" i="6"/>
  <c r="BO45" i="6"/>
  <c r="AW45" i="6"/>
  <c r="BU35" i="6"/>
  <c r="BU39" i="6"/>
  <c r="BC38" i="6"/>
  <c r="BI35" i="6"/>
  <c r="BF40" i="6"/>
  <c r="AW35" i="6"/>
  <c r="BF35" i="6"/>
  <c r="BC25" i="6"/>
  <c r="BL25" i="6"/>
  <c r="BL15" i="6"/>
  <c r="BU15" i="6"/>
  <c r="BC15" i="6"/>
  <c r="BU10" i="6"/>
  <c r="AZ30" i="6"/>
  <c r="BR25" i="6"/>
  <c r="BI25" i="6"/>
  <c r="AZ20" i="6"/>
  <c r="BI15" i="6"/>
  <c r="BR15" i="6"/>
  <c r="BI10" i="6"/>
  <c r="BR10" i="6"/>
  <c r="AW30" i="6"/>
  <c r="BF30" i="6"/>
  <c r="BF25" i="6"/>
  <c r="AW20" i="6"/>
  <c r="BF20" i="6"/>
  <c r="BO10" i="6"/>
  <c r="BF10" i="6"/>
  <c r="AZ45" i="6"/>
  <c r="DH20" i="5"/>
  <c r="DH10" i="5"/>
  <c r="DE25" i="5"/>
  <c r="DE15" i="5"/>
  <c r="DB40" i="5"/>
  <c r="DB10" i="5"/>
  <c r="DH15" i="5"/>
  <c r="DC50" i="5"/>
  <c r="DE40" i="5"/>
  <c r="DE30" i="5"/>
  <c r="DE20" i="5"/>
  <c r="DB35" i="5"/>
  <c r="DB30" i="5"/>
  <c r="DB20" i="5"/>
  <c r="D9" i="6"/>
  <c r="E65" i="6"/>
  <c r="E69" i="6"/>
  <c r="H74" i="6"/>
  <c r="J65" i="6"/>
  <c r="J57" i="6"/>
  <c r="O56" i="6"/>
  <c r="J49" i="6"/>
  <c r="J53" i="6"/>
  <c r="J41" i="6"/>
  <c r="J33" i="6"/>
  <c r="J37" i="6"/>
  <c r="J25" i="6"/>
  <c r="J17" i="6"/>
  <c r="J21" i="6"/>
  <c r="J9" i="6"/>
  <c r="O9" i="6"/>
  <c r="O13" i="6"/>
  <c r="O17" i="6"/>
  <c r="O25" i="6"/>
  <c r="O29" i="6"/>
  <c r="O33" i="6"/>
  <c r="O41" i="6"/>
  <c r="O45" i="6"/>
  <c r="O49" i="6"/>
  <c r="BN13" i="4"/>
  <c r="BN21" i="4"/>
  <c r="BN29" i="4"/>
  <c r="BN37" i="4"/>
  <c r="BN45" i="4"/>
  <c r="BN53" i="4"/>
  <c r="BN61" i="4"/>
  <c r="J67" i="6"/>
  <c r="CB10" i="4"/>
  <c r="CB15" i="4"/>
  <c r="CB20" i="4"/>
  <c r="CB25" i="4"/>
  <c r="CB30" i="4"/>
  <c r="CB35" i="4"/>
  <c r="CB40" i="4"/>
  <c r="CB45" i="4"/>
  <c r="BM13" i="4"/>
  <c r="BL69" i="4"/>
  <c r="D65" i="6"/>
  <c r="D69" i="6"/>
  <c r="BN69" i="4"/>
  <c r="F66" i="6"/>
  <c r="F69" i="6"/>
  <c r="BO78" i="4"/>
  <c r="G74" i="6"/>
  <c r="G78" i="6"/>
  <c r="BQ78" i="4"/>
  <c r="I75" i="6"/>
  <c r="I78" i="6"/>
  <c r="BQ69" i="4"/>
  <c r="I65" i="6"/>
  <c r="BS69" i="4"/>
  <c r="K66" i="6"/>
  <c r="BQ61" i="4"/>
  <c r="I57" i="6"/>
  <c r="I61" i="6"/>
  <c r="BS61" i="4"/>
  <c r="K58" i="6"/>
  <c r="BQ53" i="4"/>
  <c r="I49" i="6"/>
  <c r="I53" i="6"/>
  <c r="BS53" i="4"/>
  <c r="K50" i="6"/>
  <c r="K53" i="6"/>
  <c r="BQ45" i="4"/>
  <c r="I41" i="6"/>
  <c r="I45" i="6"/>
  <c r="BS45" i="4"/>
  <c r="K42" i="6"/>
  <c r="K45" i="6"/>
  <c r="BQ37" i="4"/>
  <c r="I33" i="6"/>
  <c r="I37" i="6"/>
  <c r="BS37" i="4"/>
  <c r="K34" i="6"/>
  <c r="K37" i="6"/>
  <c r="BQ29" i="4"/>
  <c r="I25" i="6"/>
  <c r="I29" i="6"/>
  <c r="BS29" i="4"/>
  <c r="K26" i="6"/>
  <c r="K29" i="6"/>
  <c r="BQ21" i="4"/>
  <c r="I17" i="6"/>
  <c r="I21" i="6"/>
  <c r="BS21" i="4"/>
  <c r="K18" i="6"/>
  <c r="K21" i="6"/>
  <c r="BQ13" i="4"/>
  <c r="I9" i="6"/>
  <c r="I13" i="6"/>
  <c r="BS13" i="4"/>
  <c r="K10" i="6"/>
  <c r="K13" i="6"/>
  <c r="BV13" i="4"/>
  <c r="N9" i="6"/>
  <c r="N13" i="6"/>
  <c r="BX13" i="4"/>
  <c r="P10" i="6"/>
  <c r="P13" i="6"/>
  <c r="BV21" i="4"/>
  <c r="N17" i="6"/>
  <c r="N21" i="6"/>
  <c r="BX21" i="4"/>
  <c r="P18" i="6"/>
  <c r="BV29" i="4"/>
  <c r="N25" i="6"/>
  <c r="N29" i="6"/>
  <c r="BX29" i="4"/>
  <c r="P26" i="6"/>
  <c r="P29" i="6"/>
  <c r="BV37" i="4"/>
  <c r="N33" i="6"/>
  <c r="N37" i="6"/>
  <c r="BX37" i="4"/>
  <c r="P34" i="6"/>
  <c r="P37" i="6"/>
  <c r="BV45" i="4"/>
  <c r="N41" i="6"/>
  <c r="N45" i="6"/>
  <c r="BX45" i="4"/>
  <c r="P42" i="6"/>
  <c r="P45" i="6"/>
  <c r="BV53" i="4"/>
  <c r="N49" i="6"/>
  <c r="N53" i="6"/>
  <c r="BX53" i="4"/>
  <c r="P50" i="6"/>
  <c r="P53" i="6"/>
  <c r="BV56" i="4"/>
  <c r="BV57" i="4"/>
  <c r="BX57" i="4"/>
  <c r="BX58" i="4"/>
  <c r="E10" i="6"/>
  <c r="E13" i="6"/>
  <c r="D17" i="6"/>
  <c r="D21" i="6"/>
  <c r="F18" i="6"/>
  <c r="D25" i="6"/>
  <c r="D29" i="6"/>
  <c r="F26" i="6"/>
  <c r="F29" i="6"/>
  <c r="D33" i="6"/>
  <c r="D37" i="6"/>
  <c r="F34" i="6"/>
  <c r="D41" i="6"/>
  <c r="D45" i="6"/>
  <c r="F42" i="6"/>
  <c r="F45" i="6"/>
  <c r="D49" i="6"/>
  <c r="D53" i="6"/>
  <c r="F50" i="6"/>
  <c r="D57" i="6"/>
  <c r="D61" i="6"/>
  <c r="F58" i="6"/>
  <c r="F61" i="6"/>
  <c r="BW56" i="4"/>
  <c r="BW57" i="4"/>
  <c r="BX59" i="4"/>
  <c r="E17" i="6"/>
  <c r="E25" i="6"/>
  <c r="E29" i="6"/>
  <c r="E33" i="6"/>
  <c r="E41" i="6"/>
  <c r="E45" i="6"/>
  <c r="E49" i="6"/>
  <c r="E57" i="6"/>
  <c r="E61" i="6"/>
  <c r="CE10" i="4"/>
  <c r="CE15" i="4"/>
  <c r="CE20" i="4"/>
  <c r="CE25" i="4"/>
  <c r="CE30" i="4"/>
  <c r="CE35" i="4"/>
  <c r="CE40" i="4"/>
  <c r="CE45" i="4"/>
  <c r="CH10" i="4"/>
  <c r="CH15" i="4"/>
  <c r="CH20" i="4"/>
  <c r="CH25" i="4"/>
  <c r="CH30" i="4"/>
  <c r="CH35" i="4"/>
  <c r="D13" i="6"/>
  <c r="F13" i="6"/>
  <c r="E21" i="6"/>
  <c r="E37" i="6"/>
  <c r="E53" i="6"/>
  <c r="H78" i="6"/>
  <c r="O57" i="6"/>
  <c r="O58" i="6"/>
  <c r="P59" i="6"/>
  <c r="J61" i="6"/>
  <c r="J45" i="6"/>
  <c r="J29" i="6"/>
  <c r="J13" i="6"/>
  <c r="O21" i="6"/>
  <c r="O37" i="6"/>
  <c r="O53" i="6"/>
  <c r="F21" i="6"/>
  <c r="F37" i="6"/>
  <c r="F53" i="6"/>
  <c r="K61" i="6"/>
  <c r="P21" i="6"/>
  <c r="BW56" i="5"/>
  <c r="BR53" i="5"/>
  <c r="BS53" i="5"/>
  <c r="BL61" i="5"/>
  <c r="BN53" i="5"/>
  <c r="BV57" i="5"/>
  <c r="BR21" i="5"/>
  <c r="BQ29" i="5"/>
  <c r="BN29" i="5"/>
  <c r="BX29" i="5"/>
  <c r="BS29" i="5"/>
  <c r="BR61" i="5"/>
  <c r="BM61" i="5"/>
  <c r="BQ13" i="5"/>
  <c r="BN13" i="5"/>
  <c r="BX13" i="5"/>
  <c r="BS13" i="5"/>
  <c r="BR37" i="5"/>
  <c r="BR45" i="5"/>
  <c r="BS45" i="5"/>
  <c r="BN45" i="5"/>
  <c r="BX45" i="5"/>
  <c r="BX58" i="5"/>
  <c r="BN69" i="5"/>
  <c r="BW57" i="5"/>
  <c r="BR13" i="5"/>
  <c r="BQ21" i="5"/>
  <c r="BN21" i="5"/>
  <c r="BX21" i="5"/>
  <c r="BS21" i="5"/>
  <c r="BR29" i="5"/>
  <c r="BQ37" i="5"/>
  <c r="BN37" i="5"/>
  <c r="BX37" i="5"/>
  <c r="BS37" i="5"/>
  <c r="BQ45" i="5"/>
  <c r="BQ53" i="5"/>
  <c r="BN61" i="5"/>
  <c r="BW58" i="5"/>
  <c r="BM69" i="5"/>
  <c r="BR69" i="5"/>
  <c r="BQ69" i="5"/>
  <c r="BQ78" i="5"/>
  <c r="BQ61" i="5"/>
  <c r="J28" i="57"/>
  <c r="AB15" i="57"/>
  <c r="C14" i="59"/>
  <c r="J45" i="56"/>
  <c r="Z29" i="56"/>
  <c r="AM17" i="56"/>
  <c r="D77" i="57"/>
  <c r="AO29" i="56"/>
  <c r="AN67" i="56"/>
  <c r="I66" i="57"/>
  <c r="N57" i="57"/>
  <c r="E20" i="57"/>
  <c r="AB6" i="57"/>
  <c r="C5" i="59"/>
  <c r="E29" i="56"/>
  <c r="M48" i="57"/>
  <c r="M52" i="57"/>
  <c r="AR53" i="56"/>
  <c r="J67" i="57"/>
  <c r="O58" i="57"/>
  <c r="AT59" i="56"/>
  <c r="D64" i="57"/>
  <c r="D68" i="57"/>
  <c r="AI69" i="56"/>
  <c r="J41" i="57"/>
  <c r="H48" i="57"/>
  <c r="H52" i="57"/>
  <c r="AM53" i="56"/>
  <c r="I32" i="57"/>
  <c r="I36" i="57"/>
  <c r="AN37" i="56"/>
  <c r="C32" i="57"/>
  <c r="C36" i="57"/>
  <c r="AH37" i="56"/>
  <c r="M24" i="57"/>
  <c r="M28" i="57"/>
  <c r="AR29" i="56"/>
  <c r="I16" i="57"/>
  <c r="I20" i="57"/>
  <c r="AN21" i="56"/>
  <c r="X69" i="56"/>
  <c r="AC56" i="56"/>
  <c r="P53" i="56"/>
  <c r="AT50" i="56"/>
  <c r="F53" i="56"/>
  <c r="AJ50" i="56"/>
  <c r="O45" i="54"/>
  <c r="P45" i="56"/>
  <c r="AT42" i="56"/>
  <c r="H40" i="57"/>
  <c r="H44" i="57"/>
  <c r="AM45" i="56"/>
  <c r="P13" i="56"/>
  <c r="AT10" i="56"/>
  <c r="J49" i="57"/>
  <c r="J52" i="57"/>
  <c r="AB18" i="57"/>
  <c r="C17" i="59"/>
  <c r="AO53" i="56"/>
  <c r="AO43" i="56"/>
  <c r="J42" i="57"/>
  <c r="K45" i="56"/>
  <c r="N24" i="57"/>
  <c r="N28" i="57"/>
  <c r="AS29" i="56"/>
  <c r="H16" i="57"/>
  <c r="H20" i="57"/>
  <c r="AM21" i="56"/>
  <c r="M8" i="57"/>
  <c r="M12" i="57"/>
  <c r="AR13" i="56"/>
  <c r="AS58" i="56"/>
  <c r="I65" i="57"/>
  <c r="N56" i="57"/>
  <c r="AS57" i="56"/>
  <c r="I69" i="56"/>
  <c r="AM65" i="56"/>
  <c r="N56" i="56"/>
  <c r="AO59" i="56"/>
  <c r="AO61" i="56"/>
  <c r="P58" i="56"/>
  <c r="J57" i="57"/>
  <c r="H56" i="57"/>
  <c r="H60" i="57"/>
  <c r="AM61" i="56"/>
  <c r="J53" i="56"/>
  <c r="AN49" i="56"/>
  <c r="N40" i="57"/>
  <c r="N44" i="57"/>
  <c r="AS45" i="56"/>
  <c r="D44" i="57"/>
  <c r="E37" i="56"/>
  <c r="AI33" i="56"/>
  <c r="O25" i="57"/>
  <c r="O28" i="57"/>
  <c r="AB25" i="57"/>
  <c r="C24" i="59"/>
  <c r="AT29" i="56"/>
  <c r="E25" i="57"/>
  <c r="E28" i="57"/>
  <c r="AB7" i="57"/>
  <c r="C6" i="59"/>
  <c r="AJ29" i="56"/>
  <c r="N74" i="54"/>
  <c r="O74" i="54"/>
  <c r="O33" i="54"/>
  <c r="N68" i="54"/>
  <c r="O68" i="54"/>
  <c r="O27" i="54"/>
  <c r="O63" i="54"/>
  <c r="N80" i="54"/>
  <c r="O80" i="54"/>
  <c r="C56" i="57"/>
  <c r="C60" i="57"/>
  <c r="AH61" i="56"/>
  <c r="C48" i="57"/>
  <c r="C52" i="57"/>
  <c r="AH53" i="56"/>
  <c r="J65" i="57"/>
  <c r="AO69" i="56"/>
  <c r="AT57" i="56"/>
  <c r="I64" i="57"/>
  <c r="AN69" i="56"/>
  <c r="AD56" i="56"/>
  <c r="F45" i="56"/>
  <c r="AJ42" i="56"/>
  <c r="M32" i="57"/>
  <c r="M36" i="57"/>
  <c r="AR37" i="56"/>
  <c r="C24" i="57"/>
  <c r="C28" i="57"/>
  <c r="AH29" i="56"/>
  <c r="AN25" i="56"/>
  <c r="O17" i="57"/>
  <c r="O20" i="57"/>
  <c r="AB24" i="57"/>
  <c r="C23" i="59"/>
  <c r="AT21" i="56"/>
  <c r="J9" i="57"/>
  <c r="AO13" i="56"/>
  <c r="AM75" i="56"/>
  <c r="I78" i="56"/>
  <c r="E57" i="57"/>
  <c r="E60" i="57"/>
  <c r="AB11" i="57"/>
  <c r="C10" i="59"/>
  <c r="AJ61" i="56"/>
  <c r="AN57" i="56"/>
  <c r="J61" i="56"/>
  <c r="E61" i="56"/>
  <c r="AI57" i="56"/>
  <c r="N45" i="56"/>
  <c r="AR41" i="56"/>
  <c r="D45" i="56"/>
  <c r="AH41" i="56"/>
  <c r="J33" i="57"/>
  <c r="J36" i="57"/>
  <c r="AB16" i="57"/>
  <c r="C15" i="59"/>
  <c r="AO37" i="56"/>
  <c r="F13" i="56"/>
  <c r="AJ10" i="56"/>
  <c r="AI49" i="56"/>
  <c r="E53" i="56"/>
  <c r="I40" i="57"/>
  <c r="I44" i="57"/>
  <c r="AN45" i="56"/>
  <c r="H32" i="57"/>
  <c r="H36" i="57"/>
  <c r="AM37" i="56"/>
  <c r="D24" i="57"/>
  <c r="D28" i="57"/>
  <c r="AI29" i="56"/>
  <c r="AS17" i="56"/>
  <c r="AI17" i="56"/>
  <c r="C8" i="57"/>
  <c r="C12" i="57"/>
  <c r="AH13" i="56"/>
  <c r="AN13" i="56"/>
  <c r="I8" i="57"/>
  <c r="G78" i="56"/>
  <c r="AK74" i="56"/>
  <c r="E65" i="57"/>
  <c r="E68" i="57"/>
  <c r="AB12" i="57"/>
  <c r="C11" i="59"/>
  <c r="AJ69" i="56"/>
  <c r="C64" i="57"/>
  <c r="C68" i="57"/>
  <c r="AH69" i="56"/>
  <c r="K61" i="56"/>
  <c r="AI45" i="56"/>
  <c r="O37" i="56"/>
  <c r="AS33" i="56"/>
  <c r="I29" i="56"/>
  <c r="AM25" i="56"/>
  <c r="J17" i="57"/>
  <c r="J20" i="57"/>
  <c r="AB14" i="57"/>
  <c r="C13" i="59"/>
  <c r="AO21" i="56"/>
  <c r="AR17" i="56"/>
  <c r="N21" i="56"/>
  <c r="D21" i="56"/>
  <c r="AH17" i="56"/>
  <c r="AJ21" i="56"/>
  <c r="O33" i="57"/>
  <c r="O36" i="57"/>
  <c r="AB26" i="57"/>
  <c r="C25" i="59"/>
  <c r="AT37" i="56"/>
  <c r="E33" i="57"/>
  <c r="E36" i="57"/>
  <c r="AB8" i="57"/>
  <c r="C7" i="59"/>
  <c r="AJ37" i="56"/>
  <c r="AM9" i="56"/>
  <c r="N48" i="57"/>
  <c r="N52" i="57"/>
  <c r="AS53" i="56"/>
  <c r="N8" i="57"/>
  <c r="N12" i="57"/>
  <c r="AS13" i="56"/>
  <c r="D8" i="57"/>
  <c r="D12" i="57"/>
  <c r="AI13" i="56"/>
  <c r="BU38" i="6"/>
  <c r="BR45" i="6"/>
  <c r="BI45" i="6"/>
  <c r="BL38" i="6"/>
  <c r="BR40" i="6"/>
  <c r="BR35" i="6"/>
  <c r="BO40" i="6"/>
  <c r="BO35" i="6"/>
  <c r="BU25" i="6"/>
  <c r="BO30" i="6"/>
  <c r="BO25" i="6"/>
  <c r="BO20" i="6"/>
  <c r="J69" i="6"/>
  <c r="P57" i="6"/>
  <c r="I69" i="6"/>
  <c r="N56" i="6"/>
  <c r="K69" i="6"/>
  <c r="AE58" i="4"/>
  <c r="AE57" i="4"/>
  <c r="AD57" i="4"/>
  <c r="AD58" i="4"/>
  <c r="AD56" i="4"/>
  <c r="AC57" i="4"/>
  <c r="AC56" i="4"/>
  <c r="AT58" i="4"/>
  <c r="AT59" i="4"/>
  <c r="AT57" i="4"/>
  <c r="AS57" i="4"/>
  <c r="AS58" i="4"/>
  <c r="AS56" i="4"/>
  <c r="AR57" i="4"/>
  <c r="AR56" i="4"/>
  <c r="M16" i="57"/>
  <c r="M20" i="57"/>
  <c r="AR21" i="56"/>
  <c r="C73" i="57"/>
  <c r="C77" i="57"/>
  <c r="AK78" i="56"/>
  <c r="D81" i="57"/>
  <c r="D85" i="57"/>
  <c r="I12" i="57"/>
  <c r="D16" i="57"/>
  <c r="D20" i="57"/>
  <c r="AI21" i="56"/>
  <c r="E9" i="57"/>
  <c r="E12" i="57"/>
  <c r="AB5" i="57"/>
  <c r="C4" i="59"/>
  <c r="AJ13" i="56"/>
  <c r="C40" i="57"/>
  <c r="C44" i="57"/>
  <c r="AH45" i="56"/>
  <c r="M40" i="57"/>
  <c r="M44" i="57"/>
  <c r="AR45" i="56"/>
  <c r="D56" i="57"/>
  <c r="D60" i="57"/>
  <c r="AI61" i="56"/>
  <c r="E82" i="57"/>
  <c r="E85" i="57"/>
  <c r="J12" i="57"/>
  <c r="AB13" i="57"/>
  <c r="C12" i="59"/>
  <c r="E41" i="57"/>
  <c r="E44" i="57"/>
  <c r="AJ45" i="56"/>
  <c r="I68" i="57"/>
  <c r="O56" i="57"/>
  <c r="J68" i="57"/>
  <c r="AB20" i="57"/>
  <c r="C19" i="59"/>
  <c r="J58" i="57"/>
  <c r="O57" i="57"/>
  <c r="AT58" i="56"/>
  <c r="H64" i="57"/>
  <c r="AM69" i="56"/>
  <c r="AR56" i="56"/>
  <c r="O9" i="57"/>
  <c r="O12" i="57"/>
  <c r="AB23" i="57"/>
  <c r="C22" i="59"/>
  <c r="AT13" i="56"/>
  <c r="O41" i="57"/>
  <c r="O44" i="57"/>
  <c r="AB27" i="57"/>
  <c r="C26" i="59"/>
  <c r="AT45" i="56"/>
  <c r="E49" i="57"/>
  <c r="E52" i="57"/>
  <c r="AJ53" i="56"/>
  <c r="O49" i="57"/>
  <c r="O52" i="57"/>
  <c r="AB28" i="57"/>
  <c r="C27" i="59"/>
  <c r="AT53" i="56"/>
  <c r="AO45" i="56"/>
  <c r="H8" i="57"/>
  <c r="AM13" i="56"/>
  <c r="C16" i="57"/>
  <c r="C20" i="57"/>
  <c r="AH21" i="56"/>
  <c r="H24" i="57"/>
  <c r="H28" i="57"/>
  <c r="AM29" i="56"/>
  <c r="N32" i="57"/>
  <c r="N36" i="57"/>
  <c r="AS37" i="56"/>
  <c r="N16" i="57"/>
  <c r="N20" i="57"/>
  <c r="AS21" i="56"/>
  <c r="D48" i="57"/>
  <c r="D52" i="57"/>
  <c r="AI53" i="56"/>
  <c r="I56" i="57"/>
  <c r="I60" i="57"/>
  <c r="AN61" i="56"/>
  <c r="E74" i="57"/>
  <c r="E77" i="57"/>
  <c r="AB21" i="57"/>
  <c r="C20" i="59"/>
  <c r="AM78" i="56"/>
  <c r="I24" i="57"/>
  <c r="I28" i="57"/>
  <c r="AN29" i="56"/>
  <c r="AS56" i="56"/>
  <c r="D32" i="57"/>
  <c r="D36" i="57"/>
  <c r="AI37" i="56"/>
  <c r="I48" i="57"/>
  <c r="I52" i="57"/>
  <c r="AN53" i="56"/>
  <c r="J44" i="57"/>
  <c r="AB17" i="57"/>
  <c r="C16" i="59"/>
  <c r="S9" i="6"/>
  <c r="AH9" i="6"/>
  <c r="T9" i="6"/>
  <c r="AI9" i="6"/>
  <c r="U9" i="6"/>
  <c r="X9" i="6"/>
  <c r="AM9" i="6"/>
  <c r="Y9" i="6"/>
  <c r="AN9" i="6"/>
  <c r="Z9" i="6"/>
  <c r="AC9" i="6"/>
  <c r="AR9" i="6"/>
  <c r="AD9" i="6"/>
  <c r="AS9" i="6"/>
  <c r="AE9" i="6"/>
  <c r="S10" i="6"/>
  <c r="AH10" i="6"/>
  <c r="T10" i="6"/>
  <c r="U10" i="6"/>
  <c r="AJ10" i="6"/>
  <c r="X10" i="6"/>
  <c r="AM10" i="6"/>
  <c r="Y10" i="6"/>
  <c r="AN10" i="6"/>
  <c r="Z10" i="6"/>
  <c r="AO10" i="6"/>
  <c r="AC10" i="6"/>
  <c r="AR10" i="6"/>
  <c r="AD10" i="6"/>
  <c r="AS10" i="6"/>
  <c r="AE10" i="6"/>
  <c r="AT10" i="6"/>
  <c r="S11" i="6"/>
  <c r="T11" i="6"/>
  <c r="AI11" i="6"/>
  <c r="U11" i="6"/>
  <c r="X11" i="6"/>
  <c r="Y11" i="6"/>
  <c r="AN11" i="6"/>
  <c r="Z11" i="6"/>
  <c r="AO11" i="6"/>
  <c r="AC11" i="6"/>
  <c r="AD11" i="6"/>
  <c r="AS11" i="6"/>
  <c r="AE11" i="6"/>
  <c r="AT11" i="6"/>
  <c r="S12" i="6"/>
  <c r="T12" i="6"/>
  <c r="U12" i="6"/>
  <c r="AJ12" i="6"/>
  <c r="X12" i="6"/>
  <c r="Y12" i="6"/>
  <c r="Z12" i="6"/>
  <c r="AO12" i="6"/>
  <c r="AC12" i="6"/>
  <c r="AD12" i="6"/>
  <c r="AE12" i="6"/>
  <c r="AT12" i="6"/>
  <c r="S17" i="6"/>
  <c r="AH17" i="6"/>
  <c r="T17" i="6"/>
  <c r="AI17" i="6"/>
  <c r="U17" i="6"/>
  <c r="X17" i="6"/>
  <c r="Y17" i="6"/>
  <c r="AN17" i="6"/>
  <c r="Z17" i="6"/>
  <c r="AC17" i="6"/>
  <c r="AR17" i="6"/>
  <c r="AD17" i="6"/>
  <c r="AS17" i="6"/>
  <c r="AE17" i="6"/>
  <c r="S18" i="6"/>
  <c r="AH18" i="6"/>
  <c r="T18" i="6"/>
  <c r="AI18" i="6"/>
  <c r="U18" i="6"/>
  <c r="AJ18" i="6"/>
  <c r="X18" i="6"/>
  <c r="AM18" i="6"/>
  <c r="Y18" i="6"/>
  <c r="AN18" i="6"/>
  <c r="Z18" i="6"/>
  <c r="AO18" i="6"/>
  <c r="AC18" i="6"/>
  <c r="AR18" i="6"/>
  <c r="AD18" i="6"/>
  <c r="AS18" i="6"/>
  <c r="AE18" i="6"/>
  <c r="AT18" i="6"/>
  <c r="S19" i="6"/>
  <c r="T19" i="6"/>
  <c r="AI19" i="6"/>
  <c r="U19" i="6"/>
  <c r="AJ19" i="6"/>
  <c r="X19" i="6"/>
  <c r="Y19" i="6"/>
  <c r="AN19" i="6"/>
  <c r="Z19" i="6"/>
  <c r="AO19" i="6"/>
  <c r="AC19" i="6"/>
  <c r="AD19" i="6"/>
  <c r="AS19" i="6"/>
  <c r="AE19" i="6"/>
  <c r="AT19" i="6"/>
  <c r="S20" i="6"/>
  <c r="T20" i="6"/>
  <c r="U20" i="6"/>
  <c r="AJ20" i="6"/>
  <c r="X20" i="6"/>
  <c r="Y20" i="6"/>
  <c r="Z20" i="6"/>
  <c r="AO20" i="6"/>
  <c r="AC20" i="6"/>
  <c r="AD20" i="6"/>
  <c r="AE20" i="6"/>
  <c r="AT20" i="6"/>
  <c r="S25" i="6"/>
  <c r="AH25" i="6"/>
  <c r="T25" i="6"/>
  <c r="AI25" i="6"/>
  <c r="U25" i="6"/>
  <c r="X25" i="6"/>
  <c r="AM25" i="6"/>
  <c r="Y25" i="6"/>
  <c r="AN25" i="6"/>
  <c r="Z25" i="6"/>
  <c r="AC25" i="6"/>
  <c r="AR25" i="6"/>
  <c r="AD25" i="6"/>
  <c r="AS25" i="6"/>
  <c r="AE25" i="6"/>
  <c r="S26" i="6"/>
  <c r="AH26" i="6"/>
  <c r="T26" i="6"/>
  <c r="AI26" i="6"/>
  <c r="U26" i="6"/>
  <c r="AJ26" i="6"/>
  <c r="X26" i="6"/>
  <c r="AM26" i="6"/>
  <c r="Y26" i="6"/>
  <c r="AN26" i="6"/>
  <c r="Z26" i="6"/>
  <c r="AO26" i="6"/>
  <c r="AC26" i="6"/>
  <c r="AR26" i="6"/>
  <c r="AD26" i="6"/>
  <c r="AS26" i="6"/>
  <c r="AE26" i="6"/>
  <c r="AT26" i="6"/>
  <c r="S27" i="6"/>
  <c r="T27" i="6"/>
  <c r="AI27" i="6"/>
  <c r="U27" i="6"/>
  <c r="AJ27" i="6"/>
  <c r="X27" i="6"/>
  <c r="Y27" i="6"/>
  <c r="AN27" i="6"/>
  <c r="Z27" i="6"/>
  <c r="AO27" i="6"/>
  <c r="AC27" i="6"/>
  <c r="AD27" i="6"/>
  <c r="AS27" i="6"/>
  <c r="AE27" i="6"/>
  <c r="AT27" i="6"/>
  <c r="S28" i="6"/>
  <c r="T28" i="6"/>
  <c r="U28" i="6"/>
  <c r="AJ28" i="6"/>
  <c r="X28" i="6"/>
  <c r="Y28" i="6"/>
  <c r="Z28" i="6"/>
  <c r="AO28" i="6"/>
  <c r="AC28" i="6"/>
  <c r="AD28" i="6"/>
  <c r="AE28" i="6"/>
  <c r="AT28" i="6"/>
  <c r="J60" i="57"/>
  <c r="AB19" i="57"/>
  <c r="C18" i="59"/>
  <c r="C81" i="57"/>
  <c r="C85" i="57"/>
  <c r="H12" i="57"/>
  <c r="M55" i="57"/>
  <c r="H68" i="57"/>
  <c r="N55" i="57"/>
  <c r="E27" i="37"/>
  <c r="N26" i="37"/>
  <c r="J26" i="37"/>
  <c r="D26" i="37"/>
  <c r="O25" i="37"/>
  <c r="M25" i="37"/>
  <c r="I25" i="37"/>
  <c r="E25" i="37"/>
  <c r="C25" i="37"/>
  <c r="N24" i="37"/>
  <c r="AM29" i="6"/>
  <c r="H24" i="37"/>
  <c r="D24" i="37"/>
  <c r="O19" i="37"/>
  <c r="E19" i="37"/>
  <c r="N18" i="37"/>
  <c r="J18" i="37"/>
  <c r="D18" i="37"/>
  <c r="O17" i="37"/>
  <c r="M17" i="37"/>
  <c r="I17" i="37"/>
  <c r="E17" i="37"/>
  <c r="C17" i="37"/>
  <c r="N16" i="37"/>
  <c r="D16" i="37"/>
  <c r="O11" i="37"/>
  <c r="E11" i="37"/>
  <c r="N10" i="37"/>
  <c r="J10" i="37"/>
  <c r="E83" i="37"/>
  <c r="D10" i="37"/>
  <c r="O9" i="37"/>
  <c r="M9" i="37"/>
  <c r="I9" i="37"/>
  <c r="D82" i="37"/>
  <c r="E9" i="37"/>
  <c r="C9" i="37"/>
  <c r="N8" i="37"/>
  <c r="AM13" i="6"/>
  <c r="H8" i="37"/>
  <c r="D8" i="37"/>
  <c r="O27" i="37"/>
  <c r="J27" i="37"/>
  <c r="O26" i="37"/>
  <c r="I26" i="37"/>
  <c r="E26" i="37"/>
  <c r="N25" i="37"/>
  <c r="J25" i="37"/>
  <c r="J28" i="37"/>
  <c r="AC16" i="37"/>
  <c r="H25" i="37"/>
  <c r="D25" i="37"/>
  <c r="M24" i="37"/>
  <c r="I24" i="37"/>
  <c r="I28" i="37"/>
  <c r="C24" i="37"/>
  <c r="C28" i="37"/>
  <c r="J19" i="37"/>
  <c r="O18" i="37"/>
  <c r="I18" i="37"/>
  <c r="E18" i="37"/>
  <c r="N17" i="37"/>
  <c r="J17" i="37"/>
  <c r="H17" i="37"/>
  <c r="D17" i="37"/>
  <c r="M16" i="37"/>
  <c r="M20" i="37"/>
  <c r="I16" i="37"/>
  <c r="C16" i="37"/>
  <c r="C20" i="37"/>
  <c r="J11" i="37"/>
  <c r="E84" i="37"/>
  <c r="O10" i="37"/>
  <c r="I10" i="37"/>
  <c r="D83" i="37"/>
  <c r="N9" i="37"/>
  <c r="J9" i="37"/>
  <c r="H9" i="37"/>
  <c r="C82" i="37"/>
  <c r="M8" i="37"/>
  <c r="I8" i="37"/>
  <c r="C8" i="37"/>
  <c r="C12" i="37"/>
  <c r="AT29" i="6"/>
  <c r="AJ29" i="6"/>
  <c r="AS29" i="6"/>
  <c r="AI29" i="6"/>
  <c r="AT21" i="6"/>
  <c r="AJ21" i="6"/>
  <c r="AS21" i="6"/>
  <c r="X21" i="6"/>
  <c r="AM17" i="6"/>
  <c r="AI21" i="6"/>
  <c r="AT13" i="6"/>
  <c r="AS13" i="6"/>
  <c r="AO29" i="6"/>
  <c r="AR29" i="6"/>
  <c r="AN29" i="6"/>
  <c r="AH29" i="6"/>
  <c r="AO21" i="6"/>
  <c r="AR21" i="6"/>
  <c r="AN21" i="6"/>
  <c r="AH21" i="6"/>
  <c r="AO13" i="6"/>
  <c r="AR13" i="6"/>
  <c r="AN13" i="6"/>
  <c r="X29" i="6"/>
  <c r="AD29" i="6"/>
  <c r="Z21" i="6"/>
  <c r="T21" i="6"/>
  <c r="Z29" i="6"/>
  <c r="AD21" i="6"/>
  <c r="S13" i="6"/>
  <c r="T29" i="6"/>
  <c r="AE13" i="6"/>
  <c r="AE21" i="6"/>
  <c r="AC21" i="6"/>
  <c r="Y21" i="6"/>
  <c r="U21" i="6"/>
  <c r="S21" i="6"/>
  <c r="AC13" i="6"/>
  <c r="AJ11" i="6"/>
  <c r="U13" i="6"/>
  <c r="AE29" i="6"/>
  <c r="AC29" i="6"/>
  <c r="Y29" i="6"/>
  <c r="U29" i="6"/>
  <c r="S29" i="6"/>
  <c r="Y13" i="6"/>
  <c r="AD13" i="6"/>
  <c r="Z13" i="6"/>
  <c r="X13" i="6"/>
  <c r="AI10" i="6"/>
  <c r="T13" i="6"/>
  <c r="AH13" i="6"/>
  <c r="AC34" i="6"/>
  <c r="AR34" i="6"/>
  <c r="X35" i="6"/>
  <c r="Y36" i="6"/>
  <c r="X51" i="6"/>
  <c r="Y52" i="6"/>
  <c r="Y57" i="6"/>
  <c r="AN57" i="6"/>
  <c r="X68" i="6"/>
  <c r="Z68" i="6"/>
  <c r="V76" i="6"/>
  <c r="W77" i="6"/>
  <c r="T67" i="6"/>
  <c r="AI67" i="6"/>
  <c r="U65" i="6"/>
  <c r="S59" i="6"/>
  <c r="U59" i="6"/>
  <c r="AJ59" i="6"/>
  <c r="U57" i="6"/>
  <c r="S34" i="6"/>
  <c r="AH34" i="6"/>
  <c r="U34" i="6"/>
  <c r="AJ34" i="6"/>
  <c r="T35" i="6"/>
  <c r="AI35" i="6"/>
  <c r="S36" i="6"/>
  <c r="U36" i="6"/>
  <c r="AJ36" i="6"/>
  <c r="S65" i="6"/>
  <c r="AH65" i="6"/>
  <c r="S57" i="6"/>
  <c r="AH57" i="6"/>
  <c r="X77" i="6"/>
  <c r="AM77" i="6"/>
  <c r="V77" i="6"/>
  <c r="X76" i="6"/>
  <c r="AM76" i="6"/>
  <c r="W76" i="6"/>
  <c r="AL76" i="6"/>
  <c r="X75" i="6"/>
  <c r="AM75" i="6"/>
  <c r="W75" i="6"/>
  <c r="AL75" i="6"/>
  <c r="V75" i="6"/>
  <c r="AK75" i="6"/>
  <c r="W74" i="6"/>
  <c r="AL74" i="6"/>
  <c r="Y68" i="6"/>
  <c r="U68" i="6"/>
  <c r="AJ68" i="6"/>
  <c r="T68" i="6"/>
  <c r="S68" i="6"/>
  <c r="Z67" i="6"/>
  <c r="Y67" i="6"/>
  <c r="X67" i="6"/>
  <c r="U67" i="6"/>
  <c r="AJ67" i="6"/>
  <c r="S67" i="6"/>
  <c r="Z66" i="6"/>
  <c r="Y66" i="6"/>
  <c r="X66" i="6"/>
  <c r="U66" i="6"/>
  <c r="AJ66" i="6"/>
  <c r="T66" i="6"/>
  <c r="AI66" i="6"/>
  <c r="S66" i="6"/>
  <c r="AH66" i="6"/>
  <c r="Y65" i="6"/>
  <c r="Z60" i="6"/>
  <c r="AO60" i="6"/>
  <c r="Y60" i="6"/>
  <c r="X60" i="6"/>
  <c r="U60" i="6"/>
  <c r="AJ60" i="6"/>
  <c r="T60" i="6"/>
  <c r="S60" i="6"/>
  <c r="Z59" i="6"/>
  <c r="AO59" i="6"/>
  <c r="Y59" i="6"/>
  <c r="AN59" i="6"/>
  <c r="X59" i="6"/>
  <c r="T59" i="6"/>
  <c r="AI59" i="6"/>
  <c r="Z58" i="6"/>
  <c r="AO58" i="6"/>
  <c r="Y58" i="6"/>
  <c r="AN58" i="6"/>
  <c r="X58" i="6"/>
  <c r="AM58" i="6"/>
  <c r="U58" i="6"/>
  <c r="AJ58" i="6"/>
  <c r="T58" i="6"/>
  <c r="AI58" i="6"/>
  <c r="S58" i="6"/>
  <c r="AH58" i="6"/>
  <c r="AE52" i="6"/>
  <c r="AT52" i="6"/>
  <c r="AD52" i="6"/>
  <c r="AC52" i="6"/>
  <c r="Z52" i="6"/>
  <c r="AO52" i="6"/>
  <c r="X52" i="6"/>
  <c r="U52" i="6"/>
  <c r="AJ52" i="6"/>
  <c r="T52" i="6"/>
  <c r="S52" i="6"/>
  <c r="AE51" i="6"/>
  <c r="AT51" i="6"/>
  <c r="AD51" i="6"/>
  <c r="AS51" i="6"/>
  <c r="AC51" i="6"/>
  <c r="Z51" i="6"/>
  <c r="AO51" i="6"/>
  <c r="Y51" i="6"/>
  <c r="AN51" i="6"/>
  <c r="U51" i="6"/>
  <c r="AJ51" i="6"/>
  <c r="T51" i="6"/>
  <c r="AI51" i="6"/>
  <c r="S51" i="6"/>
  <c r="AE50" i="6"/>
  <c r="AT50" i="6"/>
  <c r="AD50" i="6"/>
  <c r="AS50" i="6"/>
  <c r="AC50" i="6"/>
  <c r="AR50" i="6"/>
  <c r="Z50" i="6"/>
  <c r="AO50" i="6"/>
  <c r="Y50" i="6"/>
  <c r="AN50" i="6"/>
  <c r="X50" i="6"/>
  <c r="AM50" i="6"/>
  <c r="U50" i="6"/>
  <c r="AJ50" i="6"/>
  <c r="S50" i="6"/>
  <c r="AH50" i="6"/>
  <c r="AD49" i="6"/>
  <c r="AS49" i="6"/>
  <c r="Y49" i="6"/>
  <c r="AN49" i="6"/>
  <c r="X49" i="6"/>
  <c r="AM49" i="6"/>
  <c r="U49" i="6"/>
  <c r="T49" i="6"/>
  <c r="AI49" i="6"/>
  <c r="S49" i="6"/>
  <c r="AH49" i="6"/>
  <c r="AE44" i="6"/>
  <c r="AT44" i="6"/>
  <c r="AD44" i="6"/>
  <c r="AC44" i="6"/>
  <c r="Z44" i="6"/>
  <c r="AO44" i="6"/>
  <c r="Y44" i="6"/>
  <c r="X44" i="6"/>
  <c r="U44" i="6"/>
  <c r="AJ44" i="6"/>
  <c r="T44" i="6"/>
  <c r="S44" i="6"/>
  <c r="AE43" i="6"/>
  <c r="AT43" i="6"/>
  <c r="AD43" i="6"/>
  <c r="AS43" i="6"/>
  <c r="AC43" i="6"/>
  <c r="Z43" i="6"/>
  <c r="AO43" i="6"/>
  <c r="Y43" i="6"/>
  <c r="AN43" i="6"/>
  <c r="X43" i="6"/>
  <c r="U43" i="6"/>
  <c r="AJ43" i="6"/>
  <c r="T43" i="6"/>
  <c r="AI43" i="6"/>
  <c r="S43" i="6"/>
  <c r="AE42" i="6"/>
  <c r="AT42" i="6"/>
  <c r="AD42" i="6"/>
  <c r="AS42" i="6"/>
  <c r="AC42" i="6"/>
  <c r="AR42" i="6"/>
  <c r="Z42" i="6"/>
  <c r="AO42" i="6"/>
  <c r="Y42" i="6"/>
  <c r="AN42" i="6"/>
  <c r="X42" i="6"/>
  <c r="AM42" i="6"/>
  <c r="U42" i="6"/>
  <c r="AJ42" i="6"/>
  <c r="T42" i="6"/>
  <c r="AI42" i="6"/>
  <c r="S42" i="6"/>
  <c r="AH42" i="6"/>
  <c r="AD41" i="6"/>
  <c r="AS41" i="6"/>
  <c r="X41" i="6"/>
  <c r="AM41" i="6"/>
  <c r="U41" i="6"/>
  <c r="T41" i="6"/>
  <c r="AI41" i="6"/>
  <c r="S41" i="6"/>
  <c r="AH41" i="6"/>
  <c r="AE36" i="6"/>
  <c r="AT36" i="6"/>
  <c r="AD36" i="6"/>
  <c r="AC36" i="6"/>
  <c r="Z36" i="6"/>
  <c r="AO36" i="6"/>
  <c r="X36" i="6"/>
  <c r="T36" i="6"/>
  <c r="AE35" i="6"/>
  <c r="AT35" i="6"/>
  <c r="AD35" i="6"/>
  <c r="AS35" i="6"/>
  <c r="AC35" i="6"/>
  <c r="Z35" i="6"/>
  <c r="AO35" i="6"/>
  <c r="Y35" i="6"/>
  <c r="AN35" i="6"/>
  <c r="U35" i="6"/>
  <c r="AJ35" i="6"/>
  <c r="S35" i="6"/>
  <c r="AE34" i="6"/>
  <c r="AT34" i="6"/>
  <c r="Z34" i="6"/>
  <c r="AO34" i="6"/>
  <c r="Y34" i="6"/>
  <c r="AN34" i="6"/>
  <c r="X34" i="6"/>
  <c r="AM34" i="6"/>
  <c r="T34" i="6"/>
  <c r="AI34" i="6"/>
  <c r="AD33" i="6"/>
  <c r="AS33" i="6"/>
  <c r="Y33" i="6"/>
  <c r="AN33" i="6"/>
  <c r="X33" i="6"/>
  <c r="AM33" i="6"/>
  <c r="U33" i="6"/>
  <c r="T33" i="6"/>
  <c r="AI33" i="6"/>
  <c r="S33" i="6"/>
  <c r="AH33" i="6"/>
  <c r="BA78" i="4"/>
  <c r="AZ78" i="4"/>
  <c r="BB78" i="4"/>
  <c r="BC69" i="4"/>
  <c r="BB69" i="4"/>
  <c r="AY69" i="4"/>
  <c r="AX69" i="4"/>
  <c r="AW69" i="4"/>
  <c r="BD61" i="4"/>
  <c r="BC61" i="4"/>
  <c r="BB61" i="4"/>
  <c r="AY61" i="4"/>
  <c r="AX61" i="4"/>
  <c r="AW61" i="4"/>
  <c r="BH53" i="4"/>
  <c r="BG53" i="4"/>
  <c r="BC53" i="4"/>
  <c r="BB53" i="4"/>
  <c r="AY53" i="4"/>
  <c r="AX53" i="4"/>
  <c r="AW53" i="4"/>
  <c r="BH45" i="4"/>
  <c r="BG45" i="4"/>
  <c r="BC45" i="4"/>
  <c r="BB45" i="4"/>
  <c r="AY45" i="4"/>
  <c r="AX45" i="4"/>
  <c r="AW45" i="4"/>
  <c r="BH37" i="4"/>
  <c r="BG37" i="4"/>
  <c r="BC37" i="4"/>
  <c r="BB37" i="4"/>
  <c r="AY37" i="4"/>
  <c r="AX37" i="4"/>
  <c r="AW37" i="4"/>
  <c r="BH29" i="4"/>
  <c r="BG29" i="4"/>
  <c r="BC29" i="4"/>
  <c r="BB29" i="4"/>
  <c r="AY29" i="4"/>
  <c r="AX29" i="4"/>
  <c r="AW29" i="4"/>
  <c r="BI21" i="4"/>
  <c r="BH21" i="4"/>
  <c r="BG21" i="4"/>
  <c r="BC21" i="4"/>
  <c r="BB21" i="4"/>
  <c r="AY21" i="4"/>
  <c r="AX21" i="4"/>
  <c r="AW21" i="4"/>
  <c r="BH13" i="4"/>
  <c r="BG13" i="4"/>
  <c r="BC13" i="4"/>
  <c r="BB13" i="4"/>
  <c r="AX13" i="4"/>
  <c r="AW13" i="4"/>
  <c r="AL78" i="4"/>
  <c r="AK78" i="4"/>
  <c r="AM78" i="4"/>
  <c r="AN69" i="4"/>
  <c r="AM69" i="4"/>
  <c r="AJ69" i="4"/>
  <c r="BD69" i="4"/>
  <c r="AI69" i="4"/>
  <c r="AH69" i="4"/>
  <c r="AO61" i="4"/>
  <c r="AN61" i="4"/>
  <c r="AM61" i="4"/>
  <c r="AJ61" i="4"/>
  <c r="AI61" i="4"/>
  <c r="AH61" i="4"/>
  <c r="AS53" i="4"/>
  <c r="AR53" i="4"/>
  <c r="AN53" i="4"/>
  <c r="AM53" i="4"/>
  <c r="AJ53" i="4"/>
  <c r="BD53" i="4"/>
  <c r="AI53" i="4"/>
  <c r="AH53" i="4"/>
  <c r="AS45" i="4"/>
  <c r="AR45" i="4"/>
  <c r="AN45" i="4"/>
  <c r="AM45" i="4"/>
  <c r="AJ45" i="4"/>
  <c r="BD45" i="4"/>
  <c r="AI45" i="4"/>
  <c r="AH45" i="4"/>
  <c r="AS37" i="4"/>
  <c r="AR37" i="4"/>
  <c r="AN37" i="4"/>
  <c r="AM37" i="4"/>
  <c r="AJ37" i="4"/>
  <c r="BD37" i="4"/>
  <c r="AI37" i="4"/>
  <c r="AH37" i="4"/>
  <c r="AS29" i="4"/>
  <c r="AR29" i="4"/>
  <c r="AN29" i="4"/>
  <c r="AM29" i="4"/>
  <c r="AJ29" i="4"/>
  <c r="BD29" i="4"/>
  <c r="AI29" i="4"/>
  <c r="AH29" i="4"/>
  <c r="AT21" i="4"/>
  <c r="AS21" i="4"/>
  <c r="AR21" i="4"/>
  <c r="AN21" i="4"/>
  <c r="AM21" i="4"/>
  <c r="AJ21" i="4"/>
  <c r="BD21" i="4"/>
  <c r="AI21" i="4"/>
  <c r="AH21" i="4"/>
  <c r="AS13" i="4"/>
  <c r="AR13" i="4"/>
  <c r="AN13" i="4"/>
  <c r="AM13" i="4"/>
  <c r="AI13" i="4"/>
  <c r="AH13" i="4"/>
  <c r="AJ13" i="4"/>
  <c r="BD13" i="4"/>
  <c r="W78" i="4"/>
  <c r="V78" i="4"/>
  <c r="X78" i="4"/>
  <c r="Y69" i="4"/>
  <c r="X69" i="4"/>
  <c r="U69" i="4"/>
  <c r="AO69" i="4"/>
  <c r="T69" i="4"/>
  <c r="S69" i="4"/>
  <c r="Y61" i="4"/>
  <c r="X61" i="4"/>
  <c r="U61" i="4"/>
  <c r="T61" i="4"/>
  <c r="S61" i="4"/>
  <c r="Z61" i="4"/>
  <c r="AD53" i="4"/>
  <c r="AC53" i="4"/>
  <c r="Y53" i="4"/>
  <c r="X53" i="4"/>
  <c r="U53" i="4"/>
  <c r="T53" i="4"/>
  <c r="S53" i="4"/>
  <c r="AE53" i="4"/>
  <c r="Z53" i="4"/>
  <c r="AT53" i="4"/>
  <c r="AD45" i="4"/>
  <c r="AC45" i="4"/>
  <c r="Y45" i="4"/>
  <c r="X45" i="4"/>
  <c r="U45" i="4"/>
  <c r="T45" i="4"/>
  <c r="S45" i="4"/>
  <c r="AE45" i="4"/>
  <c r="AD37" i="4"/>
  <c r="AC37" i="4"/>
  <c r="Y37" i="4"/>
  <c r="X37" i="4"/>
  <c r="U37" i="4"/>
  <c r="AO37" i="4"/>
  <c r="BI37" i="4"/>
  <c r="T37" i="4"/>
  <c r="S37" i="4"/>
  <c r="AE37" i="4"/>
  <c r="AD29" i="4"/>
  <c r="AC29" i="4"/>
  <c r="Y29" i="4"/>
  <c r="X29" i="4"/>
  <c r="U29" i="4"/>
  <c r="T29" i="4"/>
  <c r="S29" i="4"/>
  <c r="AE21" i="4"/>
  <c r="AD21" i="4"/>
  <c r="AC21" i="4"/>
  <c r="Y21" i="4"/>
  <c r="X21" i="4"/>
  <c r="U21" i="4"/>
  <c r="AO21" i="4"/>
  <c r="T21" i="4"/>
  <c r="S21" i="4"/>
  <c r="AD13" i="4"/>
  <c r="AC13" i="4"/>
  <c r="Y13" i="4"/>
  <c r="X13" i="4"/>
  <c r="T13" i="4"/>
  <c r="S13" i="4"/>
  <c r="M12" i="37"/>
  <c r="M28" i="37"/>
  <c r="I20" i="37"/>
  <c r="J20" i="37"/>
  <c r="AC15" i="37"/>
  <c r="AI37" i="6"/>
  <c r="D32" i="37"/>
  <c r="AM37" i="6"/>
  <c r="H32" i="37"/>
  <c r="N32" i="37"/>
  <c r="H33" i="37"/>
  <c r="AO37" i="6"/>
  <c r="J33" i="37"/>
  <c r="I34" i="37"/>
  <c r="O34" i="37"/>
  <c r="O35" i="37"/>
  <c r="AI45" i="6"/>
  <c r="D40" i="37"/>
  <c r="AM45" i="6"/>
  <c r="H40" i="37"/>
  <c r="C41" i="37"/>
  <c r="AJ45" i="6"/>
  <c r="E41" i="37"/>
  <c r="I41" i="37"/>
  <c r="M41" i="37"/>
  <c r="AT45" i="6"/>
  <c r="O41" i="37"/>
  <c r="D42" i="37"/>
  <c r="J42" i="37"/>
  <c r="N42" i="37"/>
  <c r="E43" i="37"/>
  <c r="O43" i="37"/>
  <c r="D48" i="37"/>
  <c r="AM53" i="6"/>
  <c r="H48" i="37"/>
  <c r="AS53" i="6"/>
  <c r="N48" i="37"/>
  <c r="AJ53" i="6"/>
  <c r="E49" i="37"/>
  <c r="I49" i="37"/>
  <c r="M49" i="37"/>
  <c r="AT53" i="6"/>
  <c r="O49" i="37"/>
  <c r="D50" i="37"/>
  <c r="I50" i="37"/>
  <c r="O50" i="37"/>
  <c r="O51" i="37"/>
  <c r="D57" i="37"/>
  <c r="H57" i="37"/>
  <c r="AO61" i="6"/>
  <c r="J57" i="37"/>
  <c r="J58" i="37"/>
  <c r="J59" i="37"/>
  <c r="C65" i="37"/>
  <c r="AJ69" i="6"/>
  <c r="E65" i="37"/>
  <c r="C74" i="37"/>
  <c r="AM78" i="6"/>
  <c r="E74" i="37"/>
  <c r="E75" i="37"/>
  <c r="E76" i="37"/>
  <c r="C64" i="37"/>
  <c r="C68" i="37"/>
  <c r="AJ37" i="6"/>
  <c r="E33" i="37"/>
  <c r="D66" i="37"/>
  <c r="M33" i="37"/>
  <c r="E10" i="37"/>
  <c r="E12" i="37"/>
  <c r="AC6" i="37"/>
  <c r="AM21" i="6"/>
  <c r="H16" i="37"/>
  <c r="H20" i="37"/>
  <c r="I12" i="37"/>
  <c r="D81" i="37"/>
  <c r="D85" i="37"/>
  <c r="H12" i="37"/>
  <c r="C81" i="37"/>
  <c r="C85" i="37"/>
  <c r="N12" i="37"/>
  <c r="N20" i="37"/>
  <c r="E20" i="37"/>
  <c r="AC7" i="37"/>
  <c r="H28" i="37"/>
  <c r="N28" i="37"/>
  <c r="E28" i="37"/>
  <c r="AC8" i="37"/>
  <c r="O28" i="37"/>
  <c r="AC26" i="37"/>
  <c r="AH37" i="6"/>
  <c r="C32" i="37"/>
  <c r="I32" i="37"/>
  <c r="D33" i="37"/>
  <c r="I33" i="37"/>
  <c r="O33" i="37"/>
  <c r="E34" i="37"/>
  <c r="J34" i="37"/>
  <c r="N34" i="37"/>
  <c r="J35" i="37"/>
  <c r="C40" i="37"/>
  <c r="C44" i="37"/>
  <c r="N40" i="37"/>
  <c r="D41" i="37"/>
  <c r="H41" i="37"/>
  <c r="J41" i="37"/>
  <c r="N41" i="37"/>
  <c r="E42" i="37"/>
  <c r="I42" i="37"/>
  <c r="O42" i="37"/>
  <c r="J43" i="37"/>
  <c r="AH53" i="6"/>
  <c r="C48" i="37"/>
  <c r="I48" i="37"/>
  <c r="C49" i="37"/>
  <c r="H49" i="37"/>
  <c r="AO53" i="6"/>
  <c r="J49" i="37"/>
  <c r="N49" i="37"/>
  <c r="E50" i="37"/>
  <c r="J50" i="37"/>
  <c r="N50" i="37"/>
  <c r="E51" i="37"/>
  <c r="J51" i="37"/>
  <c r="C57" i="37"/>
  <c r="AJ61" i="6"/>
  <c r="E57" i="37"/>
  <c r="I57" i="37"/>
  <c r="D58" i="37"/>
  <c r="I58" i="37"/>
  <c r="E59" i="37"/>
  <c r="D65" i="37"/>
  <c r="E66" i="37"/>
  <c r="E67" i="37"/>
  <c r="AL78" i="6"/>
  <c r="D73" i="37"/>
  <c r="D74" i="37"/>
  <c r="D75" i="37"/>
  <c r="C56" i="37"/>
  <c r="C60" i="37"/>
  <c r="E35" i="37"/>
  <c r="D34" i="37"/>
  <c r="C33" i="37"/>
  <c r="E58" i="37"/>
  <c r="I56" i="37"/>
  <c r="I60" i="37"/>
  <c r="D9" i="37"/>
  <c r="D12" i="37"/>
  <c r="J12" i="37"/>
  <c r="AC14" i="37"/>
  <c r="E82" i="37"/>
  <c r="E85" i="37"/>
  <c r="O12" i="37"/>
  <c r="AC24" i="37"/>
  <c r="D20" i="37"/>
  <c r="O20" i="37"/>
  <c r="AC25" i="37"/>
  <c r="D28" i="37"/>
  <c r="AD57" i="6"/>
  <c r="AN66" i="6"/>
  <c r="AE58" i="6"/>
  <c r="AO67" i="6"/>
  <c r="AH69" i="6"/>
  <c r="AN37" i="6"/>
  <c r="AT37" i="6"/>
  <c r="AH45" i="6"/>
  <c r="AS45" i="6"/>
  <c r="AO45" i="6"/>
  <c r="AN53" i="6"/>
  <c r="AD56" i="6"/>
  <c r="AN65" i="6"/>
  <c r="AC57" i="6"/>
  <c r="AM66" i="6"/>
  <c r="AE57" i="6"/>
  <c r="AO66" i="6"/>
  <c r="AD58" i="6"/>
  <c r="AN67" i="6"/>
  <c r="AH61" i="6"/>
  <c r="AE59" i="6"/>
  <c r="AO68" i="6"/>
  <c r="AN61" i="6"/>
  <c r="Z29" i="4"/>
  <c r="AT29" i="4"/>
  <c r="AE13" i="4"/>
  <c r="AY13" i="4"/>
  <c r="AE29" i="4"/>
  <c r="Z37" i="4"/>
  <c r="AI13" i="6"/>
  <c r="S37" i="6"/>
  <c r="U37" i="6"/>
  <c r="S69" i="6"/>
  <c r="T37" i="6"/>
  <c r="S45" i="6"/>
  <c r="T57" i="6"/>
  <c r="AI57" i="6"/>
  <c r="X57" i="6"/>
  <c r="Z57" i="6"/>
  <c r="X61" i="6"/>
  <c r="T65" i="6"/>
  <c r="AI65" i="6"/>
  <c r="U69" i="6"/>
  <c r="AD45" i="6"/>
  <c r="AC41" i="6"/>
  <c r="AR41" i="6"/>
  <c r="S53" i="6"/>
  <c r="AC33" i="6"/>
  <c r="AR33" i="6"/>
  <c r="Y41" i="6"/>
  <c r="AN41" i="6"/>
  <c r="AD53" i="6"/>
  <c r="AC49" i="6"/>
  <c r="AD34" i="6"/>
  <c r="W78" i="6"/>
  <c r="V74" i="6"/>
  <c r="Y69" i="6"/>
  <c r="X65" i="6"/>
  <c r="Y61" i="6"/>
  <c r="Y53" i="6"/>
  <c r="X53" i="6"/>
  <c r="X45" i="6"/>
  <c r="Y37" i="6"/>
  <c r="X37" i="6"/>
  <c r="U61" i="6"/>
  <c r="S61" i="6"/>
  <c r="U53" i="6"/>
  <c r="T50" i="6"/>
  <c r="T45" i="6"/>
  <c r="AO53" i="4"/>
  <c r="AO45" i="4"/>
  <c r="BI41" i="4"/>
  <c r="AO29" i="4"/>
  <c r="U45" i="6"/>
  <c r="O8" i="5"/>
  <c r="M27" i="5"/>
  <c r="N8" i="5"/>
  <c r="M8" i="5"/>
  <c r="O7" i="5"/>
  <c r="M26" i="5"/>
  <c r="N7" i="5"/>
  <c r="M21" i="5"/>
  <c r="M7" i="5"/>
  <c r="O6" i="5"/>
  <c r="M25" i="5"/>
  <c r="N6" i="5"/>
  <c r="M20" i="5"/>
  <c r="M6" i="5"/>
  <c r="M15" i="5"/>
  <c r="O5" i="5"/>
  <c r="N5" i="5"/>
  <c r="M5" i="5"/>
  <c r="C25" i="4"/>
  <c r="C26" i="4"/>
  <c r="C27" i="4"/>
  <c r="C16" i="4"/>
  <c r="C17" i="4"/>
  <c r="C18" i="4"/>
  <c r="C7" i="4"/>
  <c r="C8" i="4"/>
  <c r="C9" i="4"/>
  <c r="O8" i="4"/>
  <c r="M27" i="4"/>
  <c r="N8" i="4"/>
  <c r="M8" i="4"/>
  <c r="O7" i="4"/>
  <c r="N7" i="4"/>
  <c r="M21" i="4"/>
  <c r="M7" i="4"/>
  <c r="O6" i="4"/>
  <c r="M25" i="4"/>
  <c r="N6" i="4"/>
  <c r="M6" i="4"/>
  <c r="M15" i="4"/>
  <c r="O5" i="4"/>
  <c r="N5" i="4"/>
  <c r="M19" i="4"/>
  <c r="M5" i="4"/>
  <c r="M14" i="4"/>
  <c r="I52" i="37"/>
  <c r="J44" i="37"/>
  <c r="AC18" i="37"/>
  <c r="O36" i="37"/>
  <c r="AC27" i="37"/>
  <c r="AR37" i="6"/>
  <c r="M32" i="37"/>
  <c r="M36" i="37"/>
  <c r="AS58" i="6"/>
  <c r="I66" i="37"/>
  <c r="N57" i="37"/>
  <c r="AR57" i="6"/>
  <c r="H65" i="37"/>
  <c r="M56" i="37"/>
  <c r="I64" i="37"/>
  <c r="D77" i="37"/>
  <c r="J52" i="37"/>
  <c r="AC19" i="37"/>
  <c r="C52" i="37"/>
  <c r="I36" i="37"/>
  <c r="C36" i="37"/>
  <c r="E36" i="37"/>
  <c r="AC9" i="37"/>
  <c r="E77" i="37"/>
  <c r="AC22" i="37"/>
  <c r="J60" i="37"/>
  <c r="AC20" i="37"/>
  <c r="O52" i="37"/>
  <c r="AC29" i="37"/>
  <c r="N52" i="37"/>
  <c r="O44" i="37"/>
  <c r="AC28" i="37"/>
  <c r="E44" i="37"/>
  <c r="D44" i="37"/>
  <c r="J36" i="37"/>
  <c r="AC17" i="37"/>
  <c r="D36" i="37"/>
  <c r="AR45" i="6"/>
  <c r="M40" i="37"/>
  <c r="M44" i="37"/>
  <c r="J65" i="37"/>
  <c r="AN45" i="6"/>
  <c r="I40" i="37"/>
  <c r="I44" i="37"/>
  <c r="AI69" i="6"/>
  <c r="D64" i="37"/>
  <c r="D68" i="37"/>
  <c r="AI61" i="6"/>
  <c r="D56" i="37"/>
  <c r="D60" i="37"/>
  <c r="AT59" i="6"/>
  <c r="J67" i="37"/>
  <c r="O58" i="37"/>
  <c r="AT58" i="6"/>
  <c r="J66" i="37"/>
  <c r="O57" i="37"/>
  <c r="AS57" i="6"/>
  <c r="I65" i="37"/>
  <c r="N56" i="37"/>
  <c r="E60" i="37"/>
  <c r="AC12" i="37"/>
  <c r="N44" i="37"/>
  <c r="E68" i="37"/>
  <c r="AC13" i="37"/>
  <c r="E52" i="37"/>
  <c r="H52" i="37"/>
  <c r="H44" i="37"/>
  <c r="H36" i="37"/>
  <c r="T53" i="6"/>
  <c r="AI50" i="6"/>
  <c r="V78" i="6"/>
  <c r="AK74" i="6"/>
  <c r="AD37" i="6"/>
  <c r="AS34" i="6"/>
  <c r="AM57" i="6"/>
  <c r="Y45" i="6"/>
  <c r="AC56" i="6"/>
  <c r="AM65" i="6"/>
  <c r="AC53" i="6"/>
  <c r="AR49" i="6"/>
  <c r="AO69" i="6"/>
  <c r="AT57" i="6"/>
  <c r="AN69" i="6"/>
  <c r="AS56" i="6"/>
  <c r="Z61" i="6"/>
  <c r="M14" i="5"/>
  <c r="T61" i="6"/>
  <c r="T69" i="6"/>
  <c r="AT37" i="4"/>
  <c r="M20" i="4"/>
  <c r="M26" i="4"/>
  <c r="X74" i="6"/>
  <c r="Z33" i="6"/>
  <c r="AC37" i="6"/>
  <c r="AC45" i="6"/>
  <c r="Z65" i="6"/>
  <c r="X69" i="6"/>
  <c r="Z49" i="6"/>
  <c r="Z53" i="6"/>
  <c r="Z41" i="6"/>
  <c r="Z45" i="6"/>
  <c r="BI53" i="4"/>
  <c r="BI45" i="4"/>
  <c r="BI29" i="4"/>
  <c r="O45" i="5"/>
  <c r="N44" i="5"/>
  <c r="O44" i="5"/>
  <c r="N43" i="5"/>
  <c r="O43" i="5"/>
  <c r="N39" i="5"/>
  <c r="O39" i="5"/>
  <c r="N38" i="5"/>
  <c r="O38" i="5"/>
  <c r="N37" i="5"/>
  <c r="O37" i="5"/>
  <c r="O33" i="5"/>
  <c r="N32" i="5"/>
  <c r="O32" i="5"/>
  <c r="N26" i="5"/>
  <c r="O26" i="5"/>
  <c r="N20" i="5"/>
  <c r="O20" i="5"/>
  <c r="N19" i="5"/>
  <c r="O19" i="5"/>
  <c r="N15" i="5"/>
  <c r="O15" i="5"/>
  <c r="O27" i="5"/>
  <c r="N25" i="5"/>
  <c r="O25" i="5"/>
  <c r="N21" i="5"/>
  <c r="O21" i="5"/>
  <c r="N14" i="5"/>
  <c r="O14" i="5"/>
  <c r="O63" i="5"/>
  <c r="N62" i="5"/>
  <c r="O62" i="5"/>
  <c r="N61" i="5"/>
  <c r="O61" i="5"/>
  <c r="N57" i="5"/>
  <c r="O57" i="5"/>
  <c r="N56" i="5"/>
  <c r="O56" i="5"/>
  <c r="N55" i="5"/>
  <c r="O55" i="5"/>
  <c r="N51" i="5"/>
  <c r="O51" i="5"/>
  <c r="N50" i="5"/>
  <c r="O50" i="5"/>
  <c r="M19" i="5"/>
  <c r="N50" i="4"/>
  <c r="O50" i="4"/>
  <c r="N55" i="4"/>
  <c r="O55" i="4"/>
  <c r="N57" i="4"/>
  <c r="O57" i="4"/>
  <c r="N62" i="4"/>
  <c r="C32" i="4"/>
  <c r="N51" i="4"/>
  <c r="O51" i="4"/>
  <c r="N56" i="4"/>
  <c r="O56" i="4"/>
  <c r="N61" i="4"/>
  <c r="O61" i="4"/>
  <c r="N63" i="4"/>
  <c r="N32" i="4"/>
  <c r="O32" i="4"/>
  <c r="N37" i="4"/>
  <c r="O37" i="4"/>
  <c r="N39" i="4"/>
  <c r="O39" i="4"/>
  <c r="N44" i="4"/>
  <c r="O44" i="4"/>
  <c r="N33" i="4"/>
  <c r="N38" i="4"/>
  <c r="N43" i="4"/>
  <c r="O43" i="4"/>
  <c r="N45" i="4"/>
  <c r="N26" i="4"/>
  <c r="O26" i="4"/>
  <c r="N21" i="4"/>
  <c r="O21" i="4"/>
  <c r="N19" i="4"/>
  <c r="O19" i="4"/>
  <c r="N14" i="4"/>
  <c r="N27" i="4"/>
  <c r="N25" i="4"/>
  <c r="O25" i="4"/>
  <c r="N20" i="4"/>
  <c r="O20" i="4"/>
  <c r="N15" i="4"/>
  <c r="O15" i="4"/>
  <c r="O63" i="4"/>
  <c r="N80" i="4"/>
  <c r="O45" i="4"/>
  <c r="N75" i="4"/>
  <c r="O75" i="4"/>
  <c r="O27" i="4"/>
  <c r="N68" i="4"/>
  <c r="O33" i="4"/>
  <c r="N74" i="4"/>
  <c r="O74" i="4"/>
  <c r="AR53" i="6"/>
  <c r="M48" i="37"/>
  <c r="M52" i="37"/>
  <c r="H64" i="37"/>
  <c r="AS37" i="6"/>
  <c r="N33" i="37"/>
  <c r="N36" i="37"/>
  <c r="AK78" i="6"/>
  <c r="C73" i="37"/>
  <c r="C77" i="37"/>
  <c r="AI53" i="6"/>
  <c r="D49" i="37"/>
  <c r="D52" i="37"/>
  <c r="AM61" i="6"/>
  <c r="H56" i="37"/>
  <c r="H60" i="37"/>
  <c r="J68" i="37"/>
  <c r="AC21" i="37"/>
  <c r="O56" i="37"/>
  <c r="I68" i="37"/>
  <c r="N55" i="37"/>
  <c r="AM69" i="6"/>
  <c r="AR56" i="6"/>
  <c r="U13" i="4"/>
  <c r="AO13" i="4"/>
  <c r="O14" i="4"/>
  <c r="O38" i="4"/>
  <c r="O62" i="4"/>
  <c r="Z13" i="4"/>
  <c r="Z37" i="6"/>
  <c r="X78" i="6"/>
  <c r="Z69" i="6"/>
  <c r="AE33" i="6"/>
  <c r="AE49" i="6"/>
  <c r="AE53" i="6"/>
  <c r="AE41" i="6"/>
  <c r="AE45" i="6"/>
  <c r="BI13" i="4"/>
  <c r="O68" i="4"/>
  <c r="N69" i="4"/>
  <c r="O69" i="4"/>
  <c r="O80" i="4"/>
  <c r="N81" i="4"/>
  <c r="O81" i="4"/>
  <c r="H68" i="37"/>
  <c r="M55" i="37"/>
  <c r="Z69" i="4"/>
  <c r="Z45" i="4"/>
  <c r="Z21" i="4"/>
  <c r="AT13" i="4"/>
  <c r="AE37" i="6"/>
  <c r="AT45" i="4"/>
  <c r="AJ13" i="6"/>
</calcChain>
</file>

<file path=xl/sharedStrings.xml><?xml version="1.0" encoding="utf-8"?>
<sst xmlns="http://schemas.openxmlformats.org/spreadsheetml/2006/main" count="8118" uniqueCount="122">
  <si>
    <t>km/año</t>
  </si>
  <si>
    <t>km/día</t>
  </si>
  <si>
    <t>km/mes</t>
  </si>
  <si>
    <t>Euro I</t>
  </si>
  <si>
    <t>Euro II</t>
  </si>
  <si>
    <t>Euro III</t>
  </si>
  <si>
    <t>Convencional</t>
  </si>
  <si>
    <t>Total buses de la flota</t>
  </si>
  <si>
    <t>Total</t>
  </si>
  <si>
    <t>Total buses por Cooperativa</t>
  </si>
  <si>
    <t>Cooperativa Jerpazsol</t>
  </si>
  <si>
    <t>Cooperativa Tungurahua</t>
  </si>
  <si>
    <t>Cooperativa Libertadores</t>
  </si>
  <si>
    <t>Distancia promedio recorrida</t>
  </si>
  <si>
    <t>Turnos completos por bus</t>
  </si>
  <si>
    <t>Tiempo parcial recorrido (horas)</t>
  </si>
  <si>
    <t>Población</t>
  </si>
  <si>
    <t>Km/año</t>
  </si>
  <si>
    <t>Mean Fleet Mileage (km)</t>
  </si>
  <si>
    <t>año 2000</t>
  </si>
  <si>
    <t>año 2007</t>
  </si>
  <si>
    <t>año 2015</t>
  </si>
  <si>
    <t>Distancia Recorrida (km) - Tramo bajada</t>
  </si>
  <si>
    <t>inclinación</t>
  </si>
  <si>
    <t>Distancia Recorrida (km) - Tramo planicie</t>
  </si>
  <si>
    <t>Distancia Recorrida (km) - Tramo subida</t>
  </si>
  <si>
    <t>Datos fleet - Tramo bajada</t>
  </si>
  <si>
    <t>Datos fleet - Tramo plano</t>
  </si>
  <si>
    <t>2 downhill</t>
  </si>
  <si>
    <t>4 uphill</t>
  </si>
  <si>
    <t>2 uphill</t>
  </si>
  <si>
    <t>4 downhill</t>
  </si>
  <si>
    <t>Datos fleet - Tramo subida</t>
  </si>
  <si>
    <t>Emision de CO (toneladas)</t>
  </si>
  <si>
    <t>Emision de VOC (toneladas)</t>
  </si>
  <si>
    <t>Emision de NMVOC (toneladas)</t>
  </si>
  <si>
    <t>Emision de CH4 (toneladas)</t>
  </si>
  <si>
    <t>Emision de NOX (toneladas)</t>
  </si>
  <si>
    <t>Emision de NO (toneladas)</t>
  </si>
  <si>
    <t>Emision de NO2 (toneladas)</t>
  </si>
  <si>
    <t>Emision de N2O (toneladas)</t>
  </si>
  <si>
    <t>Emision de NH3 (toneladas)</t>
  </si>
  <si>
    <t>Emision de PM2.5 (toneladas)</t>
  </si>
  <si>
    <t>Emision de PM10 (toneladas)</t>
  </si>
  <si>
    <t>Emision de PM (ESCAPE) (toneladas)</t>
  </si>
  <si>
    <t>Emision de EC  (toneladas)</t>
  </si>
  <si>
    <t>Emision de OM  (toneladas)</t>
  </si>
  <si>
    <t>Emision de FC  (toneladas)</t>
  </si>
  <si>
    <t>Emision de CO2  (toneladas)</t>
  </si>
  <si>
    <t>Emision de SO2  (toneladas)</t>
  </si>
  <si>
    <t>EMISIONES  GASEOSAS PRODUCIDAS</t>
  </si>
  <si>
    <t>EMISIONES DE METALES PRODUCIDOS</t>
  </si>
  <si>
    <t>Emision de Pb (Kilogramos)</t>
  </si>
  <si>
    <t>Emision de Cadmio (Kilogramos)</t>
  </si>
  <si>
    <t>Emision de Cobre (Kilogramos)</t>
  </si>
  <si>
    <t>Emision de Niquel (Kilogramos)</t>
  </si>
  <si>
    <t>Emision de Selenio (Kilogramos)</t>
  </si>
  <si>
    <t>Emision de Zinc (Kilogramos)</t>
  </si>
  <si>
    <t>km/semana</t>
  </si>
  <si>
    <t>NA</t>
  </si>
  <si>
    <t>Relación CO2/FC</t>
  </si>
  <si>
    <t>Velocidad = 25 km/h (Recorrido bajada) (-2 grados pendiente)</t>
  </si>
  <si>
    <t>Velocidad = 25 km/h (Recorrido plano)</t>
  </si>
  <si>
    <t>Velocidad = 25 km/h, +4º pendiente (Recorrido subida)</t>
  </si>
  <si>
    <t>Velocidad = 25 km/h, 100% carga (Recorrido total ida)</t>
  </si>
  <si>
    <t>Velocidad = 25 km/h (Recorrido subida) (+2 grados pendiente)</t>
  </si>
  <si>
    <t>Velocidad = 25 km/h, -4 grados (Recorrido bajada)</t>
  </si>
  <si>
    <t>Velocidad = 25 km/h, 100% carga (Recorrido total regreso)</t>
  </si>
  <si>
    <t>Velocidad = 25 km/h (Recorrido ida + regreso)</t>
  </si>
  <si>
    <t>Velocidad = 25 km/h (Recorrido regreso)</t>
  </si>
  <si>
    <t>Velocidad = 25 km/h (Recorrido real)</t>
  </si>
  <si>
    <t>Velocidad = 25 km/h (Recorrido bajada) (-2 grados pendiente) (caso hipotético 2015 50% Euro II, 50% Euro III)</t>
  </si>
  <si>
    <t>Velocidad = 25 km/h (Recorrido plano) (sin pendiente) (caso hipotético 2015 50% Euro II, 50% Euro III)</t>
  </si>
  <si>
    <t>Velocidad = 25 km/h (Recorrido subida) (4 grados pendiente) (caso hipotético 2015 50% Euro II, 50% Euro III)</t>
  </si>
  <si>
    <t>Velocidad = 25 km/h (Recorrido total) (caso hipotético 2015 50% Euro II, 50% Euro III)</t>
  </si>
  <si>
    <t>Velocidad = 25 km/h (Recorrido total ida) (caso hipotético 2015 50% Euro II, 50% Euro III)</t>
  </si>
  <si>
    <t>Velocidad = 25 km/h (Recorrido bajada) (2 grados pendiente) (caso hipotético 2015 50% Euro II, 50% Euro III)</t>
  </si>
  <si>
    <t>Velocidad = 25 km/h (Recorrido subida) (-4 grados pendiente) (caso hipotético 2015 50% Euro II, 50% Euro III)</t>
  </si>
  <si>
    <t>Velocidad = 25 km/h (Recorrido total regreso) (caso hipotético 2015 50% Euro II, 50% Euro III)</t>
  </si>
  <si>
    <t>Recorrido total 2015 (real)</t>
  </si>
  <si>
    <t>Recorrido total 2015 (50% EuroII, 50%, EuroIII)</t>
  </si>
  <si>
    <t>Datos fleet - Tramo plano caso hipotético 2 (100% Euro III)</t>
  </si>
  <si>
    <t>Datos fleet - Tramo bajada caso hipotético 2 (100% Euro III)</t>
  </si>
  <si>
    <t>Datos fleet - Tramo subida caso hipotético 2 (100%  Euro III)</t>
  </si>
  <si>
    <t>Datos fleet - Tramo bajada caso hipotético 1 (50% Euro II, 50% Euro III)</t>
  </si>
  <si>
    <t>Datos fleet - Tramo plano caso hipotético 1 (50% Euro II, 50% Euro III)</t>
  </si>
  <si>
    <t>Datos fleet - Tramo subida caso hipotético 1 (50% Euro II, 50% Euro III)</t>
  </si>
  <si>
    <t>Velocidad = 25 km/h (Recorrido bajada) (-2 grados pendiente) (caso hipotetico 2, 100% Euro III)</t>
  </si>
  <si>
    <t>Velocidad = 25 km/h (Recorrido plano) (sin pendiente) (caso hipotetico 2, 100% Euro III)</t>
  </si>
  <si>
    <t>Velocidad = 25 km/h (Recorrido subida) (4 grados pendiente) (caso hipotetico 2, 100% Euro III)</t>
  </si>
  <si>
    <t>Velocidad = 25 km/h (Recorrido total ida) (caso hipotetico 2, 100% Euro III)</t>
  </si>
  <si>
    <t>Velocidad = 25 km/h (Recorrido bajada) (2 grados pendiente) (caso hipotetico 2, 100% Euro III)</t>
  </si>
  <si>
    <t>Velocidad = 25 km/h (Recorrido subida) (-4 grados pendiente) (caso hipotetico 2, 100% Euro III)</t>
  </si>
  <si>
    <t>Velocidad = 25 km/h (Recorrido total regreso) (caso hipotetico 2, 100% Euro III)</t>
  </si>
  <si>
    <t>Velocidad = 25 km/h (Recorrido total) (caso hipotetico 2, 100% Euro III)</t>
  </si>
  <si>
    <t>Recorrido total 2015 (100% EuroIII)</t>
  </si>
  <si>
    <t>Real</t>
  </si>
  <si>
    <t>50% EuroII 50%EuroIII</t>
  </si>
  <si>
    <t>100% EuroIII</t>
  </si>
  <si>
    <t>Emision de CO</t>
  </si>
  <si>
    <t>Emision de VOC</t>
  </si>
  <si>
    <t>Emision de NMVOC</t>
  </si>
  <si>
    <t>Emision de CH4</t>
  </si>
  <si>
    <t xml:space="preserve">Emision de NOX </t>
  </si>
  <si>
    <t>Emision de NO</t>
  </si>
  <si>
    <t>Emision de NO2</t>
  </si>
  <si>
    <t>Emision de N2O</t>
  </si>
  <si>
    <t>Emision de NH3</t>
  </si>
  <si>
    <t>Emision de PM2.5</t>
  </si>
  <si>
    <t>Emision de PM10</t>
  </si>
  <si>
    <t>Emision de PM (ESCAPE)</t>
  </si>
  <si>
    <t xml:space="preserve">Emision de EC </t>
  </si>
  <si>
    <t xml:space="preserve">Emision de OM </t>
  </si>
  <si>
    <t>Emision de FC</t>
  </si>
  <si>
    <t>Emision de CO2</t>
  </si>
  <si>
    <t xml:space="preserve">Emision de SO2 </t>
  </si>
  <si>
    <t>Emision de Pb</t>
  </si>
  <si>
    <t>Emision de Cadmio</t>
  </si>
  <si>
    <t>Emision de Cobre</t>
  </si>
  <si>
    <t>Emision de Niquel</t>
  </si>
  <si>
    <t>Emision de Selenio</t>
  </si>
  <si>
    <t>Emision de Zinc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</si>
</sst>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Font="1"/>
    <xf numFmtId="2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/>
    <xf numFmtId="0" fontId="0" fillId="0" borderId="1" xfId="0" quotePrefix="1" applyBorder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0" fillId="0" borderId="3" xfId="0" applyBorder="1" applyAlignment="1"/>
    <xf numFmtId="0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5" borderId="5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4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3.xml"/><Relationship Id="rId17" Type="http://schemas.openxmlformats.org/officeDocument/2006/relationships/chartsheet" Target="chartsheets/sheet8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7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hartsheet" Target="chartsheets/sheet2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6.xml"/><Relationship Id="rId10" Type="http://schemas.openxmlformats.org/officeDocument/2006/relationships/chartsheet" Target="chartsheets/sheet1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Estimación de emisión CO, VOC y NMVOC- caso real vs casos hipotéticos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'Real vs hip.1 vs hip2'!$B$4</c:f>
              <c:strCache>
                <c:ptCount val="1"/>
                <c:pt idx="0">
                  <c:v>Emision de CO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50% EuroII 50% EuroIII</c:v>
              </c:pt>
              <c:pt idx="2">
                <c:v>100% EuroIII</c:v>
              </c:pt>
            </c:strLit>
          </c:cat>
          <c:val>
            <c:numRef>
              <c:f>'Real vs hip.1 vs hip2'!$C$4:$E$4</c:f>
              <c:numCache>
                <c:formatCode>General</c:formatCode>
                <c:ptCount val="3"/>
                <c:pt idx="0">
                  <c:v>52.79</c:v>
                </c:pt>
                <c:pt idx="1">
                  <c:v>52.49</c:v>
                </c:pt>
                <c:pt idx="2">
                  <c:v>53.79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3542656"/>
        <c:axId val="93552640"/>
      </c:lineChart>
      <c:lineChart>
        <c:grouping val="standard"/>
        <c:varyColors val="0"/>
        <c:ser>
          <c:idx val="1"/>
          <c:order val="1"/>
          <c:tx>
            <c:strRef>
              <c:f>'Real vs hip.1 vs hip2'!$B$5</c:f>
              <c:strCache>
                <c:ptCount val="1"/>
                <c:pt idx="0">
                  <c:v>Emision de VOC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'Real vs hip.1 vs hip2'!$C$5:$E$5</c:f>
              <c:numCache>
                <c:formatCode>General</c:formatCode>
                <c:ptCount val="3"/>
                <c:pt idx="0">
                  <c:v>10.239999999999998</c:v>
                </c:pt>
                <c:pt idx="1">
                  <c:v>9.52</c:v>
                </c:pt>
                <c:pt idx="2">
                  <c:v>8.9600000000000009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'Real vs hip.1 vs hip2'!$B$6</c:f>
              <c:strCache>
                <c:ptCount val="1"/>
                <c:pt idx="0">
                  <c:v>Emision de NMVOC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'Real vs hip.1 vs hip2'!$C$6:$E$6</c:f>
              <c:numCache>
                <c:formatCode>General</c:formatCode>
                <c:ptCount val="3"/>
                <c:pt idx="0">
                  <c:v>8.34</c:v>
                </c:pt>
                <c:pt idx="1">
                  <c:v>7.7299999999999995</c:v>
                </c:pt>
                <c:pt idx="2">
                  <c:v>7.25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3569024"/>
        <c:axId val="93554560"/>
      </c:lineChart>
      <c:catAx>
        <c:axId val="93542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3552640"/>
        <c:crosses val="autoZero"/>
        <c:auto val="1"/>
        <c:lblAlgn val="ctr"/>
        <c:lblOffset val="100"/>
        <c:noMultiLvlLbl val="0"/>
      </c:catAx>
      <c:valAx>
        <c:axId val="93552640"/>
        <c:scaling>
          <c:orientation val="minMax"/>
          <c:min val="4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CO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3542656"/>
        <c:crosses val="autoZero"/>
        <c:crossBetween val="between"/>
      </c:valAx>
      <c:valAx>
        <c:axId val="93554560"/>
        <c:scaling>
          <c:orientation val="minMax"/>
          <c:max val="15"/>
          <c:min val="4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VOC, NMOVC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3569024"/>
        <c:crosses val="max"/>
        <c:crossBetween val="between"/>
      </c:valAx>
      <c:catAx>
        <c:axId val="93569024"/>
        <c:scaling>
          <c:orientation val="minMax"/>
        </c:scaling>
        <c:delete val="1"/>
        <c:axPos val="b"/>
        <c:majorTickMark val="out"/>
        <c:minorTickMark val="none"/>
        <c:tickLblPos val="nextTo"/>
        <c:crossAx val="935545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Estimación de emisiones d</a:t>
            </a:r>
            <a:r>
              <a:rPr lang="es-ES" baseline="0"/>
              <a:t>e CH4 y SO2</a:t>
            </a:r>
            <a:r>
              <a:rPr lang="es-ES"/>
              <a:t> - caso real vs casos hipotéticos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'Real vs hip.1 vs hip2'!$B$7</c:f>
              <c:strCache>
                <c:ptCount val="1"/>
                <c:pt idx="0">
                  <c:v>Emision de CH4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 50% EuroII 50% EuroIII</c:v>
              </c:pt>
              <c:pt idx="2">
                <c:v> 100% Euro III</c:v>
              </c:pt>
            </c:strLit>
          </c:cat>
          <c:val>
            <c:numRef>
              <c:f>'Real vs hip.1 vs hip2'!$C$7:$E$7</c:f>
              <c:numCache>
                <c:formatCode>General</c:formatCode>
                <c:ptCount val="3"/>
                <c:pt idx="0">
                  <c:v>1.94</c:v>
                </c:pt>
                <c:pt idx="1">
                  <c:v>1.7800000000000002</c:v>
                </c:pt>
                <c:pt idx="2">
                  <c:v>1.6800000000000002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4735360"/>
        <c:axId val="94749440"/>
      </c:lineChart>
      <c:lineChart>
        <c:grouping val="standard"/>
        <c:varyColors val="0"/>
        <c:ser>
          <c:idx val="1"/>
          <c:order val="1"/>
          <c:tx>
            <c:strRef>
              <c:f>'Real vs hip.1 vs hip2'!$B$20</c:f>
              <c:strCache>
                <c:ptCount val="1"/>
                <c:pt idx="0">
                  <c:v>Emision de SO2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 50% EuroII 50% EuroIII</c:v>
              </c:pt>
              <c:pt idx="2">
                <c:v> 100% Euro III</c:v>
              </c:pt>
            </c:strLit>
          </c:cat>
          <c:val>
            <c:numRef>
              <c:f>'Real vs hip.1 vs hip2'!$C$20:$E$20</c:f>
              <c:numCache>
                <c:formatCode>General</c:formatCode>
                <c:ptCount val="3"/>
                <c:pt idx="0">
                  <c:v>5.38</c:v>
                </c:pt>
                <c:pt idx="1">
                  <c:v>5.34</c:v>
                </c:pt>
                <c:pt idx="2">
                  <c:v>5.49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757632"/>
        <c:axId val="94751360"/>
      </c:lineChart>
      <c:catAx>
        <c:axId val="9473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4749440"/>
        <c:crosses val="autoZero"/>
        <c:auto val="1"/>
        <c:lblAlgn val="ctr"/>
        <c:lblOffset val="100"/>
        <c:noMultiLvlLbl val="0"/>
      </c:catAx>
      <c:valAx>
        <c:axId val="94749440"/>
        <c:scaling>
          <c:orientation val="minMax"/>
          <c:max val="3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de CH4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4735360"/>
        <c:crosses val="autoZero"/>
        <c:crossBetween val="between"/>
      </c:valAx>
      <c:valAx>
        <c:axId val="94751360"/>
        <c:scaling>
          <c:orientation val="minMax"/>
          <c:min val="4.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de SO2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4757632"/>
        <c:crosses val="max"/>
        <c:crossBetween val="between"/>
      </c:valAx>
      <c:catAx>
        <c:axId val="94757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47513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Estimación</a:t>
            </a:r>
            <a:r>
              <a:rPr lang="es-ES" baseline="0"/>
              <a:t> de emisiones NOx, NO y NO2 - caso real vs casos hipotéticos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'Real vs hip.1 vs hip2'!$B$8</c:f>
              <c:strCache>
                <c:ptCount val="1"/>
                <c:pt idx="0">
                  <c:v>Emision de NOX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 50% EuroII 50% EuroIII</c:v>
              </c:pt>
              <c:pt idx="2">
                <c:v> 100% EuroIII</c:v>
              </c:pt>
            </c:strLit>
          </c:cat>
          <c:val>
            <c:numRef>
              <c:f>'Real vs hip.1 vs hip2'!$C$8:$E$8</c:f>
              <c:numCache>
                <c:formatCode>General</c:formatCode>
                <c:ptCount val="3"/>
                <c:pt idx="0">
                  <c:v>187.73999999999998</c:v>
                </c:pt>
                <c:pt idx="1">
                  <c:v>185.61</c:v>
                </c:pt>
                <c:pt idx="2">
                  <c:v>172.75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'Real vs hip.1 vs hip2'!$B$9</c:f>
              <c:strCache>
                <c:ptCount val="1"/>
                <c:pt idx="0">
                  <c:v>Emision de NO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 50% EuroII 50% EuroIII</c:v>
              </c:pt>
              <c:pt idx="2">
                <c:v> 100% EuroIII</c:v>
              </c:pt>
            </c:strLit>
          </c:cat>
          <c:val>
            <c:numRef>
              <c:f>'Real vs hip.1 vs hip2'!$C$9:$E$9</c:f>
              <c:numCache>
                <c:formatCode>General</c:formatCode>
                <c:ptCount val="3"/>
                <c:pt idx="0">
                  <c:v>165.22</c:v>
                </c:pt>
                <c:pt idx="1">
                  <c:v>162.6</c:v>
                </c:pt>
                <c:pt idx="2">
                  <c:v>148.54999999999998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8085248"/>
        <c:axId val="108087936"/>
      </c:lineChart>
      <c:lineChart>
        <c:grouping val="standard"/>
        <c:varyColors val="0"/>
        <c:ser>
          <c:idx val="2"/>
          <c:order val="2"/>
          <c:tx>
            <c:strRef>
              <c:f>'Real vs hip.1 vs hip2'!$B$10</c:f>
              <c:strCache>
                <c:ptCount val="1"/>
                <c:pt idx="0">
                  <c:v>Emision de NO2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'Real vs hip.1 vs hip2'!$C$10:$E$10</c:f>
              <c:numCache>
                <c:formatCode>General</c:formatCode>
                <c:ptCount val="3"/>
                <c:pt idx="0">
                  <c:v>22.53</c:v>
                </c:pt>
                <c:pt idx="1">
                  <c:v>23</c:v>
                </c:pt>
                <c:pt idx="2">
                  <c:v>24.18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8116608"/>
        <c:axId val="108114688"/>
      </c:lineChart>
      <c:catAx>
        <c:axId val="108085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8087936"/>
        <c:crosses val="autoZero"/>
        <c:auto val="1"/>
        <c:lblAlgn val="ctr"/>
        <c:lblOffset val="100"/>
        <c:noMultiLvlLbl val="0"/>
      </c:catAx>
      <c:valAx>
        <c:axId val="108087936"/>
        <c:scaling>
          <c:orientation val="minMax"/>
          <c:max val="20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NOx, NO (t)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8085248"/>
        <c:crosses val="autoZero"/>
        <c:crossBetween val="between"/>
      </c:valAx>
      <c:valAx>
        <c:axId val="108114688"/>
        <c:scaling>
          <c:orientation val="minMax"/>
          <c:max val="30.5"/>
          <c:min val="18.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NO2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8116608"/>
        <c:crosses val="max"/>
        <c:crossBetween val="between"/>
      </c:valAx>
      <c:catAx>
        <c:axId val="108116608"/>
        <c:scaling>
          <c:orientation val="minMax"/>
        </c:scaling>
        <c:delete val="1"/>
        <c:axPos val="b"/>
        <c:majorTickMark val="out"/>
        <c:minorTickMark val="none"/>
        <c:tickLblPos val="nextTo"/>
        <c:crossAx val="1081146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Estimación</a:t>
            </a:r>
            <a:r>
              <a:rPr lang="es-ES" baseline="0"/>
              <a:t> de emisiones N2O y NH3 - caso real vs casos hipotéticos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'Real vs hip.1 vs hip2'!$B$11</c:f>
              <c:strCache>
                <c:ptCount val="1"/>
                <c:pt idx="0">
                  <c:v>Emision de N2O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 50% EuroII 50% EuroIII</c:v>
              </c:pt>
              <c:pt idx="2">
                <c:v> 100% EuroIII</c:v>
              </c:pt>
            </c:strLit>
          </c:cat>
          <c:val>
            <c:numRef>
              <c:f>'Real vs hip.1 vs hip2'!$C$11:$E$11</c:f>
              <c:numCache>
                <c:formatCode>General</c:formatCode>
                <c:ptCount val="3"/>
                <c:pt idx="0">
                  <c:v>0.15</c:v>
                </c:pt>
                <c:pt idx="1">
                  <c:v>0.154</c:v>
                </c:pt>
                <c:pt idx="2">
                  <c:v>9.5000000000000001E-2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'Real vs hip.1 vs hip2'!$B$12</c:f>
              <c:strCache>
                <c:ptCount val="1"/>
                <c:pt idx="0">
                  <c:v>Emision de NH3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 50% EuroII 50% EuroIII</c:v>
              </c:pt>
              <c:pt idx="2">
                <c:v> 100% EuroIII</c:v>
              </c:pt>
            </c:strLit>
          </c:cat>
          <c:val>
            <c:numRef>
              <c:f>'Real vs hip.1 vs hip2'!$C$12:$E$12</c:f>
              <c:numCache>
                <c:formatCode>General</c:formatCode>
                <c:ptCount val="3"/>
                <c:pt idx="0">
                  <c:v>0.06</c:v>
                </c:pt>
                <c:pt idx="1">
                  <c:v>4.8000000000000001E-2</c:v>
                </c:pt>
                <c:pt idx="2">
                  <c:v>5.8000000000000003E-2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3703296"/>
        <c:axId val="103704832"/>
      </c:lineChart>
      <c:catAx>
        <c:axId val="10370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3704832"/>
        <c:crosses val="autoZero"/>
        <c:auto val="1"/>
        <c:lblAlgn val="ctr"/>
        <c:lblOffset val="100"/>
        <c:noMultiLvlLbl val="0"/>
      </c:catAx>
      <c:valAx>
        <c:axId val="10370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(t)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3703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Estimación</a:t>
            </a:r>
            <a:r>
              <a:rPr lang="es-ES" baseline="0"/>
              <a:t> de emisiones material particulado y de carbón - caso real vs casos hipotéticos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'Real vs hip.1 vs hip2'!$B$13</c:f>
              <c:strCache>
                <c:ptCount val="1"/>
                <c:pt idx="0">
                  <c:v>Emision de PM2.5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50% EuroII 50% EuroIII</c:v>
              </c:pt>
              <c:pt idx="2">
                <c:v>100% EuroIII</c:v>
              </c:pt>
            </c:strLit>
          </c:cat>
          <c:val>
            <c:numRef>
              <c:f>'Real vs hip.1 vs hip2'!$C$13:$E$13</c:f>
              <c:numCache>
                <c:formatCode>General</c:formatCode>
                <c:ptCount val="3"/>
                <c:pt idx="0">
                  <c:v>4.88</c:v>
                </c:pt>
                <c:pt idx="1">
                  <c:v>4.42</c:v>
                </c:pt>
                <c:pt idx="2">
                  <c:v>4.25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'Real vs hip.1 vs hip2'!$B$14</c:f>
              <c:strCache>
                <c:ptCount val="1"/>
                <c:pt idx="0">
                  <c:v>Emision de PM10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50% EuroII 50% EuroIII</c:v>
              </c:pt>
              <c:pt idx="2">
                <c:v>100% EuroIII</c:v>
              </c:pt>
            </c:strLit>
          </c:cat>
          <c:val>
            <c:numRef>
              <c:f>'Real vs hip.1 vs hip2'!$C$14:$E$14</c:f>
              <c:numCache>
                <c:formatCode>General</c:formatCode>
                <c:ptCount val="3"/>
                <c:pt idx="0">
                  <c:v>5.7</c:v>
                </c:pt>
                <c:pt idx="1">
                  <c:v>5.24</c:v>
                </c:pt>
                <c:pt idx="2">
                  <c:v>5.04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'Real vs hip.1 vs hip2'!$B$15</c:f>
              <c:strCache>
                <c:ptCount val="1"/>
                <c:pt idx="0">
                  <c:v>Emision de PM (ESCAPE)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50% EuroII 50% EuroIII</c:v>
              </c:pt>
              <c:pt idx="2">
                <c:v>100% EuroIII</c:v>
              </c:pt>
            </c:strLit>
          </c:cat>
          <c:val>
            <c:numRef>
              <c:f>'Real vs hip.1 vs hip2'!$C$15:$E$15</c:f>
              <c:numCache>
                <c:formatCode>General</c:formatCode>
                <c:ptCount val="3"/>
                <c:pt idx="0">
                  <c:v>4.16</c:v>
                </c:pt>
                <c:pt idx="1">
                  <c:v>3.67</c:v>
                </c:pt>
                <c:pt idx="2">
                  <c:v>3.5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'Real vs hip.1 vs hip2'!$B$16</c:f>
              <c:strCache>
                <c:ptCount val="1"/>
                <c:pt idx="0">
                  <c:v>Emision de EC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50% EuroII 50% EuroIII</c:v>
              </c:pt>
              <c:pt idx="2">
                <c:v>100% EuroIII</c:v>
              </c:pt>
            </c:strLit>
          </c:cat>
          <c:val>
            <c:numRef>
              <c:f>'Real vs hip.1 vs hip2'!$C$16:$E$16</c:f>
              <c:numCache>
                <c:formatCode>General</c:formatCode>
                <c:ptCount val="3"/>
                <c:pt idx="0">
                  <c:v>2.7600000000000002</c:v>
                </c:pt>
                <c:pt idx="1">
                  <c:v>2.48</c:v>
                </c:pt>
                <c:pt idx="2">
                  <c:v>2.46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'Real vs hip.1 vs hip2'!$B$17</c:f>
              <c:strCache>
                <c:ptCount val="1"/>
                <c:pt idx="0">
                  <c:v>Emision de OM 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50% EuroII 50% EuroIII</c:v>
              </c:pt>
              <c:pt idx="2">
                <c:v>100% EuroIII</c:v>
              </c:pt>
            </c:strLit>
          </c:cat>
          <c:val>
            <c:numRef>
              <c:f>'Real vs hip.1 vs hip2'!$C$17:$E$17</c:f>
              <c:numCache>
                <c:formatCode>General</c:formatCode>
                <c:ptCount val="3"/>
                <c:pt idx="0">
                  <c:v>1.06</c:v>
                </c:pt>
                <c:pt idx="1">
                  <c:v>0.85</c:v>
                </c:pt>
                <c:pt idx="2">
                  <c:v>0.74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3876480"/>
        <c:axId val="103878016"/>
      </c:lineChart>
      <c:catAx>
        <c:axId val="103876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3878016"/>
        <c:crosses val="autoZero"/>
        <c:auto val="1"/>
        <c:lblAlgn val="ctr"/>
        <c:lblOffset val="100"/>
        <c:noMultiLvlLbl val="0"/>
      </c:catAx>
      <c:valAx>
        <c:axId val="10387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(t)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3876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Estimación</a:t>
            </a:r>
            <a:r>
              <a:rPr lang="es-ES" baseline="0"/>
              <a:t> de emisiones - caso real vs casos hipotéticos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'Real vs hip.1 vs hip2'!$B$18</c:f>
              <c:strCache>
                <c:ptCount val="1"/>
                <c:pt idx="0">
                  <c:v>Emision de FC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50% EuroII 50% EuroIII</c:v>
              </c:pt>
              <c:pt idx="2">
                <c:v> 100% EuroIII</c:v>
              </c:pt>
            </c:strLit>
          </c:cat>
          <c:val>
            <c:numRef>
              <c:f>'Real vs hip.1 vs hip2'!$C$18:$E$18</c:f>
              <c:numCache>
                <c:formatCode>General</c:formatCode>
                <c:ptCount val="3"/>
                <c:pt idx="0">
                  <c:v>5963.55</c:v>
                </c:pt>
                <c:pt idx="1">
                  <c:v>5975.89</c:v>
                </c:pt>
                <c:pt idx="2">
                  <c:v>6092.16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8402560"/>
        <c:axId val="108405504"/>
      </c:lineChart>
      <c:lineChart>
        <c:grouping val="standard"/>
        <c:varyColors val="0"/>
        <c:ser>
          <c:idx val="1"/>
          <c:order val="1"/>
          <c:tx>
            <c:strRef>
              <c:f>'Real vs hip.1 vs hip2'!$B$19</c:f>
              <c:strCache>
                <c:ptCount val="1"/>
                <c:pt idx="0">
                  <c:v>Emision de CO2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50% EuroII 50% EuroIII</c:v>
              </c:pt>
              <c:pt idx="2">
                <c:v> 100% EuroIII</c:v>
              </c:pt>
            </c:strLit>
          </c:cat>
          <c:val>
            <c:numRef>
              <c:f>'Real vs hip.1 vs hip2'!$C$19:$E$19</c:f>
              <c:numCache>
                <c:formatCode>General</c:formatCode>
                <c:ptCount val="3"/>
                <c:pt idx="0">
                  <c:v>18814.54</c:v>
                </c:pt>
                <c:pt idx="1">
                  <c:v>18851.080000000002</c:v>
                </c:pt>
                <c:pt idx="2">
                  <c:v>19212.550000000003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8438272"/>
        <c:axId val="108407424"/>
      </c:lineChart>
      <c:catAx>
        <c:axId val="10840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8405504"/>
        <c:crosses val="autoZero"/>
        <c:auto val="1"/>
        <c:lblAlgn val="ctr"/>
        <c:lblOffset val="100"/>
        <c:noMultiLvlLbl val="0"/>
      </c:catAx>
      <c:valAx>
        <c:axId val="108405504"/>
        <c:scaling>
          <c:orientation val="minMax"/>
          <c:max val="6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de combustible consumido (t)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8402560"/>
        <c:crosses val="autoZero"/>
        <c:crossBetween val="between"/>
      </c:valAx>
      <c:valAx>
        <c:axId val="10840742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CO2</a:t>
                </a:r>
                <a:r>
                  <a:rPr lang="es-ES" baseline="0"/>
                  <a:t> (t)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8438272"/>
        <c:crosses val="max"/>
        <c:crossBetween val="between"/>
      </c:valAx>
      <c:catAx>
        <c:axId val="108438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4074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Estimación</a:t>
            </a:r>
            <a:r>
              <a:rPr lang="es-ES" baseline="0"/>
              <a:t> de emisiones - caso real vs casos hipotéticos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'Real vs hip.1 vs hip2'!$B$22</c:f>
              <c:strCache>
                <c:ptCount val="1"/>
                <c:pt idx="0">
                  <c:v>Emision de Pb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50% EuroII 50% EuroIII</c:v>
              </c:pt>
              <c:pt idx="2">
                <c:v>100% EuroIII</c:v>
              </c:pt>
            </c:strLit>
          </c:cat>
          <c:val>
            <c:numRef>
              <c:f>'Real vs hip.1 vs hip2'!$C$22:$E$22</c:f>
              <c:numCache>
                <c:formatCode>General</c:formatCode>
                <c:ptCount val="3"/>
                <c:pt idx="0">
                  <c:v>3.15</c:v>
                </c:pt>
                <c:pt idx="1">
                  <c:v>1.7000000000000002</c:v>
                </c:pt>
                <c:pt idx="2">
                  <c:v>1.43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'Real vs hip.1 vs hip2'!$B$24</c:f>
              <c:strCache>
                <c:ptCount val="1"/>
                <c:pt idx="0">
                  <c:v>Emision de Cobre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50% EuroII 50% EuroIII</c:v>
              </c:pt>
              <c:pt idx="2">
                <c:v>100% EuroIII</c:v>
              </c:pt>
            </c:strLit>
          </c:cat>
          <c:val>
            <c:numRef>
              <c:f>'Real vs hip.1 vs hip2'!$C$24:$E$24</c:f>
              <c:numCache>
                <c:formatCode>General</c:formatCode>
                <c:ptCount val="3"/>
                <c:pt idx="0">
                  <c:v>23.21</c:v>
                </c:pt>
                <c:pt idx="1">
                  <c:v>12.98</c:v>
                </c:pt>
                <c:pt idx="2">
                  <c:v>10.81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'Real vs hip.1 vs hip2'!$B$27</c:f>
              <c:strCache>
                <c:ptCount val="1"/>
                <c:pt idx="0">
                  <c:v>Emision de Zinc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50% EuroII 50% EuroIII</c:v>
              </c:pt>
              <c:pt idx="2">
                <c:v>100% EuroIII</c:v>
              </c:pt>
            </c:strLit>
          </c:cat>
          <c:val>
            <c:numRef>
              <c:f>'Real vs hip.1 vs hip2'!$C$27:$E$27</c:f>
              <c:numCache>
                <c:formatCode>General</c:formatCode>
                <c:ptCount val="3"/>
                <c:pt idx="0">
                  <c:v>17.79</c:v>
                </c:pt>
                <c:pt idx="1">
                  <c:v>8.7399999999999984</c:v>
                </c:pt>
                <c:pt idx="2">
                  <c:v>7.6400000000000006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8179456"/>
        <c:axId val="108180992"/>
      </c:lineChart>
      <c:catAx>
        <c:axId val="10817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8180992"/>
        <c:crosses val="autoZero"/>
        <c:auto val="1"/>
        <c:lblAlgn val="ctr"/>
        <c:lblOffset val="100"/>
        <c:noMultiLvlLbl val="0"/>
      </c:catAx>
      <c:valAx>
        <c:axId val="10818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(kg)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8179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Estimación</a:t>
            </a:r>
            <a:r>
              <a:rPr lang="es-ES" baseline="0"/>
              <a:t> de emisiones - caso real vs casos hipotéticos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'Real vs hip.1 vs hip2'!$B$23</c:f>
              <c:strCache>
                <c:ptCount val="1"/>
                <c:pt idx="0">
                  <c:v>Emision de Cadmio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50% EuroII 50% EuroIII</c:v>
              </c:pt>
              <c:pt idx="2">
                <c:v> 100% EuroIII</c:v>
              </c:pt>
            </c:strLit>
          </c:cat>
          <c:val>
            <c:numRef>
              <c:f>'Real vs hip.1 vs hip2'!$C$23:$E$23</c:f>
              <c:numCache>
                <c:formatCode>General</c:formatCode>
                <c:ptCount val="3"/>
                <c:pt idx="0">
                  <c:v>7.2000000000000008E-2</c:v>
                </c:pt>
                <c:pt idx="1">
                  <c:v>3.2000000000000001E-2</c:v>
                </c:pt>
                <c:pt idx="2">
                  <c:v>2.9000000000000001E-2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'Real vs hip.1 vs hip2'!$B$25</c:f>
              <c:strCache>
                <c:ptCount val="1"/>
                <c:pt idx="0">
                  <c:v>Emision de Niquel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50% EuroII 50% EuroIII</c:v>
              </c:pt>
              <c:pt idx="2">
                <c:v> 100% EuroIII</c:v>
              </c:pt>
            </c:strLit>
          </c:cat>
          <c:val>
            <c:numRef>
              <c:f>'Real vs hip.1 vs hip2'!$C$25:$E$25</c:f>
              <c:numCache>
                <c:formatCode>General</c:formatCode>
                <c:ptCount val="3"/>
                <c:pt idx="0">
                  <c:v>0.2</c:v>
                </c:pt>
                <c:pt idx="1">
                  <c:v>0.11299999999999999</c:v>
                </c:pt>
                <c:pt idx="2">
                  <c:v>9.8000000000000004E-2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'Real vs hip.1 vs hip2'!$B$26</c:f>
              <c:strCache>
                <c:ptCount val="1"/>
                <c:pt idx="0">
                  <c:v>Emision de Selenio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Real</c:v>
              </c:pt>
              <c:pt idx="1">
                <c:v>50% EuroII 50% EuroIII</c:v>
              </c:pt>
              <c:pt idx="2">
                <c:v> 100% EuroIII</c:v>
              </c:pt>
            </c:strLit>
          </c:cat>
          <c:val>
            <c:numRef>
              <c:f>'Real vs hip.1 vs hip2'!$C$26:$E$26</c:f>
              <c:numCache>
                <c:formatCode>General</c:formatCode>
                <c:ptCount val="3"/>
                <c:pt idx="0">
                  <c:v>1.4E-2</c:v>
                </c:pt>
                <c:pt idx="1">
                  <c:v>1.2E-2</c:v>
                </c:pt>
                <c:pt idx="2">
                  <c:v>6.0000000000000001E-3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8311296"/>
        <c:axId val="108312832"/>
      </c:lineChart>
      <c:catAx>
        <c:axId val="108311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8312832"/>
        <c:crosses val="autoZero"/>
        <c:auto val="1"/>
        <c:lblAlgn val="ctr"/>
        <c:lblOffset val="100"/>
        <c:noMultiLvlLbl val="0"/>
      </c:catAx>
      <c:valAx>
        <c:axId val="10831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(kg)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8311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tabSelected="1" zoomScale="13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66692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DI81"/>
  <sheetViews>
    <sheetView topLeftCell="CX1" workbookViewId="0">
      <selection activeCell="L65" sqref="L65:O81"/>
    </sheetView>
  </sheetViews>
  <sheetFormatPr baseColWidth="10" defaultRowHeight="15" x14ac:dyDescent="0.25"/>
  <cols>
    <col min="2" max="2" width="29.7109375" bestFit="1" customWidth="1"/>
    <col min="5" max="10" width="15.7109375" customWidth="1"/>
    <col min="12" max="12" width="13" bestFit="1" customWidth="1"/>
    <col min="15" max="15" width="23.7109375" bestFit="1" customWidth="1"/>
    <col min="79" max="79" width="14" customWidth="1"/>
    <col min="80" max="80" width="17.28515625" customWidth="1"/>
    <col min="82" max="82" width="18.7109375" customWidth="1"/>
    <col min="83" max="83" width="18" customWidth="1"/>
    <col min="84" max="84" width="19.7109375" customWidth="1"/>
    <col min="85" max="85" width="15.42578125" customWidth="1"/>
    <col min="86" max="86" width="19.42578125" customWidth="1"/>
    <col min="88" max="88" width="15.85546875" customWidth="1"/>
    <col min="89" max="89" width="15.28515625" customWidth="1"/>
    <col min="91" max="91" width="15.42578125" customWidth="1"/>
    <col min="92" max="92" width="16.7109375" customWidth="1"/>
    <col min="94" max="94" width="15" customWidth="1"/>
    <col min="95" max="95" width="15.7109375" customWidth="1"/>
    <col min="97" max="97" width="17.7109375" customWidth="1"/>
    <col min="98" max="98" width="13.85546875" customWidth="1"/>
    <col min="100" max="100" width="14.85546875" customWidth="1"/>
    <col min="101" max="101" width="15.28515625" customWidth="1"/>
    <col min="103" max="103" width="15.42578125" customWidth="1"/>
    <col min="104" max="104" width="14.28515625" customWidth="1"/>
    <col min="106" max="106" width="15" customWidth="1"/>
    <col min="107" max="107" width="14.42578125" customWidth="1"/>
    <col min="109" max="109" width="14.85546875" customWidth="1"/>
    <col min="110" max="110" width="14" customWidth="1"/>
    <col min="112" max="112" width="15.7109375" customWidth="1"/>
    <col min="113" max="113" width="15.28515625" customWidth="1"/>
  </cols>
  <sheetData>
    <row r="3" spans="2:113" x14ac:dyDescent="0.25">
      <c r="B3" s="24" t="s">
        <v>22</v>
      </c>
      <c r="C3" s="24"/>
      <c r="E3" s="5"/>
      <c r="F3" s="20" t="s">
        <v>9</v>
      </c>
      <c r="G3" s="25"/>
      <c r="H3" s="25"/>
      <c r="I3" s="21"/>
      <c r="J3" s="5"/>
      <c r="L3" s="24" t="s">
        <v>7</v>
      </c>
      <c r="M3" s="24"/>
      <c r="N3" s="24"/>
      <c r="O3" s="24"/>
      <c r="S3" s="24" t="s">
        <v>61</v>
      </c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H3" s="24" t="s">
        <v>62</v>
      </c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W3" s="24" t="s">
        <v>63</v>
      </c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L3" s="20" t="s">
        <v>64</v>
      </c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1"/>
      <c r="CA3" s="24" t="s">
        <v>71</v>
      </c>
      <c r="CB3" s="24"/>
      <c r="CC3" s="24"/>
      <c r="CD3" s="24"/>
      <c r="CE3" s="24"/>
      <c r="CF3" s="24"/>
      <c r="CG3" s="24"/>
      <c r="CH3" s="24"/>
      <c r="CJ3" s="24" t="s">
        <v>72</v>
      </c>
      <c r="CK3" s="24"/>
      <c r="CL3" s="24"/>
      <c r="CM3" s="24"/>
      <c r="CN3" s="24"/>
      <c r="CO3" s="24"/>
      <c r="CP3" s="24"/>
      <c r="CQ3" s="24"/>
      <c r="CS3" s="24" t="s">
        <v>73</v>
      </c>
      <c r="CT3" s="24"/>
      <c r="CU3" s="24"/>
      <c r="CV3" s="24"/>
      <c r="CW3" s="24"/>
      <c r="CX3" s="24"/>
      <c r="CY3" s="24"/>
      <c r="CZ3" s="24"/>
      <c r="DB3" s="24" t="s">
        <v>75</v>
      </c>
      <c r="DC3" s="24"/>
      <c r="DD3" s="24"/>
      <c r="DE3" s="24"/>
      <c r="DF3" s="24"/>
      <c r="DG3" s="24"/>
      <c r="DH3" s="24"/>
      <c r="DI3" s="24"/>
    </row>
    <row r="4" spans="2:113" x14ac:dyDescent="0.25">
      <c r="B4" s="3" t="s">
        <v>13</v>
      </c>
      <c r="C4" s="8">
        <v>4.8639999999999999</v>
      </c>
      <c r="E4" s="1"/>
      <c r="J4" s="1"/>
      <c r="L4" s="3"/>
      <c r="M4" s="3">
        <v>2000</v>
      </c>
      <c r="N4" s="3">
        <v>2007</v>
      </c>
      <c r="O4" s="3">
        <v>2015</v>
      </c>
    </row>
    <row r="5" spans="2:113" x14ac:dyDescent="0.25">
      <c r="B5" s="3" t="s">
        <v>15</v>
      </c>
      <c r="C5" s="8">
        <v>0.28499999999999998</v>
      </c>
      <c r="E5" s="1"/>
      <c r="F5" s="24" t="s">
        <v>10</v>
      </c>
      <c r="G5" s="24"/>
      <c r="H5" s="24"/>
      <c r="I5" s="24"/>
      <c r="J5" s="1"/>
      <c r="L5" s="3" t="s">
        <v>6</v>
      </c>
      <c r="M5" s="2">
        <f>G7+G14+G21</f>
        <v>115</v>
      </c>
      <c r="N5" s="2">
        <f t="shared" ref="N5:O8" si="0">H7+H14+H21</f>
        <v>125</v>
      </c>
      <c r="O5" s="2">
        <f t="shared" si="0"/>
        <v>0</v>
      </c>
      <c r="R5" s="24" t="s">
        <v>50</v>
      </c>
      <c r="S5" s="24"/>
      <c r="T5" s="24"/>
      <c r="U5" s="24"/>
      <c r="V5" s="24"/>
      <c r="W5" s="24"/>
      <c r="X5" s="24"/>
      <c r="Y5" s="24"/>
      <c r="Z5" s="24"/>
      <c r="AB5" s="24" t="s">
        <v>51</v>
      </c>
      <c r="AC5" s="24"/>
      <c r="AD5" s="24"/>
      <c r="AE5" s="24"/>
      <c r="AG5" s="24" t="s">
        <v>50</v>
      </c>
      <c r="AH5" s="24"/>
      <c r="AI5" s="24"/>
      <c r="AJ5" s="24"/>
      <c r="AK5" s="24"/>
      <c r="AL5" s="24"/>
      <c r="AM5" s="24"/>
      <c r="AN5" s="24"/>
      <c r="AO5" s="24"/>
      <c r="AQ5" s="24" t="s">
        <v>51</v>
      </c>
      <c r="AR5" s="24"/>
      <c r="AS5" s="24"/>
      <c r="AT5" s="24"/>
      <c r="AV5" s="24" t="s">
        <v>50</v>
      </c>
      <c r="AW5" s="24"/>
      <c r="AX5" s="24"/>
      <c r="AY5" s="24"/>
      <c r="AZ5" s="24"/>
      <c r="BA5" s="24"/>
      <c r="BB5" s="24"/>
      <c r="BC5" s="24"/>
      <c r="BD5" s="24"/>
      <c r="BF5" s="24" t="s">
        <v>51</v>
      </c>
      <c r="BG5" s="24"/>
      <c r="BH5" s="24"/>
      <c r="BI5" s="24"/>
      <c r="BK5" s="20" t="s">
        <v>50</v>
      </c>
      <c r="BL5" s="25"/>
      <c r="BM5" s="25"/>
      <c r="BN5" s="25"/>
      <c r="BO5" s="25"/>
      <c r="BP5" s="25"/>
      <c r="BQ5" s="25"/>
      <c r="BR5" s="25"/>
      <c r="BS5" s="21"/>
      <c r="BU5" s="20" t="s">
        <v>51</v>
      </c>
      <c r="BV5" s="25"/>
      <c r="BW5" s="25"/>
      <c r="BX5" s="21"/>
      <c r="CA5" s="20" t="s">
        <v>50</v>
      </c>
      <c r="CB5" s="25"/>
      <c r="CC5" s="25"/>
      <c r="CD5" s="25"/>
      <c r="CE5" s="21"/>
      <c r="CG5" s="20" t="s">
        <v>51</v>
      </c>
      <c r="CH5" s="21"/>
      <c r="CJ5" s="20" t="s">
        <v>50</v>
      </c>
      <c r="CK5" s="25"/>
      <c r="CL5" s="25"/>
      <c r="CM5" s="25"/>
      <c r="CN5" s="21"/>
      <c r="CP5" s="20" t="s">
        <v>51</v>
      </c>
      <c r="CQ5" s="21"/>
      <c r="CS5" s="20" t="s">
        <v>50</v>
      </c>
      <c r="CT5" s="25"/>
      <c r="CU5" s="25"/>
      <c r="CV5" s="25"/>
      <c r="CW5" s="21"/>
      <c r="CY5" s="20" t="s">
        <v>51</v>
      </c>
      <c r="CZ5" s="21"/>
      <c r="DB5" s="20" t="s">
        <v>50</v>
      </c>
      <c r="DC5" s="25"/>
      <c r="DD5" s="25"/>
      <c r="DE5" s="25"/>
      <c r="DF5" s="21"/>
      <c r="DH5" s="20" t="s">
        <v>51</v>
      </c>
      <c r="DI5" s="21"/>
    </row>
    <row r="6" spans="2:113" x14ac:dyDescent="0.25">
      <c r="B6" s="3" t="s">
        <v>14</v>
      </c>
      <c r="C6" s="8">
        <v>4.6666999999999996</v>
      </c>
      <c r="E6" s="1"/>
      <c r="F6" s="3"/>
      <c r="G6" s="3">
        <v>2000</v>
      </c>
      <c r="H6" s="3">
        <v>2007</v>
      </c>
      <c r="I6" s="3">
        <v>2015</v>
      </c>
      <c r="J6" s="1"/>
      <c r="L6" s="3" t="s">
        <v>3</v>
      </c>
      <c r="M6" s="2">
        <f>G8+G15+G22</f>
        <v>82</v>
      </c>
      <c r="N6" s="2">
        <f t="shared" si="0"/>
        <v>65</v>
      </c>
      <c r="O6" s="2">
        <f t="shared" si="0"/>
        <v>31</v>
      </c>
    </row>
    <row r="7" spans="2:113" x14ac:dyDescent="0.25">
      <c r="B7" s="3" t="s">
        <v>1</v>
      </c>
      <c r="C7" s="8">
        <f>C6*C4</f>
        <v>22.698828799999998</v>
      </c>
      <c r="E7" s="1"/>
      <c r="F7" s="3" t="s">
        <v>6</v>
      </c>
      <c r="G7" s="2">
        <v>0</v>
      </c>
      <c r="H7" s="2">
        <v>0</v>
      </c>
      <c r="I7" s="2">
        <v>0</v>
      </c>
      <c r="J7" s="1"/>
      <c r="L7" s="3" t="s">
        <v>4</v>
      </c>
      <c r="M7" s="2">
        <f>G9+G16+G23</f>
        <v>0</v>
      </c>
      <c r="N7" s="2">
        <f t="shared" si="0"/>
        <v>49</v>
      </c>
      <c r="O7" s="2">
        <f t="shared" si="0"/>
        <v>136</v>
      </c>
      <c r="R7" s="24" t="s">
        <v>33</v>
      </c>
      <c r="S7" s="24"/>
      <c r="T7" s="24"/>
      <c r="U7" s="24"/>
      <c r="W7" s="24" t="s">
        <v>41</v>
      </c>
      <c r="X7" s="24"/>
      <c r="Y7" s="24"/>
      <c r="Z7" s="24"/>
      <c r="AB7" s="24" t="s">
        <v>52</v>
      </c>
      <c r="AC7" s="24"/>
      <c r="AD7" s="24"/>
      <c r="AE7" s="24"/>
      <c r="AG7" s="24" t="s">
        <v>33</v>
      </c>
      <c r="AH7" s="24"/>
      <c r="AI7" s="24"/>
      <c r="AJ7" s="24"/>
      <c r="AL7" s="24" t="s">
        <v>41</v>
      </c>
      <c r="AM7" s="24"/>
      <c r="AN7" s="24"/>
      <c r="AO7" s="24"/>
      <c r="AQ7" s="24" t="s">
        <v>52</v>
      </c>
      <c r="AR7" s="24"/>
      <c r="AS7" s="24"/>
      <c r="AT7" s="24"/>
      <c r="AV7" s="24" t="s">
        <v>33</v>
      </c>
      <c r="AW7" s="24"/>
      <c r="AX7" s="24"/>
      <c r="AY7" s="24"/>
      <c r="BA7" s="24" t="s">
        <v>41</v>
      </c>
      <c r="BB7" s="24"/>
      <c r="BC7" s="24"/>
      <c r="BD7" s="24"/>
      <c r="BF7" s="24" t="s">
        <v>52</v>
      </c>
      <c r="BG7" s="24"/>
      <c r="BH7" s="24"/>
      <c r="BI7" s="24"/>
      <c r="BK7" s="20" t="s">
        <v>33</v>
      </c>
      <c r="BL7" s="25"/>
      <c r="BM7" s="25"/>
      <c r="BN7" s="21"/>
      <c r="BP7" s="20" t="s">
        <v>41</v>
      </c>
      <c r="BQ7" s="25"/>
      <c r="BR7" s="25"/>
      <c r="BS7" s="21"/>
      <c r="BU7" s="20" t="s">
        <v>52</v>
      </c>
      <c r="BV7" s="25"/>
      <c r="BW7" s="25"/>
      <c r="BX7" s="21"/>
      <c r="CA7" s="20" t="s">
        <v>33</v>
      </c>
      <c r="CB7" s="21"/>
      <c r="CD7" s="20" t="s">
        <v>41</v>
      </c>
      <c r="CE7" s="21"/>
      <c r="CG7" s="20" t="s">
        <v>52</v>
      </c>
      <c r="CH7" s="21"/>
      <c r="CJ7" s="20" t="s">
        <v>33</v>
      </c>
      <c r="CK7" s="21"/>
      <c r="CM7" s="20" t="s">
        <v>41</v>
      </c>
      <c r="CN7" s="21"/>
      <c r="CP7" s="20" t="s">
        <v>52</v>
      </c>
      <c r="CQ7" s="21"/>
      <c r="CS7" s="20" t="s">
        <v>33</v>
      </c>
      <c r="CT7" s="21"/>
      <c r="CV7" s="20" t="s">
        <v>41</v>
      </c>
      <c r="CW7" s="21"/>
      <c r="CY7" s="20" t="s">
        <v>52</v>
      </c>
      <c r="CZ7" s="21"/>
      <c r="DB7" s="20" t="s">
        <v>33</v>
      </c>
      <c r="DC7" s="21"/>
      <c r="DE7" s="20" t="s">
        <v>41</v>
      </c>
      <c r="DF7" s="21"/>
      <c r="DH7" s="20" t="s">
        <v>52</v>
      </c>
      <c r="DI7" s="21"/>
    </row>
    <row r="8" spans="2:113" x14ac:dyDescent="0.25">
      <c r="B8" s="3" t="s">
        <v>58</v>
      </c>
      <c r="C8" s="8">
        <f>C7*5</f>
        <v>113.49414399999999</v>
      </c>
      <c r="F8" s="3" t="s">
        <v>3</v>
      </c>
      <c r="G8" s="2">
        <v>35</v>
      </c>
      <c r="H8" s="2">
        <v>35</v>
      </c>
      <c r="I8" s="2">
        <v>0</v>
      </c>
      <c r="L8" s="3" t="s">
        <v>5</v>
      </c>
      <c r="M8" s="2">
        <f>G10+G17+G24</f>
        <v>0</v>
      </c>
      <c r="N8" s="2">
        <f t="shared" si="0"/>
        <v>0</v>
      </c>
      <c r="O8" s="2">
        <f t="shared" si="0"/>
        <v>97</v>
      </c>
      <c r="R8" s="3"/>
      <c r="S8" s="3">
        <v>2000</v>
      </c>
      <c r="T8" s="3">
        <v>2007</v>
      </c>
      <c r="U8" s="3">
        <v>2015</v>
      </c>
      <c r="W8" s="3"/>
      <c r="X8" s="3">
        <v>2000</v>
      </c>
      <c r="Y8" s="3">
        <v>2007</v>
      </c>
      <c r="Z8" s="3">
        <v>2015</v>
      </c>
      <c r="AB8" s="3"/>
      <c r="AC8" s="3">
        <v>2000</v>
      </c>
      <c r="AD8" s="3">
        <v>2007</v>
      </c>
      <c r="AE8" s="3">
        <v>2015</v>
      </c>
      <c r="AG8" s="3"/>
      <c r="AH8" s="3">
        <v>2000</v>
      </c>
      <c r="AI8" s="3">
        <v>2007</v>
      </c>
      <c r="AJ8" s="3">
        <v>2015</v>
      </c>
      <c r="AL8" s="3"/>
      <c r="AM8" s="3">
        <v>2000</v>
      </c>
      <c r="AN8" s="3">
        <v>2007</v>
      </c>
      <c r="AO8" s="3">
        <v>2015</v>
      </c>
      <c r="AQ8" s="3"/>
      <c r="AR8" s="3">
        <v>2000</v>
      </c>
      <c r="AS8" s="3">
        <v>2007</v>
      </c>
      <c r="AT8" s="3">
        <v>2015</v>
      </c>
      <c r="AV8" s="3"/>
      <c r="AW8" s="3">
        <v>2000</v>
      </c>
      <c r="AX8" s="3">
        <v>2007</v>
      </c>
      <c r="AY8" s="3">
        <v>2015</v>
      </c>
      <c r="BA8" s="3"/>
      <c r="BB8" s="3">
        <v>2000</v>
      </c>
      <c r="BC8" s="3">
        <v>2007</v>
      </c>
      <c r="BD8" s="3">
        <v>2015</v>
      </c>
      <c r="BF8" s="3"/>
      <c r="BG8" s="3">
        <v>2000</v>
      </c>
      <c r="BH8" s="3">
        <v>2007</v>
      </c>
      <c r="BI8" s="3">
        <v>2015</v>
      </c>
      <c r="BK8" s="3"/>
      <c r="BL8" s="3">
        <v>2000</v>
      </c>
      <c r="BM8" s="3">
        <v>2007</v>
      </c>
      <c r="BN8" s="3">
        <v>2015</v>
      </c>
      <c r="BP8" s="3"/>
      <c r="BQ8" s="3">
        <v>2000</v>
      </c>
      <c r="BR8" s="3">
        <v>2007</v>
      </c>
      <c r="BS8" s="3">
        <v>2015</v>
      </c>
      <c r="BU8" s="3"/>
      <c r="BV8" s="3">
        <v>2000</v>
      </c>
      <c r="BW8" s="3">
        <v>2007</v>
      </c>
      <c r="BX8" s="3">
        <v>2015</v>
      </c>
      <c r="CA8" s="3" t="s">
        <v>4</v>
      </c>
      <c r="CB8" s="2">
        <v>1.71</v>
      </c>
      <c r="CD8" s="3" t="s">
        <v>4</v>
      </c>
      <c r="CE8" s="2">
        <v>2E-3</v>
      </c>
      <c r="CG8" s="3" t="s">
        <v>4</v>
      </c>
      <c r="CH8" s="2">
        <v>0.14000000000000001</v>
      </c>
      <c r="CJ8" s="3" t="s">
        <v>4</v>
      </c>
      <c r="CK8" s="2">
        <v>7.9</v>
      </c>
      <c r="CM8" s="3" t="s">
        <v>4</v>
      </c>
      <c r="CN8" s="2">
        <v>8.0000000000000002E-3</v>
      </c>
      <c r="CP8" s="3" t="s">
        <v>4</v>
      </c>
      <c r="CQ8" s="2">
        <v>0.14000000000000001</v>
      </c>
      <c r="CS8" s="3" t="s">
        <v>4</v>
      </c>
      <c r="CT8" s="2">
        <v>3.82</v>
      </c>
      <c r="CV8" s="3" t="s">
        <v>4</v>
      </c>
      <c r="CW8" s="2">
        <v>2E-3</v>
      </c>
      <c r="CY8" s="3" t="s">
        <v>4</v>
      </c>
      <c r="CZ8" s="2">
        <v>0.15</v>
      </c>
      <c r="DB8" s="3" t="s">
        <v>4</v>
      </c>
      <c r="DC8" s="2">
        <f>CB8+CK8+CT8</f>
        <v>13.43</v>
      </c>
      <c r="DE8" s="3" t="s">
        <v>4</v>
      </c>
      <c r="DF8" s="2">
        <f>CE8+CN8+CW8</f>
        <v>1.2E-2</v>
      </c>
      <c r="DH8" s="3" t="s">
        <v>4</v>
      </c>
      <c r="DI8" s="2">
        <f>CH8+CQ8+CZ8</f>
        <v>0.43000000000000005</v>
      </c>
    </row>
    <row r="9" spans="2:113" x14ac:dyDescent="0.25">
      <c r="B9" s="3" t="s">
        <v>0</v>
      </c>
      <c r="C9" s="8">
        <f>C8*52.14</f>
        <v>5917.5846681599996</v>
      </c>
      <c r="F9" s="3" t="s">
        <v>4</v>
      </c>
      <c r="G9" s="2">
        <v>0</v>
      </c>
      <c r="H9" s="2">
        <v>12</v>
      </c>
      <c r="I9" s="2">
        <v>16</v>
      </c>
      <c r="R9" s="3" t="s">
        <v>6</v>
      </c>
      <c r="S9" s="2">
        <v>2.2999999999999998</v>
      </c>
      <c r="T9" s="2">
        <v>3.33</v>
      </c>
      <c r="U9" s="2" t="s">
        <v>59</v>
      </c>
      <c r="W9" s="3" t="s">
        <v>6</v>
      </c>
      <c r="X9" s="2">
        <v>2E-3</v>
      </c>
      <c r="Y9" s="2">
        <v>2E-3</v>
      </c>
      <c r="Z9" s="2" t="s">
        <v>59</v>
      </c>
      <c r="AB9" s="3" t="s">
        <v>6</v>
      </c>
      <c r="AC9" s="2">
        <v>0.12</v>
      </c>
      <c r="AD9" s="2">
        <v>0.14000000000000001</v>
      </c>
      <c r="AE9" s="2" t="s">
        <v>59</v>
      </c>
      <c r="AG9" s="3" t="s">
        <v>6</v>
      </c>
      <c r="AH9" s="2">
        <v>13.63</v>
      </c>
      <c r="AI9" s="2">
        <v>15.14</v>
      </c>
      <c r="AJ9" s="2" t="s">
        <v>59</v>
      </c>
      <c r="AL9" s="3" t="s">
        <v>6</v>
      </c>
      <c r="AM9" s="2">
        <v>0.01</v>
      </c>
      <c r="AN9" s="2">
        <v>0.01</v>
      </c>
      <c r="AO9" s="2" t="s">
        <v>59</v>
      </c>
      <c r="AQ9" s="3" t="s">
        <v>6</v>
      </c>
      <c r="AR9" s="2">
        <v>0.43</v>
      </c>
      <c r="AS9" s="2">
        <v>0.47</v>
      </c>
      <c r="AT9" s="2" t="s">
        <v>59</v>
      </c>
      <c r="AV9" s="3" t="s">
        <v>6</v>
      </c>
      <c r="AW9" s="2">
        <v>6.74</v>
      </c>
      <c r="AX9" s="2">
        <v>7.5</v>
      </c>
      <c r="AY9" s="2" t="s">
        <v>59</v>
      </c>
      <c r="BA9" s="3" t="s">
        <v>6</v>
      </c>
      <c r="BB9" s="2">
        <v>2E-3</v>
      </c>
      <c r="BC9" s="2">
        <v>2E-3</v>
      </c>
      <c r="BD9" s="2" t="s">
        <v>59</v>
      </c>
      <c r="BF9" s="3" t="s">
        <v>6</v>
      </c>
      <c r="BG9" s="2">
        <v>0.13</v>
      </c>
      <c r="BH9" s="2">
        <v>0.15</v>
      </c>
      <c r="BI9" s="2" t="s">
        <v>59</v>
      </c>
      <c r="BK9" s="3" t="s">
        <v>6</v>
      </c>
      <c r="BL9" s="2">
        <f>S9+AH9+AW9</f>
        <v>22.67</v>
      </c>
      <c r="BM9" s="2">
        <f t="shared" ref="BM9" si="1">T9+AI9+AX9</f>
        <v>25.97</v>
      </c>
      <c r="BN9" s="2" t="s">
        <v>59</v>
      </c>
      <c r="BP9" s="3" t="s">
        <v>6</v>
      </c>
      <c r="BQ9" s="2">
        <f>X9+AM9+BB9</f>
        <v>1.4E-2</v>
      </c>
      <c r="BR9" s="2">
        <f t="shared" ref="BR9:BR11" si="2">Y9+AN9+BC9</f>
        <v>1.4E-2</v>
      </c>
      <c r="BS9" s="2" t="s">
        <v>59</v>
      </c>
      <c r="BU9" s="3" t="s">
        <v>6</v>
      </c>
      <c r="BV9" s="2">
        <f>AC9+AR9+BG9</f>
        <v>0.68</v>
      </c>
      <c r="BW9" s="2">
        <f t="shared" ref="BW9:BW11" si="3">AD9+AS9+BH9</f>
        <v>0.76</v>
      </c>
      <c r="BX9" s="2" t="s">
        <v>59</v>
      </c>
      <c r="CA9" s="3" t="s">
        <v>5</v>
      </c>
      <c r="CB9" s="2">
        <v>2.06</v>
      </c>
      <c r="CD9" s="3" t="s">
        <v>5</v>
      </c>
      <c r="CE9" s="2">
        <v>2E-3</v>
      </c>
      <c r="CG9" s="3" t="s">
        <v>5</v>
      </c>
      <c r="CH9" s="2">
        <v>0.14000000000000001</v>
      </c>
      <c r="CJ9" s="3" t="s">
        <v>5</v>
      </c>
      <c r="CK9" s="2">
        <v>8.4</v>
      </c>
      <c r="CM9" s="3" t="s">
        <v>5</v>
      </c>
      <c r="CN9" s="2">
        <v>8.0000000000000002E-3</v>
      </c>
      <c r="CP9" s="3" t="s">
        <v>5</v>
      </c>
      <c r="CQ9" s="2">
        <v>0.14000000000000001</v>
      </c>
      <c r="CS9" s="3" t="s">
        <v>5</v>
      </c>
      <c r="CT9" s="2">
        <v>3.56</v>
      </c>
      <c r="CV9" s="3" t="s">
        <v>5</v>
      </c>
      <c r="CW9" s="2">
        <v>2E-3</v>
      </c>
      <c r="CY9" s="3" t="s">
        <v>5</v>
      </c>
      <c r="CZ9" s="2">
        <v>0.15</v>
      </c>
      <c r="DB9" s="3" t="s">
        <v>5</v>
      </c>
      <c r="DC9" s="2">
        <f>CB9+CK9+CT9</f>
        <v>14.020000000000001</v>
      </c>
      <c r="DE9" s="3" t="s">
        <v>5</v>
      </c>
      <c r="DF9" s="2">
        <f>CE9+CN9+CW9</f>
        <v>1.2E-2</v>
      </c>
      <c r="DH9" s="3" t="s">
        <v>5</v>
      </c>
      <c r="DI9" s="2">
        <f>CH9+CQ9+CZ9</f>
        <v>0.43000000000000005</v>
      </c>
    </row>
    <row r="10" spans="2:113" x14ac:dyDescent="0.25">
      <c r="B10" s="4" t="s">
        <v>23</v>
      </c>
      <c r="C10" s="2" t="s">
        <v>28</v>
      </c>
      <c r="F10" s="3" t="s">
        <v>5</v>
      </c>
      <c r="G10" s="2">
        <v>0</v>
      </c>
      <c r="H10" s="2">
        <v>0</v>
      </c>
      <c r="I10" s="2">
        <v>35</v>
      </c>
      <c r="R10" s="3" t="s">
        <v>3</v>
      </c>
      <c r="S10" s="2">
        <v>1</v>
      </c>
      <c r="T10" s="2">
        <v>0.81</v>
      </c>
      <c r="U10" s="2">
        <v>0.44</v>
      </c>
      <c r="W10" s="3" t="s">
        <v>3</v>
      </c>
      <c r="X10" s="2">
        <v>1E-3</v>
      </c>
      <c r="Y10" s="2">
        <v>1E-3</v>
      </c>
      <c r="Z10" s="2">
        <v>1E-3</v>
      </c>
      <c r="AB10" s="3" t="s">
        <v>3</v>
      </c>
      <c r="AC10" s="2">
        <v>0.09</v>
      </c>
      <c r="AD10" s="2">
        <v>7.0000000000000007E-2</v>
      </c>
      <c r="AE10" s="2">
        <v>0.03</v>
      </c>
      <c r="AG10" s="3" t="s">
        <v>3</v>
      </c>
      <c r="AH10" s="2">
        <v>4.6399999999999997</v>
      </c>
      <c r="AI10" s="2">
        <v>3.76</v>
      </c>
      <c r="AJ10" s="2">
        <v>2.04</v>
      </c>
      <c r="AL10" s="3" t="s">
        <v>3</v>
      </c>
      <c r="AM10" s="2">
        <v>0</v>
      </c>
      <c r="AN10" s="2">
        <v>0</v>
      </c>
      <c r="AO10" s="2">
        <v>0</v>
      </c>
      <c r="AQ10" s="3" t="s">
        <v>3</v>
      </c>
      <c r="AR10" s="2">
        <v>0.3</v>
      </c>
      <c r="AS10" s="2">
        <v>0.24</v>
      </c>
      <c r="AT10" s="2">
        <v>0.11</v>
      </c>
      <c r="AV10" s="3" t="s">
        <v>3</v>
      </c>
      <c r="AW10" s="2">
        <v>2.35</v>
      </c>
      <c r="AX10" s="2">
        <v>1.9</v>
      </c>
      <c r="AY10" s="2">
        <v>1.03</v>
      </c>
      <c r="BA10" s="3" t="s">
        <v>3</v>
      </c>
      <c r="BB10" s="2">
        <v>1E-3</v>
      </c>
      <c r="BC10" s="2">
        <v>1E-3</v>
      </c>
      <c r="BD10" s="2">
        <v>1E-3</v>
      </c>
      <c r="BF10" s="3" t="s">
        <v>3</v>
      </c>
      <c r="BG10" s="2">
        <v>0.01</v>
      </c>
      <c r="BH10" s="2">
        <v>7.0000000000000007E-2</v>
      </c>
      <c r="BI10" s="2">
        <v>0.04</v>
      </c>
      <c r="BK10" s="3" t="s">
        <v>3</v>
      </c>
      <c r="BL10" s="2">
        <f t="shared" ref="BL10" si="4">S10+AH10+AW10</f>
        <v>7.99</v>
      </c>
      <c r="BM10" s="2">
        <f t="shared" ref="BM10:BM11" si="5">T10+AI10+AX10</f>
        <v>6.4700000000000006</v>
      </c>
      <c r="BN10" s="2">
        <f t="shared" ref="BN10:BN12" si="6">U10+AJ10+AY10</f>
        <v>3.51</v>
      </c>
      <c r="BP10" s="3" t="s">
        <v>3</v>
      </c>
      <c r="BQ10" s="2">
        <f t="shared" ref="BQ10" si="7">X10+AM10+BB10</f>
        <v>2E-3</v>
      </c>
      <c r="BR10" s="2">
        <f t="shared" si="2"/>
        <v>2E-3</v>
      </c>
      <c r="BS10" s="2">
        <f t="shared" ref="BS10:BS12" si="8">Z10+AO10+BD10</f>
        <v>2E-3</v>
      </c>
      <c r="BU10" s="3" t="s">
        <v>3</v>
      </c>
      <c r="BV10" s="2">
        <f t="shared" ref="BV10" si="9">AC10+AR10+BG10</f>
        <v>0.4</v>
      </c>
      <c r="BW10" s="2">
        <f t="shared" si="3"/>
        <v>0.38</v>
      </c>
      <c r="BX10" s="2">
        <f t="shared" ref="BX10:BX12" si="10">AE10+AT10+BI10</f>
        <v>0.18000000000000002</v>
      </c>
      <c r="CA10" s="4" t="s">
        <v>8</v>
      </c>
      <c r="CB10" s="2">
        <f>SUM(CB6:CB9)</f>
        <v>3.77</v>
      </c>
      <c r="CD10" s="4" t="s">
        <v>8</v>
      </c>
      <c r="CE10" s="2">
        <f>SUM(CE6:CE9)</f>
        <v>4.0000000000000001E-3</v>
      </c>
      <c r="CG10" s="4" t="s">
        <v>8</v>
      </c>
      <c r="CH10" s="2">
        <f>SUM(CH6:CH9)</f>
        <v>0.28000000000000003</v>
      </c>
      <c r="CJ10" s="4" t="s">
        <v>8</v>
      </c>
      <c r="CK10" s="2">
        <f>SUM(CK6:CK9)</f>
        <v>16.3</v>
      </c>
      <c r="CM10" s="4" t="s">
        <v>8</v>
      </c>
      <c r="CN10" s="2">
        <f>SUM(CN6:CN9)</f>
        <v>1.6E-2</v>
      </c>
      <c r="CP10" s="4" t="s">
        <v>8</v>
      </c>
      <c r="CQ10" s="2">
        <f>SUM(CQ6:CQ9)</f>
        <v>0.28000000000000003</v>
      </c>
      <c r="CS10" s="4" t="s">
        <v>8</v>
      </c>
      <c r="CT10" s="2">
        <f>SUM(CT6:CT9)</f>
        <v>7.38</v>
      </c>
      <c r="CV10" s="4" t="s">
        <v>8</v>
      </c>
      <c r="CW10" s="2">
        <f>SUM(CW6:CW9)</f>
        <v>4.0000000000000001E-3</v>
      </c>
      <c r="CY10" s="4" t="s">
        <v>8</v>
      </c>
      <c r="CZ10" s="2">
        <f>SUM(CZ6:CZ9)</f>
        <v>0.3</v>
      </c>
      <c r="DB10" s="4" t="s">
        <v>8</v>
      </c>
      <c r="DC10" s="2">
        <f>SUM(DC6:DC9)</f>
        <v>27.450000000000003</v>
      </c>
      <c r="DE10" s="4" t="s">
        <v>8</v>
      </c>
      <c r="DF10" s="2">
        <f>SUM(DF6:DF9)</f>
        <v>2.4E-2</v>
      </c>
      <c r="DH10" s="4" t="s">
        <v>8</v>
      </c>
      <c r="DI10" s="2">
        <f>SUM(DI6:DI9)</f>
        <v>0.8600000000000001</v>
      </c>
    </row>
    <row r="11" spans="2:113" x14ac:dyDescent="0.25">
      <c r="L11" s="29" t="s">
        <v>26</v>
      </c>
      <c r="M11" s="29"/>
      <c r="N11" s="29"/>
      <c r="O11" s="29"/>
      <c r="R11" s="3" t="s">
        <v>4</v>
      </c>
      <c r="S11" s="2" t="s">
        <v>59</v>
      </c>
      <c r="T11" s="2">
        <v>0.56000000000000005</v>
      </c>
      <c r="U11" s="2">
        <v>1.76</v>
      </c>
      <c r="W11" s="3" t="s">
        <v>4</v>
      </c>
      <c r="X11" s="2" t="s">
        <v>59</v>
      </c>
      <c r="Y11" s="2">
        <v>1E-3</v>
      </c>
      <c r="Z11" s="2">
        <v>2E-3</v>
      </c>
      <c r="AB11" s="3" t="s">
        <v>4</v>
      </c>
      <c r="AC11" s="2" t="s">
        <v>59</v>
      </c>
      <c r="AD11" s="2">
        <v>0.05</v>
      </c>
      <c r="AE11" s="2">
        <v>0.15</v>
      </c>
      <c r="AG11" s="3" t="s">
        <v>4</v>
      </c>
      <c r="AH11" s="2" t="s">
        <v>59</v>
      </c>
      <c r="AI11" s="2">
        <v>2.57</v>
      </c>
      <c r="AJ11" s="2">
        <v>8.14</v>
      </c>
      <c r="AL11" s="3" t="s">
        <v>4</v>
      </c>
      <c r="AM11" s="2" t="s">
        <v>59</v>
      </c>
      <c r="AN11" s="2">
        <v>0</v>
      </c>
      <c r="AO11" s="2">
        <v>0.01</v>
      </c>
      <c r="AQ11" s="3" t="s">
        <v>4</v>
      </c>
      <c r="AR11" s="2" t="s">
        <v>59</v>
      </c>
      <c r="AS11" s="2">
        <v>0.18</v>
      </c>
      <c r="AT11" s="2">
        <v>0.5</v>
      </c>
      <c r="AV11" s="3" t="s">
        <v>4</v>
      </c>
      <c r="AW11" s="2" t="s">
        <v>59</v>
      </c>
      <c r="AX11" s="2">
        <v>1.25</v>
      </c>
      <c r="AY11" s="2">
        <v>3.94</v>
      </c>
      <c r="BA11" s="3" t="s">
        <v>4</v>
      </c>
      <c r="BB11" s="2" t="s">
        <v>59</v>
      </c>
      <c r="BC11" s="2">
        <v>1E-3</v>
      </c>
      <c r="BD11" s="2">
        <v>2E-3</v>
      </c>
      <c r="BF11" s="3" t="s">
        <v>4</v>
      </c>
      <c r="BG11" s="2" t="s">
        <v>59</v>
      </c>
      <c r="BH11" s="2">
        <v>0.06</v>
      </c>
      <c r="BI11" s="2">
        <v>0.16</v>
      </c>
      <c r="BK11" s="3" t="s">
        <v>4</v>
      </c>
      <c r="BL11" s="2" t="s">
        <v>59</v>
      </c>
      <c r="BM11" s="2">
        <f t="shared" si="5"/>
        <v>4.38</v>
      </c>
      <c r="BN11" s="2">
        <f t="shared" si="6"/>
        <v>13.84</v>
      </c>
      <c r="BP11" s="3" t="s">
        <v>4</v>
      </c>
      <c r="BQ11" s="2" t="s">
        <v>59</v>
      </c>
      <c r="BR11" s="2">
        <f t="shared" si="2"/>
        <v>2E-3</v>
      </c>
      <c r="BS11" s="2">
        <f t="shared" si="8"/>
        <v>1.4E-2</v>
      </c>
      <c r="BU11" s="3" t="s">
        <v>4</v>
      </c>
      <c r="BV11" s="2" t="s">
        <v>59</v>
      </c>
      <c r="BW11" s="2">
        <f t="shared" si="3"/>
        <v>0.28999999999999998</v>
      </c>
      <c r="BX11" s="2">
        <f t="shared" si="10"/>
        <v>0.81</v>
      </c>
    </row>
    <row r="12" spans="2:113" x14ac:dyDescent="0.25">
      <c r="B12" s="24" t="s">
        <v>24</v>
      </c>
      <c r="C12" s="24"/>
      <c r="F12" s="24" t="s">
        <v>11</v>
      </c>
      <c r="G12" s="24"/>
      <c r="H12" s="24"/>
      <c r="I12" s="24"/>
      <c r="L12" s="24" t="s">
        <v>19</v>
      </c>
      <c r="M12" s="24"/>
      <c r="N12" s="24"/>
      <c r="O12" s="24"/>
      <c r="R12" s="3" t="s">
        <v>5</v>
      </c>
      <c r="S12" s="2" t="s">
        <v>59</v>
      </c>
      <c r="T12" s="2" t="s">
        <v>59</v>
      </c>
      <c r="U12" s="2">
        <v>1.52</v>
      </c>
      <c r="W12" s="3" t="s">
        <v>5</v>
      </c>
      <c r="X12" s="2" t="s">
        <v>59</v>
      </c>
      <c r="Y12" s="2" t="s">
        <v>59</v>
      </c>
      <c r="Z12" s="2">
        <v>2E-3</v>
      </c>
      <c r="AB12" s="3" t="s">
        <v>5</v>
      </c>
      <c r="AC12" s="2" t="s">
        <v>59</v>
      </c>
      <c r="AD12" s="2" t="s">
        <v>59</v>
      </c>
      <c r="AE12" s="2">
        <v>0.1</v>
      </c>
      <c r="AG12" s="3" t="s">
        <v>5</v>
      </c>
      <c r="AH12" s="2" t="s">
        <v>59</v>
      </c>
      <c r="AI12" s="2" t="s">
        <v>59</v>
      </c>
      <c r="AJ12" s="2">
        <v>6.17</v>
      </c>
      <c r="AL12" s="3" t="s">
        <v>5</v>
      </c>
      <c r="AM12" s="2" t="s">
        <v>59</v>
      </c>
      <c r="AN12" s="2" t="s">
        <v>59</v>
      </c>
      <c r="AO12" s="2">
        <v>0.01</v>
      </c>
      <c r="AQ12" s="3" t="s">
        <v>5</v>
      </c>
      <c r="AR12" s="2" t="s">
        <v>59</v>
      </c>
      <c r="AS12" s="2" t="s">
        <v>59</v>
      </c>
      <c r="AT12" s="2">
        <v>0.36</v>
      </c>
      <c r="AV12" s="3" t="s">
        <v>5</v>
      </c>
      <c r="AW12" s="2" t="s">
        <v>59</v>
      </c>
      <c r="AX12" s="2" t="s">
        <v>59</v>
      </c>
      <c r="AY12" s="2">
        <v>2.61</v>
      </c>
      <c r="BA12" s="3" t="s">
        <v>5</v>
      </c>
      <c r="BB12" s="2" t="s">
        <v>59</v>
      </c>
      <c r="BC12" s="2" t="s">
        <v>59</v>
      </c>
      <c r="BD12" s="2">
        <v>2E-3</v>
      </c>
      <c r="BF12" s="3" t="s">
        <v>5</v>
      </c>
      <c r="BG12" s="2" t="s">
        <v>59</v>
      </c>
      <c r="BH12" s="2" t="s">
        <v>59</v>
      </c>
      <c r="BI12" s="2">
        <v>0.11</v>
      </c>
      <c r="BK12" s="3" t="s">
        <v>5</v>
      </c>
      <c r="BL12" s="2" t="s">
        <v>59</v>
      </c>
      <c r="BM12" s="2" t="s">
        <v>59</v>
      </c>
      <c r="BN12" s="2">
        <f t="shared" si="6"/>
        <v>10.299999999999999</v>
      </c>
      <c r="BP12" s="3" t="s">
        <v>5</v>
      </c>
      <c r="BQ12" s="2" t="s">
        <v>59</v>
      </c>
      <c r="BR12" s="2" t="s">
        <v>59</v>
      </c>
      <c r="BS12" s="2">
        <f t="shared" si="8"/>
        <v>1.4E-2</v>
      </c>
      <c r="BU12" s="3" t="s">
        <v>5</v>
      </c>
      <c r="BV12" s="2" t="s">
        <v>59</v>
      </c>
      <c r="BW12" s="2" t="s">
        <v>59</v>
      </c>
      <c r="BX12" s="2">
        <f t="shared" si="10"/>
        <v>0.56999999999999995</v>
      </c>
      <c r="CA12" s="20" t="s">
        <v>34</v>
      </c>
      <c r="CB12" s="21"/>
      <c r="CD12" s="20" t="s">
        <v>42</v>
      </c>
      <c r="CE12" s="21"/>
      <c r="CG12" s="20" t="s">
        <v>53</v>
      </c>
      <c r="CH12" s="21"/>
      <c r="CJ12" s="20" t="s">
        <v>34</v>
      </c>
      <c r="CK12" s="21"/>
      <c r="CM12" s="20" t="s">
        <v>42</v>
      </c>
      <c r="CN12" s="21"/>
      <c r="CP12" s="20" t="s">
        <v>53</v>
      </c>
      <c r="CQ12" s="21"/>
      <c r="CS12" s="20" t="s">
        <v>34</v>
      </c>
      <c r="CT12" s="21"/>
      <c r="CV12" s="20" t="s">
        <v>42</v>
      </c>
      <c r="CW12" s="21"/>
      <c r="CY12" s="20" t="s">
        <v>53</v>
      </c>
      <c r="CZ12" s="21"/>
      <c r="DB12" s="20" t="s">
        <v>34</v>
      </c>
      <c r="DC12" s="21"/>
      <c r="DE12" s="20" t="s">
        <v>42</v>
      </c>
      <c r="DF12" s="21"/>
      <c r="DH12" s="20" t="s">
        <v>53</v>
      </c>
      <c r="DI12" s="21"/>
    </row>
    <row r="13" spans="2:113" x14ac:dyDescent="0.25">
      <c r="B13" s="3" t="s">
        <v>13</v>
      </c>
      <c r="C13" s="8">
        <v>16.128</v>
      </c>
      <c r="F13" s="3"/>
      <c r="G13" s="3">
        <v>2000</v>
      </c>
      <c r="H13" s="3">
        <v>2007</v>
      </c>
      <c r="I13" s="3">
        <v>2015</v>
      </c>
      <c r="L13" s="3"/>
      <c r="M13" s="3" t="s">
        <v>16</v>
      </c>
      <c r="N13" s="3" t="s">
        <v>17</v>
      </c>
      <c r="O13" s="3" t="s">
        <v>18</v>
      </c>
      <c r="R13" s="4" t="s">
        <v>8</v>
      </c>
      <c r="S13" s="2">
        <f>SUM(S9:S12)</f>
        <v>3.3</v>
      </c>
      <c r="T13" s="2">
        <f>SUM(T9:T12)</f>
        <v>4.7000000000000011</v>
      </c>
      <c r="U13" s="2">
        <f>SUM(U9:U12)</f>
        <v>3.72</v>
      </c>
      <c r="W13" s="4" t="s">
        <v>8</v>
      </c>
      <c r="X13" s="2">
        <f>SUM(X9:X12)</f>
        <v>3.0000000000000001E-3</v>
      </c>
      <c r="Y13" s="2">
        <f>SUM(Y9:Y12)</f>
        <v>4.0000000000000001E-3</v>
      </c>
      <c r="Z13" s="2">
        <f>SUM(Z9:Z12)</f>
        <v>5.0000000000000001E-3</v>
      </c>
      <c r="AB13" s="4" t="s">
        <v>8</v>
      </c>
      <c r="AC13" s="2">
        <f>SUM(AC9:AC12)</f>
        <v>0.21</v>
      </c>
      <c r="AD13" s="2">
        <f>SUM(AD9:AD12)</f>
        <v>0.26</v>
      </c>
      <c r="AE13" s="2">
        <f>SUM(AE9:AE12)</f>
        <v>0.28000000000000003</v>
      </c>
      <c r="AG13" s="4" t="s">
        <v>8</v>
      </c>
      <c r="AH13" s="2">
        <f>SUM(AH9:AH12)</f>
        <v>18.27</v>
      </c>
      <c r="AI13" s="2">
        <f>SUM(AI9:AI12)</f>
        <v>21.47</v>
      </c>
      <c r="AJ13" s="2">
        <f>SUM(AJ9:AJ12)</f>
        <v>16.350000000000001</v>
      </c>
      <c r="AL13" s="4" t="s">
        <v>8</v>
      </c>
      <c r="AM13" s="2">
        <f>SUM(AM9:AM12)</f>
        <v>0.01</v>
      </c>
      <c r="AN13" s="2">
        <f>SUM(AN9:AN12)</f>
        <v>0.01</v>
      </c>
      <c r="AO13" s="2">
        <f>SUM(AO9:AO12)</f>
        <v>0.02</v>
      </c>
      <c r="AQ13" s="4" t="s">
        <v>8</v>
      </c>
      <c r="AR13" s="2">
        <f>SUM(AR9:AR12)</f>
        <v>0.73</v>
      </c>
      <c r="AS13" s="2">
        <f>SUM(AS9:AS12)</f>
        <v>0.8899999999999999</v>
      </c>
      <c r="AT13" s="2">
        <f>SUM(AT9:AT12)</f>
        <v>0.97</v>
      </c>
      <c r="AV13" s="4" t="s">
        <v>8</v>
      </c>
      <c r="AW13" s="2">
        <f>SUM(AW9:AW12)</f>
        <v>9.09</v>
      </c>
      <c r="AX13" s="2">
        <f>SUM(AX9:AX12)</f>
        <v>10.65</v>
      </c>
      <c r="AY13" s="2">
        <f>SUM(AY9:AY12)</f>
        <v>7.58</v>
      </c>
      <c r="BA13" s="4" t="s">
        <v>8</v>
      </c>
      <c r="BB13" s="2">
        <f>SUM(BB9:BB12)</f>
        <v>3.0000000000000001E-3</v>
      </c>
      <c r="BC13" s="2">
        <f>SUM(BC9:BC12)</f>
        <v>4.0000000000000001E-3</v>
      </c>
      <c r="BD13" s="2">
        <f>SUM(BD9:BD12)</f>
        <v>5.0000000000000001E-3</v>
      </c>
      <c r="BF13" s="4" t="s">
        <v>8</v>
      </c>
      <c r="BG13" s="2">
        <f>SUM(BG9:BG12)</f>
        <v>0.14000000000000001</v>
      </c>
      <c r="BH13" s="2">
        <f>SUM(BH9:BH12)</f>
        <v>0.28000000000000003</v>
      </c>
      <c r="BI13" s="2">
        <f>SUM(BI9:BI12)</f>
        <v>0.31</v>
      </c>
      <c r="BK13" s="4" t="s">
        <v>8</v>
      </c>
      <c r="BL13" s="2">
        <f>SUM(BL9:BL12)</f>
        <v>30.660000000000004</v>
      </c>
      <c r="BM13" s="2">
        <f>SUM(BM9:BM12)</f>
        <v>36.82</v>
      </c>
      <c r="BN13" s="2">
        <f>SUM(BN9:BN12)</f>
        <v>27.65</v>
      </c>
      <c r="BP13" s="4" t="s">
        <v>8</v>
      </c>
      <c r="BQ13" s="2">
        <f>SUM(BQ9:BQ12)</f>
        <v>1.6E-2</v>
      </c>
      <c r="BR13" s="2">
        <f>SUM(BR9:BR12)</f>
        <v>1.8000000000000002E-2</v>
      </c>
      <c r="BS13" s="2">
        <f>SUM(BS9:BS12)</f>
        <v>0.03</v>
      </c>
      <c r="BU13" s="4" t="s">
        <v>8</v>
      </c>
      <c r="BV13" s="2">
        <f>SUM(BV9:BV12)</f>
        <v>1.08</v>
      </c>
      <c r="BW13" s="2">
        <f>SUM(BW9:BW12)</f>
        <v>1.4300000000000002</v>
      </c>
      <c r="BX13" s="2">
        <f>SUM(BX9:BX12)</f>
        <v>1.56</v>
      </c>
      <c r="CA13" s="3" t="s">
        <v>4</v>
      </c>
      <c r="CB13" s="2">
        <v>0.4</v>
      </c>
      <c r="CD13" s="3" t="s">
        <v>4</v>
      </c>
      <c r="CE13" s="2">
        <v>0.16</v>
      </c>
      <c r="CG13" s="3" t="s">
        <v>4</v>
      </c>
      <c r="CH13" s="2">
        <v>2E-3</v>
      </c>
      <c r="CJ13" s="3" t="s">
        <v>4</v>
      </c>
      <c r="CK13" s="2">
        <v>1.62</v>
      </c>
      <c r="CM13" s="3" t="s">
        <v>4</v>
      </c>
      <c r="CN13" s="2">
        <v>0.7</v>
      </c>
      <c r="CP13" s="3" t="s">
        <v>4</v>
      </c>
      <c r="CQ13" s="2">
        <v>2E-3</v>
      </c>
      <c r="CS13" s="3" t="s">
        <v>4</v>
      </c>
      <c r="CT13" s="2">
        <v>0.56000000000000005</v>
      </c>
      <c r="CV13" s="3" t="s">
        <v>4</v>
      </c>
      <c r="CW13" s="2">
        <v>0.32</v>
      </c>
      <c r="CY13" s="3" t="s">
        <v>4</v>
      </c>
      <c r="CZ13" s="2">
        <v>5.0000000000000001E-3</v>
      </c>
      <c r="DB13" s="3" t="s">
        <v>4</v>
      </c>
      <c r="DC13" s="2">
        <f>CB13+CK13+CT13</f>
        <v>2.58</v>
      </c>
      <c r="DE13" s="3" t="s">
        <v>4</v>
      </c>
      <c r="DF13" s="2">
        <f>CE13+CN13+CW13</f>
        <v>1.18</v>
      </c>
      <c r="DH13" s="3" t="s">
        <v>4</v>
      </c>
      <c r="DI13" s="2">
        <f>CH13+CQ13+CZ13</f>
        <v>9.0000000000000011E-3</v>
      </c>
    </row>
    <row r="14" spans="2:113" x14ac:dyDescent="0.25">
      <c r="B14" s="3" t="s">
        <v>15</v>
      </c>
      <c r="C14" s="8">
        <v>0.94499999999999995</v>
      </c>
      <c r="F14" s="3" t="s">
        <v>6</v>
      </c>
      <c r="G14" s="2">
        <v>74</v>
      </c>
      <c r="H14" s="2">
        <v>84</v>
      </c>
      <c r="I14" s="2">
        <v>0</v>
      </c>
      <c r="L14" s="3" t="s">
        <v>6</v>
      </c>
      <c r="M14" s="2">
        <f>M5</f>
        <v>115</v>
      </c>
      <c r="N14" s="8">
        <f>C9</f>
        <v>5917.5846681599996</v>
      </c>
      <c r="O14" s="8">
        <f>N14*10</f>
        <v>59175.8466816</v>
      </c>
      <c r="CA14" s="3" t="s">
        <v>5</v>
      </c>
      <c r="CB14" s="2">
        <v>0.36</v>
      </c>
      <c r="CD14" s="3" t="s">
        <v>5</v>
      </c>
      <c r="CE14" s="2">
        <v>0.18</v>
      </c>
      <c r="CG14" s="3" t="s">
        <v>5</v>
      </c>
      <c r="CH14" s="2">
        <v>2E-3</v>
      </c>
      <c r="CJ14" s="3" t="s">
        <v>5</v>
      </c>
      <c r="CK14" s="2">
        <v>1.44</v>
      </c>
      <c r="CM14" s="3" t="s">
        <v>5</v>
      </c>
      <c r="CN14" s="2">
        <v>0.66</v>
      </c>
      <c r="CP14" s="3" t="s">
        <v>5</v>
      </c>
      <c r="CQ14" s="2">
        <v>2E-3</v>
      </c>
      <c r="CS14" s="3" t="s">
        <v>5</v>
      </c>
      <c r="CT14" s="2">
        <v>0.47</v>
      </c>
      <c r="CV14" s="3" t="s">
        <v>5</v>
      </c>
      <c r="CW14" s="2">
        <v>0.25</v>
      </c>
      <c r="CY14" s="3" t="s">
        <v>5</v>
      </c>
      <c r="CZ14" s="2">
        <v>5.0000000000000001E-3</v>
      </c>
      <c r="DB14" s="3" t="s">
        <v>5</v>
      </c>
      <c r="DC14" s="2">
        <f>CB14+CK14+CT14</f>
        <v>2.2699999999999996</v>
      </c>
      <c r="DE14" s="3" t="s">
        <v>5</v>
      </c>
      <c r="DF14" s="2">
        <f>CE14+CN14+CW14</f>
        <v>1.0900000000000001</v>
      </c>
      <c r="DH14" s="3" t="s">
        <v>5</v>
      </c>
      <c r="DI14" s="2">
        <f>CH14+CQ14+CZ14</f>
        <v>9.0000000000000011E-3</v>
      </c>
    </row>
    <row r="15" spans="2:113" x14ac:dyDescent="0.25">
      <c r="B15" s="3" t="s">
        <v>14</v>
      </c>
      <c r="C15" s="8">
        <v>4.6666999999999996</v>
      </c>
      <c r="F15" s="3" t="s">
        <v>3</v>
      </c>
      <c r="G15" s="2">
        <v>38</v>
      </c>
      <c r="H15" s="2">
        <v>21</v>
      </c>
      <c r="I15" s="2">
        <v>0</v>
      </c>
      <c r="L15" s="3" t="s">
        <v>3</v>
      </c>
      <c r="M15" s="2">
        <f>M6</f>
        <v>82</v>
      </c>
      <c r="N15" s="8">
        <f>C9</f>
        <v>5917.5846681599996</v>
      </c>
      <c r="O15" s="8">
        <f>N15*1</f>
        <v>5917.5846681599996</v>
      </c>
      <c r="R15" s="24" t="s">
        <v>34</v>
      </c>
      <c r="S15" s="24"/>
      <c r="T15" s="24"/>
      <c r="U15" s="24"/>
      <c r="W15" s="24" t="s">
        <v>42</v>
      </c>
      <c r="X15" s="24"/>
      <c r="Y15" s="24"/>
      <c r="Z15" s="24"/>
      <c r="AB15" s="24" t="s">
        <v>53</v>
      </c>
      <c r="AC15" s="24"/>
      <c r="AD15" s="24"/>
      <c r="AE15" s="24"/>
      <c r="AG15" s="24" t="s">
        <v>34</v>
      </c>
      <c r="AH15" s="24"/>
      <c r="AI15" s="24"/>
      <c r="AJ15" s="24"/>
      <c r="AL15" s="24" t="s">
        <v>42</v>
      </c>
      <c r="AM15" s="24"/>
      <c r="AN15" s="24"/>
      <c r="AO15" s="24"/>
      <c r="AQ15" s="24" t="s">
        <v>53</v>
      </c>
      <c r="AR15" s="24"/>
      <c r="AS15" s="24"/>
      <c r="AT15" s="24"/>
      <c r="AV15" s="24" t="s">
        <v>34</v>
      </c>
      <c r="AW15" s="24"/>
      <c r="AX15" s="24"/>
      <c r="AY15" s="24"/>
      <c r="BA15" s="24" t="s">
        <v>42</v>
      </c>
      <c r="BB15" s="24"/>
      <c r="BC15" s="24"/>
      <c r="BD15" s="24"/>
      <c r="BF15" s="24" t="s">
        <v>53</v>
      </c>
      <c r="BG15" s="24"/>
      <c r="BH15" s="24"/>
      <c r="BI15" s="24"/>
      <c r="BK15" s="20" t="s">
        <v>34</v>
      </c>
      <c r="BL15" s="25"/>
      <c r="BM15" s="25"/>
      <c r="BN15" s="21"/>
      <c r="BP15" s="20" t="s">
        <v>42</v>
      </c>
      <c r="BQ15" s="25"/>
      <c r="BR15" s="25"/>
      <c r="BS15" s="21"/>
      <c r="BU15" s="20" t="s">
        <v>53</v>
      </c>
      <c r="BV15" s="25"/>
      <c r="BW15" s="25"/>
      <c r="BX15" s="21"/>
      <c r="CA15" s="4" t="s">
        <v>8</v>
      </c>
      <c r="CB15" s="2">
        <f>SUM(CB11:CB14)</f>
        <v>0.76</v>
      </c>
      <c r="CD15" s="4" t="s">
        <v>8</v>
      </c>
      <c r="CE15" s="2">
        <f>SUM(CE11:CE14)</f>
        <v>0.33999999999999997</v>
      </c>
      <c r="CG15" s="4" t="s">
        <v>8</v>
      </c>
      <c r="CH15" s="2">
        <f>SUM(CH11:CH14)</f>
        <v>4.0000000000000001E-3</v>
      </c>
      <c r="CJ15" s="4" t="s">
        <v>8</v>
      </c>
      <c r="CK15" s="2">
        <f>SUM(CK11:CK14)</f>
        <v>3.06</v>
      </c>
      <c r="CM15" s="4" t="s">
        <v>8</v>
      </c>
      <c r="CN15" s="2">
        <f>SUM(CN11:CN14)</f>
        <v>1.3599999999999999</v>
      </c>
      <c r="CP15" s="4" t="s">
        <v>8</v>
      </c>
      <c r="CQ15" s="2">
        <f>SUM(CQ11:CQ14)</f>
        <v>4.0000000000000001E-3</v>
      </c>
      <c r="CS15" s="4" t="s">
        <v>8</v>
      </c>
      <c r="CT15" s="2">
        <f>SUM(CT11:CT14)</f>
        <v>1.03</v>
      </c>
      <c r="CV15" s="4" t="s">
        <v>8</v>
      </c>
      <c r="CW15" s="2">
        <f>SUM(CW11:CW14)</f>
        <v>0.57000000000000006</v>
      </c>
      <c r="CY15" s="4" t="s">
        <v>8</v>
      </c>
      <c r="CZ15" s="2">
        <f>SUM(CZ11:CZ14)</f>
        <v>0.01</v>
      </c>
      <c r="DB15" s="4" t="s">
        <v>8</v>
      </c>
      <c r="DC15" s="2">
        <f>SUM(DC11:DC14)</f>
        <v>4.8499999999999996</v>
      </c>
      <c r="DE15" s="4" t="s">
        <v>8</v>
      </c>
      <c r="DF15" s="2">
        <f>SUM(DF11:DF14)</f>
        <v>2.27</v>
      </c>
      <c r="DH15" s="4" t="s">
        <v>8</v>
      </c>
      <c r="DI15" s="2">
        <f>SUM(DI11:DI14)</f>
        <v>1.8000000000000002E-2</v>
      </c>
    </row>
    <row r="16" spans="2:113" x14ac:dyDescent="0.25">
      <c r="B16" s="3" t="s">
        <v>1</v>
      </c>
      <c r="C16" s="8">
        <f>C15*C13</f>
        <v>75.264537599999997</v>
      </c>
      <c r="F16" s="3" t="s">
        <v>4</v>
      </c>
      <c r="G16" s="2">
        <v>0</v>
      </c>
      <c r="H16" s="2">
        <v>29</v>
      </c>
      <c r="I16" s="2">
        <v>97</v>
      </c>
      <c r="L16" s="6"/>
      <c r="M16" s="6"/>
      <c r="N16" s="6"/>
      <c r="O16" s="6"/>
      <c r="R16" s="3"/>
      <c r="S16" s="3">
        <v>2000</v>
      </c>
      <c r="T16" s="3">
        <v>2007</v>
      </c>
      <c r="U16" s="3">
        <v>2015</v>
      </c>
      <c r="W16" s="3"/>
      <c r="X16" s="3">
        <v>2000</v>
      </c>
      <c r="Y16" s="3">
        <v>2007</v>
      </c>
      <c r="Z16" s="3">
        <v>2015</v>
      </c>
      <c r="AB16" s="3"/>
      <c r="AC16" s="3">
        <v>2000</v>
      </c>
      <c r="AD16" s="3">
        <v>2007</v>
      </c>
      <c r="AE16" s="3">
        <v>2015</v>
      </c>
      <c r="AG16" s="3"/>
      <c r="AH16" s="3">
        <v>2000</v>
      </c>
      <c r="AI16" s="3">
        <v>2007</v>
      </c>
      <c r="AJ16" s="3">
        <v>2015</v>
      </c>
      <c r="AL16" s="3"/>
      <c r="AM16" s="3">
        <v>2000</v>
      </c>
      <c r="AN16" s="3">
        <v>2007</v>
      </c>
      <c r="AO16" s="3">
        <v>2015</v>
      </c>
      <c r="AQ16" s="3"/>
      <c r="AR16" s="3">
        <v>2000</v>
      </c>
      <c r="AS16" s="3">
        <v>2007</v>
      </c>
      <c r="AT16" s="3">
        <v>2015</v>
      </c>
      <c r="AV16" s="3"/>
      <c r="AW16" s="3">
        <v>2000</v>
      </c>
      <c r="AX16" s="3">
        <v>2007</v>
      </c>
      <c r="AY16" s="3">
        <v>2015</v>
      </c>
      <c r="BA16" s="3"/>
      <c r="BB16" s="3">
        <v>2000</v>
      </c>
      <c r="BC16" s="3">
        <v>2007</v>
      </c>
      <c r="BD16" s="3">
        <v>2015</v>
      </c>
      <c r="BF16" s="3"/>
      <c r="BG16" s="3">
        <v>2000</v>
      </c>
      <c r="BH16" s="3">
        <v>2007</v>
      </c>
      <c r="BI16" s="3">
        <v>2015</v>
      </c>
      <c r="BK16" s="3"/>
      <c r="BL16" s="3">
        <v>2000</v>
      </c>
      <c r="BM16" s="3">
        <v>2007</v>
      </c>
      <c r="BN16" s="3">
        <v>2015</v>
      </c>
      <c r="BP16" s="3"/>
      <c r="BQ16" s="3">
        <v>2000</v>
      </c>
      <c r="BR16" s="3">
        <v>2007</v>
      </c>
      <c r="BS16" s="3">
        <v>2015</v>
      </c>
      <c r="BU16" s="3"/>
      <c r="BV16" s="3">
        <v>2000</v>
      </c>
      <c r="BW16" s="3">
        <v>2007</v>
      </c>
      <c r="BX16" s="3">
        <v>2015</v>
      </c>
    </row>
    <row r="17" spans="2:113" x14ac:dyDescent="0.25">
      <c r="B17" s="3" t="s">
        <v>58</v>
      </c>
      <c r="C17" s="8">
        <f>C16*5</f>
        <v>376.32268799999997</v>
      </c>
      <c r="F17" s="3" t="s">
        <v>5</v>
      </c>
      <c r="G17" s="2">
        <v>0</v>
      </c>
      <c r="H17" s="2">
        <v>0</v>
      </c>
      <c r="I17" s="2">
        <v>51</v>
      </c>
      <c r="L17" s="20" t="s">
        <v>20</v>
      </c>
      <c r="M17" s="25"/>
      <c r="N17" s="25"/>
      <c r="O17" s="21"/>
      <c r="R17" s="3" t="s">
        <v>6</v>
      </c>
      <c r="S17" s="2">
        <v>1.1000000000000001</v>
      </c>
      <c r="T17" s="2">
        <v>1.24</v>
      </c>
      <c r="U17" s="2" t="s">
        <v>59</v>
      </c>
      <c r="W17" s="3" t="s">
        <v>6</v>
      </c>
      <c r="X17" s="2">
        <v>0.46</v>
      </c>
      <c r="Y17" s="2">
        <v>0.49</v>
      </c>
      <c r="Z17" s="2" t="s">
        <v>59</v>
      </c>
      <c r="AB17" s="3" t="s">
        <v>6</v>
      </c>
      <c r="AC17" s="2">
        <v>2E-3</v>
      </c>
      <c r="AD17" s="2">
        <v>2E-3</v>
      </c>
      <c r="AE17" s="2" t="s">
        <v>59</v>
      </c>
      <c r="AG17" s="3" t="s">
        <v>6</v>
      </c>
      <c r="AH17" s="2">
        <v>4.29</v>
      </c>
      <c r="AI17" s="2">
        <v>4.84</v>
      </c>
      <c r="AJ17" s="2" t="s">
        <v>59</v>
      </c>
      <c r="AL17" s="3" t="s">
        <v>6</v>
      </c>
      <c r="AM17" s="2">
        <v>1.97</v>
      </c>
      <c r="AN17" s="2">
        <v>2.11</v>
      </c>
      <c r="AO17" s="2" t="s">
        <v>59</v>
      </c>
      <c r="AQ17" s="3" t="s">
        <v>6</v>
      </c>
      <c r="AR17" s="2">
        <v>0.01</v>
      </c>
      <c r="AS17" s="2">
        <v>0.01</v>
      </c>
      <c r="AT17" s="2" t="s">
        <v>59</v>
      </c>
      <c r="AV17" s="3" t="s">
        <v>6</v>
      </c>
      <c r="AW17" s="2">
        <v>1.1399999999999999</v>
      </c>
      <c r="AX17" s="2">
        <v>1.29</v>
      </c>
      <c r="AY17" s="2" t="s">
        <v>59</v>
      </c>
      <c r="BA17" s="3" t="s">
        <v>6</v>
      </c>
      <c r="BB17" s="2">
        <v>0.93</v>
      </c>
      <c r="BC17" s="2">
        <v>0.99</v>
      </c>
      <c r="BD17" s="2" t="s">
        <v>59</v>
      </c>
      <c r="BF17" s="3" t="s">
        <v>6</v>
      </c>
      <c r="BG17" s="2">
        <v>5.0000000000000001E-3</v>
      </c>
      <c r="BH17" s="2">
        <v>5.0000000000000001E-3</v>
      </c>
      <c r="BI17" s="2" t="s">
        <v>59</v>
      </c>
      <c r="BK17" s="3" t="s">
        <v>6</v>
      </c>
      <c r="BL17" s="2">
        <f>S17+AH17+AW17</f>
        <v>6.53</v>
      </c>
      <c r="BM17" s="2">
        <f t="shared" ref="BM17:BM19" si="11">T17+AI17+AX17</f>
        <v>7.37</v>
      </c>
      <c r="BN17" s="2" t="s">
        <v>59</v>
      </c>
      <c r="BP17" s="3" t="s">
        <v>6</v>
      </c>
      <c r="BQ17" s="2">
        <f>X17+AM17+BB17</f>
        <v>3.3600000000000003</v>
      </c>
      <c r="BR17" s="2">
        <f t="shared" ref="BR17:BR19" si="12">Y17+AN17+BC17</f>
        <v>3.59</v>
      </c>
      <c r="BS17" s="2" t="s">
        <v>59</v>
      </c>
      <c r="BU17" s="3" t="s">
        <v>6</v>
      </c>
      <c r="BV17" s="2">
        <f>AC17+AR17+BG17</f>
        <v>1.7000000000000001E-2</v>
      </c>
      <c r="BW17" s="2">
        <f t="shared" ref="BW17:BW19" si="13">AD17+AS17+BH17</f>
        <v>1.7000000000000001E-2</v>
      </c>
      <c r="BX17" s="2" t="s">
        <v>59</v>
      </c>
      <c r="CA17" s="20" t="s">
        <v>35</v>
      </c>
      <c r="CB17" s="21"/>
      <c r="CD17" s="20" t="s">
        <v>43</v>
      </c>
      <c r="CE17" s="21"/>
      <c r="CG17" s="20" t="s">
        <v>54</v>
      </c>
      <c r="CH17" s="21"/>
      <c r="CJ17" s="20" t="s">
        <v>35</v>
      </c>
      <c r="CK17" s="21"/>
      <c r="CM17" s="20" t="s">
        <v>43</v>
      </c>
      <c r="CN17" s="21"/>
      <c r="CP17" s="20" t="s">
        <v>54</v>
      </c>
      <c r="CQ17" s="21"/>
      <c r="CS17" s="20" t="s">
        <v>35</v>
      </c>
      <c r="CT17" s="21"/>
      <c r="CV17" s="20" t="s">
        <v>43</v>
      </c>
      <c r="CW17" s="21"/>
      <c r="CY17" s="20" t="s">
        <v>54</v>
      </c>
      <c r="CZ17" s="21"/>
      <c r="DB17" s="20" t="s">
        <v>35</v>
      </c>
      <c r="DC17" s="21"/>
      <c r="DE17" s="20" t="s">
        <v>43</v>
      </c>
      <c r="DF17" s="21"/>
      <c r="DH17" s="20" t="s">
        <v>54</v>
      </c>
      <c r="DI17" s="21"/>
    </row>
    <row r="18" spans="2:113" x14ac:dyDescent="0.25">
      <c r="B18" s="3" t="s">
        <v>0</v>
      </c>
      <c r="C18" s="8">
        <f>C17*52.14</f>
        <v>19621.464952319999</v>
      </c>
      <c r="I18" s="7"/>
      <c r="L18" s="3"/>
      <c r="M18" s="3" t="s">
        <v>16</v>
      </c>
      <c r="N18" s="3" t="s">
        <v>17</v>
      </c>
      <c r="O18" s="3" t="s">
        <v>18</v>
      </c>
      <c r="R18" s="3" t="s">
        <v>3</v>
      </c>
      <c r="S18" s="2">
        <v>0.3</v>
      </c>
      <c r="T18" s="2">
        <v>0.25</v>
      </c>
      <c r="U18" s="2">
        <v>0.13</v>
      </c>
      <c r="W18" s="3" t="s">
        <v>3</v>
      </c>
      <c r="X18" s="2">
        <v>0.2</v>
      </c>
      <c r="Y18" s="2">
        <v>0.15</v>
      </c>
      <c r="Z18" s="2">
        <v>7.0000000000000007E-2</v>
      </c>
      <c r="AB18" s="3" t="s">
        <v>3</v>
      </c>
      <c r="AC18" s="2">
        <v>1E-3</v>
      </c>
      <c r="AD18" s="2">
        <v>1E-3</v>
      </c>
      <c r="AE18" s="2">
        <v>0</v>
      </c>
      <c r="AG18" s="3" t="s">
        <v>3</v>
      </c>
      <c r="AH18" s="2">
        <v>1.27</v>
      </c>
      <c r="AI18" s="2">
        <v>1.04</v>
      </c>
      <c r="AJ18" s="2">
        <v>0.56000000000000005</v>
      </c>
      <c r="AL18" s="3" t="s">
        <v>3</v>
      </c>
      <c r="AM18" s="2">
        <v>0.8</v>
      </c>
      <c r="AN18" s="2">
        <v>0.63</v>
      </c>
      <c r="AO18" s="2">
        <v>0.3</v>
      </c>
      <c r="AQ18" s="3" t="s">
        <v>3</v>
      </c>
      <c r="AR18" s="2">
        <v>0.01</v>
      </c>
      <c r="AS18" s="2">
        <v>0</v>
      </c>
      <c r="AT18" s="2">
        <v>0</v>
      </c>
      <c r="AV18" s="3" t="s">
        <v>3</v>
      </c>
      <c r="AW18" s="2">
        <v>0.44</v>
      </c>
      <c r="AX18" s="2">
        <v>0.36</v>
      </c>
      <c r="AY18" s="2">
        <v>0.19</v>
      </c>
      <c r="BA18" s="3" t="s">
        <v>3</v>
      </c>
      <c r="BB18" s="2">
        <v>0.34</v>
      </c>
      <c r="BC18" s="2">
        <v>0.27</v>
      </c>
      <c r="BD18" s="2">
        <v>0.13</v>
      </c>
      <c r="BF18" s="3" t="s">
        <v>3</v>
      </c>
      <c r="BG18" s="2">
        <v>3.0000000000000001E-3</v>
      </c>
      <c r="BH18" s="2">
        <v>2E-3</v>
      </c>
      <c r="BI18" s="2">
        <v>1E-3</v>
      </c>
      <c r="BK18" s="3" t="s">
        <v>3</v>
      </c>
      <c r="BL18" s="2">
        <f t="shared" ref="BL18" si="14">S18+AH18+AW18</f>
        <v>2.0100000000000002</v>
      </c>
      <c r="BM18" s="2">
        <f t="shared" si="11"/>
        <v>1.65</v>
      </c>
      <c r="BN18" s="2">
        <f t="shared" ref="BN18:BN20" si="15">U18+AJ18+AY18</f>
        <v>0.88000000000000012</v>
      </c>
      <c r="BP18" s="3" t="s">
        <v>3</v>
      </c>
      <c r="BQ18" s="2">
        <f t="shared" ref="BQ18" si="16">X18+AM18+BB18</f>
        <v>1.34</v>
      </c>
      <c r="BR18" s="2">
        <f t="shared" si="12"/>
        <v>1.05</v>
      </c>
      <c r="BS18" s="2">
        <f t="shared" ref="BS18:BS20" si="17">Z18+AO18+BD18</f>
        <v>0.5</v>
      </c>
      <c r="BU18" s="3" t="s">
        <v>3</v>
      </c>
      <c r="BV18" s="2">
        <f t="shared" ref="BV18" si="18">AC18+AR18+BG18</f>
        <v>1.3999999999999999E-2</v>
      </c>
      <c r="BW18" s="2">
        <f t="shared" si="13"/>
        <v>3.0000000000000001E-3</v>
      </c>
      <c r="BX18" s="2">
        <f t="shared" ref="BX18:BX20" si="19">AE18+AT18+BI18</f>
        <v>1E-3</v>
      </c>
      <c r="CA18" s="3" t="s">
        <v>4</v>
      </c>
      <c r="CB18" s="2">
        <v>0.31</v>
      </c>
      <c r="CD18" s="3" t="s">
        <v>4</v>
      </c>
      <c r="CE18" s="2">
        <v>0.2</v>
      </c>
      <c r="CG18" s="3" t="s">
        <v>4</v>
      </c>
      <c r="CH18" s="2">
        <v>1.1000000000000001</v>
      </c>
      <c r="CJ18" s="3" t="s">
        <v>4</v>
      </c>
      <c r="CK18" s="2">
        <v>1.32</v>
      </c>
      <c r="CM18" s="3" t="s">
        <v>4</v>
      </c>
      <c r="CN18" s="2">
        <v>0.83</v>
      </c>
      <c r="CP18" s="3" t="s">
        <v>4</v>
      </c>
      <c r="CQ18" s="2">
        <v>1.1000000000000001</v>
      </c>
      <c r="CS18" s="3" t="s">
        <v>4</v>
      </c>
      <c r="CT18" s="2">
        <v>0.47</v>
      </c>
      <c r="CV18" s="3" t="s">
        <v>4</v>
      </c>
      <c r="CW18" s="2">
        <v>0.36</v>
      </c>
      <c r="CY18" s="3" t="s">
        <v>4</v>
      </c>
      <c r="CZ18" s="2">
        <v>1.05</v>
      </c>
      <c r="DB18" s="3" t="s">
        <v>4</v>
      </c>
      <c r="DC18" s="2">
        <f>CB18+CK18+CT18</f>
        <v>2.1</v>
      </c>
      <c r="DE18" s="3" t="s">
        <v>4</v>
      </c>
      <c r="DF18" s="2">
        <f>CE18+CN18+CW18</f>
        <v>1.3900000000000001</v>
      </c>
      <c r="DH18" s="3" t="s">
        <v>4</v>
      </c>
      <c r="DI18" s="2">
        <f>CH18+CQ18+CZ18</f>
        <v>3.25</v>
      </c>
    </row>
    <row r="19" spans="2:113" x14ac:dyDescent="0.25">
      <c r="B19" s="4" t="s">
        <v>23</v>
      </c>
      <c r="C19" s="2">
        <v>0</v>
      </c>
      <c r="F19" s="24" t="s">
        <v>12</v>
      </c>
      <c r="G19" s="24"/>
      <c r="H19" s="24"/>
      <c r="I19" s="24"/>
      <c r="L19" s="3" t="s">
        <v>6</v>
      </c>
      <c r="M19" s="2">
        <f>N5</f>
        <v>125</v>
      </c>
      <c r="N19" s="8">
        <f>C9</f>
        <v>5917.5846681599996</v>
      </c>
      <c r="O19" s="8">
        <f>N19*17</f>
        <v>100598.93935871999</v>
      </c>
      <c r="R19" s="3" t="s">
        <v>4</v>
      </c>
      <c r="S19" s="2" t="s">
        <v>59</v>
      </c>
      <c r="T19" s="2">
        <v>0.13</v>
      </c>
      <c r="U19" s="2">
        <v>0.42</v>
      </c>
      <c r="W19" s="3" t="s">
        <v>4</v>
      </c>
      <c r="X19" s="2" t="s">
        <v>59</v>
      </c>
      <c r="Y19" s="2">
        <v>0.06</v>
      </c>
      <c r="Z19" s="2">
        <v>0.17</v>
      </c>
      <c r="AB19" s="3" t="s">
        <v>4</v>
      </c>
      <c r="AC19" s="2" t="s">
        <v>59</v>
      </c>
      <c r="AD19" s="2">
        <v>1E-3</v>
      </c>
      <c r="AE19" s="2">
        <v>2E-3</v>
      </c>
      <c r="AG19" s="3" t="s">
        <v>4</v>
      </c>
      <c r="AH19" s="2" t="s">
        <v>59</v>
      </c>
      <c r="AI19" s="2">
        <v>0.53</v>
      </c>
      <c r="AJ19" s="2">
        <v>1.67</v>
      </c>
      <c r="AL19" s="3" t="s">
        <v>4</v>
      </c>
      <c r="AM19" s="2" t="s">
        <v>59</v>
      </c>
      <c r="AN19" s="2">
        <v>0.26</v>
      </c>
      <c r="AO19" s="2">
        <v>0.72</v>
      </c>
      <c r="AQ19" s="3" t="s">
        <v>4</v>
      </c>
      <c r="AR19" s="2" t="s">
        <v>59</v>
      </c>
      <c r="AS19" s="2">
        <v>0</v>
      </c>
      <c r="AT19" s="2">
        <v>0.01</v>
      </c>
      <c r="AV19" s="3" t="s">
        <v>4</v>
      </c>
      <c r="AW19" s="2" t="s">
        <v>59</v>
      </c>
      <c r="AX19" s="2">
        <v>0.18</v>
      </c>
      <c r="AY19" s="2">
        <v>0.56999999999999995</v>
      </c>
      <c r="BA19" s="3" t="s">
        <v>4</v>
      </c>
      <c r="BB19" s="2" t="s">
        <v>59</v>
      </c>
      <c r="BC19" s="2">
        <v>0.12</v>
      </c>
      <c r="BD19" s="2">
        <v>0.33</v>
      </c>
      <c r="BF19" s="3" t="s">
        <v>4</v>
      </c>
      <c r="BG19" s="2" t="s">
        <v>59</v>
      </c>
      <c r="BH19" s="2">
        <v>2E-3</v>
      </c>
      <c r="BI19" s="2">
        <v>5.0000000000000001E-3</v>
      </c>
      <c r="BK19" s="3" t="s">
        <v>4</v>
      </c>
      <c r="BL19" s="2" t="s">
        <v>59</v>
      </c>
      <c r="BM19" s="2">
        <f t="shared" si="11"/>
        <v>0.84000000000000008</v>
      </c>
      <c r="BN19" s="2">
        <f t="shared" si="15"/>
        <v>2.6599999999999997</v>
      </c>
      <c r="BP19" s="3" t="s">
        <v>4</v>
      </c>
      <c r="BQ19" s="2" t="s">
        <v>59</v>
      </c>
      <c r="BR19" s="2">
        <f t="shared" si="12"/>
        <v>0.44</v>
      </c>
      <c r="BS19" s="2">
        <f t="shared" si="17"/>
        <v>1.22</v>
      </c>
      <c r="BU19" s="3" t="s">
        <v>4</v>
      </c>
      <c r="BV19" s="2" t="s">
        <v>59</v>
      </c>
      <c r="BW19" s="2">
        <f t="shared" si="13"/>
        <v>3.0000000000000001E-3</v>
      </c>
      <c r="BX19" s="2">
        <f t="shared" si="19"/>
        <v>1.7000000000000001E-2</v>
      </c>
      <c r="CA19" s="3" t="s">
        <v>5</v>
      </c>
      <c r="CB19" s="2">
        <v>0.28000000000000003</v>
      </c>
      <c r="CD19" s="3" t="s">
        <v>5</v>
      </c>
      <c r="CE19" s="2">
        <v>0.22</v>
      </c>
      <c r="CG19" s="3" t="s">
        <v>5</v>
      </c>
      <c r="CH19" s="2">
        <v>1.1000000000000001</v>
      </c>
      <c r="CJ19" s="3" t="s">
        <v>5</v>
      </c>
      <c r="CK19" s="2">
        <v>1.17</v>
      </c>
      <c r="CM19" s="3" t="s">
        <v>5</v>
      </c>
      <c r="CN19" s="2">
        <v>0.79</v>
      </c>
      <c r="CP19" s="3" t="s">
        <v>5</v>
      </c>
      <c r="CQ19" s="2">
        <v>1.1000000000000001</v>
      </c>
      <c r="CS19" s="3" t="s">
        <v>5</v>
      </c>
      <c r="CT19" s="2">
        <v>0.4</v>
      </c>
      <c r="CV19" s="3" t="s">
        <v>5</v>
      </c>
      <c r="CW19" s="2">
        <v>0.28000000000000003</v>
      </c>
      <c r="CY19" s="3" t="s">
        <v>5</v>
      </c>
      <c r="CZ19" s="2">
        <v>1.05</v>
      </c>
      <c r="DB19" s="3" t="s">
        <v>5</v>
      </c>
      <c r="DC19" s="2">
        <f>CB19+CK19+CT19</f>
        <v>1.85</v>
      </c>
      <c r="DE19" s="3" t="s">
        <v>5</v>
      </c>
      <c r="DF19" s="2">
        <f>CE19+CN19+CW19</f>
        <v>1.29</v>
      </c>
      <c r="DH19" s="3" t="s">
        <v>5</v>
      </c>
      <c r="DI19" s="2">
        <f>CH19+CQ19+CZ19</f>
        <v>3.25</v>
      </c>
    </row>
    <row r="20" spans="2:113" x14ac:dyDescent="0.25">
      <c r="F20" s="3"/>
      <c r="G20" s="3">
        <v>2000</v>
      </c>
      <c r="H20" s="3">
        <v>2007</v>
      </c>
      <c r="I20" s="3">
        <v>2015</v>
      </c>
      <c r="L20" s="3" t="s">
        <v>3</v>
      </c>
      <c r="M20" s="2">
        <f>N6</f>
        <v>65</v>
      </c>
      <c r="N20" s="8">
        <f>C9</f>
        <v>5917.5846681599996</v>
      </c>
      <c r="O20" s="8">
        <f>N20*7</f>
        <v>41423.092677119996</v>
      </c>
      <c r="R20" s="3" t="s">
        <v>5</v>
      </c>
      <c r="S20" s="2" t="s">
        <v>59</v>
      </c>
      <c r="T20" s="2" t="s">
        <v>59</v>
      </c>
      <c r="U20" s="2">
        <v>0.27</v>
      </c>
      <c r="W20" s="3" t="s">
        <v>5</v>
      </c>
      <c r="X20" s="2" t="s">
        <v>59</v>
      </c>
      <c r="Y20" s="2" t="s">
        <v>59</v>
      </c>
      <c r="Z20" s="2">
        <v>0.14000000000000001</v>
      </c>
      <c r="AB20" s="3" t="s">
        <v>5</v>
      </c>
      <c r="AC20" s="2" t="s">
        <v>59</v>
      </c>
      <c r="AD20" s="2" t="s">
        <v>59</v>
      </c>
      <c r="AE20" s="2">
        <v>2E-3</v>
      </c>
      <c r="AG20" s="3" t="s">
        <v>5</v>
      </c>
      <c r="AH20" s="2" t="s">
        <v>59</v>
      </c>
      <c r="AI20" s="2" t="s">
        <v>59</v>
      </c>
      <c r="AJ20" s="2">
        <v>1.06</v>
      </c>
      <c r="AL20" s="3" t="s">
        <v>5</v>
      </c>
      <c r="AM20" s="2" t="s">
        <v>59</v>
      </c>
      <c r="AN20" s="2" t="s">
        <v>59</v>
      </c>
      <c r="AO20" s="2">
        <v>0.48</v>
      </c>
      <c r="AQ20" s="3" t="s">
        <v>5</v>
      </c>
      <c r="AR20" s="2" t="s">
        <v>59</v>
      </c>
      <c r="AS20" s="2" t="s">
        <v>59</v>
      </c>
      <c r="AT20" s="2">
        <v>0.01</v>
      </c>
      <c r="AV20" s="3" t="s">
        <v>5</v>
      </c>
      <c r="AW20" s="2" t="s">
        <v>59</v>
      </c>
      <c r="AX20" s="2" t="s">
        <v>59</v>
      </c>
      <c r="AY20" s="2">
        <v>0.35</v>
      </c>
      <c r="BA20" s="3" t="s">
        <v>5</v>
      </c>
      <c r="BB20" s="2" t="s">
        <v>59</v>
      </c>
      <c r="BC20" s="2" t="s">
        <v>59</v>
      </c>
      <c r="BD20" s="2">
        <v>0.18</v>
      </c>
      <c r="BF20" s="3" t="s">
        <v>5</v>
      </c>
      <c r="BG20" s="2" t="s">
        <v>59</v>
      </c>
      <c r="BH20" s="2" t="s">
        <v>59</v>
      </c>
      <c r="BI20" s="2">
        <v>4.0000000000000001E-3</v>
      </c>
      <c r="BK20" s="3" t="s">
        <v>5</v>
      </c>
      <c r="BL20" s="2" t="s">
        <v>59</v>
      </c>
      <c r="BM20" s="2" t="s">
        <v>59</v>
      </c>
      <c r="BN20" s="2">
        <f t="shared" si="15"/>
        <v>1.6800000000000002</v>
      </c>
      <c r="BP20" s="3" t="s">
        <v>5</v>
      </c>
      <c r="BQ20" s="2" t="s">
        <v>59</v>
      </c>
      <c r="BR20" s="2" t="s">
        <v>59</v>
      </c>
      <c r="BS20" s="2">
        <f t="shared" si="17"/>
        <v>0.8</v>
      </c>
      <c r="BU20" s="3" t="s">
        <v>5</v>
      </c>
      <c r="BV20" s="2" t="s">
        <v>59</v>
      </c>
      <c r="BW20" s="2" t="s">
        <v>59</v>
      </c>
      <c r="BX20" s="2">
        <f t="shared" si="19"/>
        <v>1.6E-2</v>
      </c>
      <c r="CA20" s="4" t="s">
        <v>8</v>
      </c>
      <c r="CB20" s="2">
        <f>SUM(CB16:CB19)</f>
        <v>0.59000000000000008</v>
      </c>
      <c r="CD20" s="4" t="s">
        <v>8</v>
      </c>
      <c r="CE20" s="2">
        <f>SUM(CE16:CE19)</f>
        <v>0.42000000000000004</v>
      </c>
      <c r="CG20" s="4" t="s">
        <v>8</v>
      </c>
      <c r="CH20" s="2">
        <f>SUM(CH16:CH19)</f>
        <v>2.2000000000000002</v>
      </c>
      <c r="CJ20" s="4" t="s">
        <v>8</v>
      </c>
      <c r="CK20" s="2">
        <f>SUM(CK16:CK19)</f>
        <v>2.4900000000000002</v>
      </c>
      <c r="CM20" s="4" t="s">
        <v>8</v>
      </c>
      <c r="CN20" s="2">
        <f>SUM(CN16:CN19)</f>
        <v>1.62</v>
      </c>
      <c r="CP20" s="4" t="s">
        <v>8</v>
      </c>
      <c r="CQ20" s="2">
        <f>SUM(CQ16:CQ19)</f>
        <v>2.2000000000000002</v>
      </c>
      <c r="CS20" s="4" t="s">
        <v>8</v>
      </c>
      <c r="CT20" s="2">
        <f>SUM(CT16:CT19)</f>
        <v>0.87</v>
      </c>
      <c r="CV20" s="4" t="s">
        <v>8</v>
      </c>
      <c r="CW20" s="2">
        <f>SUM(CW16:CW19)</f>
        <v>0.64</v>
      </c>
      <c r="CY20" s="4" t="s">
        <v>8</v>
      </c>
      <c r="CZ20" s="2">
        <f>SUM(CZ16:CZ19)</f>
        <v>2.1</v>
      </c>
      <c r="DB20" s="4" t="s">
        <v>8</v>
      </c>
      <c r="DC20" s="2">
        <f>SUM(DC16:DC19)</f>
        <v>3.95</v>
      </c>
      <c r="DE20" s="4" t="s">
        <v>8</v>
      </c>
      <c r="DF20" s="2">
        <f>SUM(DF16:DF19)</f>
        <v>2.68</v>
      </c>
      <c r="DH20" s="4" t="s">
        <v>8</v>
      </c>
      <c r="DI20" s="2">
        <f>SUM(DI16:DI19)</f>
        <v>6.5</v>
      </c>
    </row>
    <row r="21" spans="2:113" x14ac:dyDescent="0.25">
      <c r="B21" s="24" t="s">
        <v>25</v>
      </c>
      <c r="C21" s="24"/>
      <c r="F21" s="3" t="s">
        <v>6</v>
      </c>
      <c r="G21" s="2">
        <v>41</v>
      </c>
      <c r="H21" s="2">
        <v>41</v>
      </c>
      <c r="I21" s="2">
        <v>0</v>
      </c>
      <c r="L21" s="3" t="s">
        <v>4</v>
      </c>
      <c r="M21" s="2">
        <f>N7</f>
        <v>49</v>
      </c>
      <c r="N21" s="8">
        <f>C9</f>
        <v>5917.5846681599996</v>
      </c>
      <c r="O21" s="8">
        <f>N21*1</f>
        <v>5917.5846681599996</v>
      </c>
      <c r="R21" s="4" t="s">
        <v>8</v>
      </c>
      <c r="S21" s="2">
        <f>SUM(S17:S20)</f>
        <v>1.4000000000000001</v>
      </c>
      <c r="T21" s="2">
        <f>SUM(T17:T20)</f>
        <v>1.62</v>
      </c>
      <c r="U21" s="2">
        <f>SUM(U17:U20)</f>
        <v>0.82000000000000006</v>
      </c>
      <c r="W21" s="4" t="s">
        <v>8</v>
      </c>
      <c r="X21" s="2">
        <f>SUM(X17:X20)</f>
        <v>0.66</v>
      </c>
      <c r="Y21" s="2">
        <f>SUM(Y17:Y20)</f>
        <v>0.7</v>
      </c>
      <c r="Z21" s="2">
        <f>SUM(Z17:Z20)</f>
        <v>0.38</v>
      </c>
      <c r="AB21" s="4" t="s">
        <v>8</v>
      </c>
      <c r="AC21" s="2">
        <f>SUM(AC17:AC20)</f>
        <v>3.0000000000000001E-3</v>
      </c>
      <c r="AD21" s="2">
        <f>SUM(AD17:AD20)</f>
        <v>4.0000000000000001E-3</v>
      </c>
      <c r="AE21" s="2">
        <f>SUM(AE17:AE20)</f>
        <v>4.0000000000000001E-3</v>
      </c>
      <c r="AG21" s="4" t="s">
        <v>8</v>
      </c>
      <c r="AH21" s="2">
        <f>SUM(AH17:AH20)</f>
        <v>5.5600000000000005</v>
      </c>
      <c r="AI21" s="2">
        <f>SUM(AI17:AI20)</f>
        <v>6.41</v>
      </c>
      <c r="AJ21" s="2">
        <f>SUM(AJ17:AJ20)</f>
        <v>3.29</v>
      </c>
      <c r="AL21" s="4" t="s">
        <v>8</v>
      </c>
      <c r="AM21" s="2">
        <f>SUM(AM17:AM20)</f>
        <v>2.77</v>
      </c>
      <c r="AN21" s="2">
        <f>SUM(AN17:AN20)</f>
        <v>3</v>
      </c>
      <c r="AO21" s="2">
        <f>SUM(AO17:AO20)</f>
        <v>1.5</v>
      </c>
      <c r="AQ21" s="4" t="s">
        <v>8</v>
      </c>
      <c r="AR21" s="2">
        <f>SUM(AR17:AR20)</f>
        <v>0.02</v>
      </c>
      <c r="AS21" s="2">
        <f>SUM(AS17:AS20)</f>
        <v>0.01</v>
      </c>
      <c r="AT21" s="2">
        <f>SUM(AT17:AT20)</f>
        <v>0.02</v>
      </c>
      <c r="AV21" s="4" t="s">
        <v>8</v>
      </c>
      <c r="AW21" s="2">
        <f>SUM(AW17:AW20)</f>
        <v>1.5799999999999998</v>
      </c>
      <c r="AX21" s="2">
        <f>SUM(AX17:AX20)</f>
        <v>1.8299999999999998</v>
      </c>
      <c r="AY21" s="2">
        <f>SUM(AY17:AY20)</f>
        <v>1.1099999999999999</v>
      </c>
      <c r="BA21" s="4" t="s">
        <v>8</v>
      </c>
      <c r="BB21" s="2">
        <f>SUM(BB17:BB20)</f>
        <v>1.27</v>
      </c>
      <c r="BC21" s="2">
        <f>SUM(BC17:BC20)</f>
        <v>1.38</v>
      </c>
      <c r="BD21" s="2">
        <f>SUM(BD17:BD20)</f>
        <v>0.64</v>
      </c>
      <c r="BF21" s="4" t="s">
        <v>8</v>
      </c>
      <c r="BG21" s="2">
        <f>SUM(BG17:BG20)</f>
        <v>8.0000000000000002E-3</v>
      </c>
      <c r="BH21" s="2">
        <f>SUM(BH17:BH20)</f>
        <v>9.0000000000000011E-3</v>
      </c>
      <c r="BI21" s="2">
        <f>SUM(BI17:BI20)</f>
        <v>0.01</v>
      </c>
      <c r="BK21" s="4" t="s">
        <v>8</v>
      </c>
      <c r="BL21" s="2">
        <f>SUM(BL17:BL20)</f>
        <v>8.5400000000000009</v>
      </c>
      <c r="BM21" s="2">
        <f>SUM(BM17:BM20)</f>
        <v>9.86</v>
      </c>
      <c r="BN21" s="2">
        <f>SUM(BN17:BN20)</f>
        <v>5.2200000000000006</v>
      </c>
      <c r="BP21" s="4" t="s">
        <v>8</v>
      </c>
      <c r="BQ21" s="2">
        <f>SUM(BQ17:BQ20)</f>
        <v>4.7</v>
      </c>
      <c r="BR21" s="2">
        <f>SUM(BR17:BR20)</f>
        <v>5.08</v>
      </c>
      <c r="BS21" s="2">
        <f>SUM(BS17:BS20)</f>
        <v>2.52</v>
      </c>
      <c r="BU21" s="4" t="s">
        <v>8</v>
      </c>
      <c r="BV21" s="2">
        <f>SUM(BV17:BV20)</f>
        <v>3.1E-2</v>
      </c>
      <c r="BW21" s="2">
        <f>SUM(BW17:BW20)</f>
        <v>2.3E-2</v>
      </c>
      <c r="BX21" s="2">
        <f>SUM(BX17:BX20)</f>
        <v>3.4000000000000002E-2</v>
      </c>
    </row>
    <row r="22" spans="2:113" x14ac:dyDescent="0.25">
      <c r="B22" s="3" t="s">
        <v>13</v>
      </c>
      <c r="C22" s="8">
        <v>4.6079999999999997</v>
      </c>
      <c r="F22" s="3" t="s">
        <v>3</v>
      </c>
      <c r="G22" s="2">
        <v>9</v>
      </c>
      <c r="H22" s="2">
        <v>9</v>
      </c>
      <c r="I22" s="2">
        <v>31</v>
      </c>
      <c r="CA22" s="20" t="s">
        <v>36</v>
      </c>
      <c r="CB22" s="21"/>
      <c r="CD22" s="20" t="s">
        <v>44</v>
      </c>
      <c r="CE22" s="21"/>
      <c r="CG22" s="20" t="s">
        <v>55</v>
      </c>
      <c r="CH22" s="21"/>
      <c r="CJ22" s="20" t="s">
        <v>36</v>
      </c>
      <c r="CK22" s="21"/>
      <c r="CM22" s="20" t="s">
        <v>44</v>
      </c>
      <c r="CN22" s="21"/>
      <c r="CP22" s="20" t="s">
        <v>55</v>
      </c>
      <c r="CQ22" s="21"/>
      <c r="CS22" s="20" t="s">
        <v>36</v>
      </c>
      <c r="CT22" s="21"/>
      <c r="CV22" s="20" t="s">
        <v>44</v>
      </c>
      <c r="CW22" s="21"/>
      <c r="CY22" s="20" t="s">
        <v>55</v>
      </c>
      <c r="CZ22" s="21"/>
      <c r="DB22" s="20" t="s">
        <v>36</v>
      </c>
      <c r="DC22" s="21"/>
      <c r="DE22" s="20" t="s">
        <v>44</v>
      </c>
      <c r="DF22" s="21"/>
      <c r="DH22" s="20" t="s">
        <v>55</v>
      </c>
      <c r="DI22" s="21"/>
    </row>
    <row r="23" spans="2:113" x14ac:dyDescent="0.25">
      <c r="B23" s="3" t="s">
        <v>15</v>
      </c>
      <c r="C23" s="8">
        <v>0.27</v>
      </c>
      <c r="F23" s="3" t="s">
        <v>4</v>
      </c>
      <c r="G23" s="2">
        <v>0</v>
      </c>
      <c r="H23" s="2">
        <v>8</v>
      </c>
      <c r="I23" s="2">
        <v>23</v>
      </c>
      <c r="L23" s="20" t="s">
        <v>21</v>
      </c>
      <c r="M23" s="25"/>
      <c r="N23" s="25"/>
      <c r="O23" s="21"/>
      <c r="R23" s="24" t="s">
        <v>35</v>
      </c>
      <c r="S23" s="24"/>
      <c r="T23" s="24"/>
      <c r="U23" s="24"/>
      <c r="W23" s="24" t="s">
        <v>43</v>
      </c>
      <c r="X23" s="24"/>
      <c r="Y23" s="24"/>
      <c r="Z23" s="24"/>
      <c r="AB23" s="24" t="s">
        <v>54</v>
      </c>
      <c r="AC23" s="24"/>
      <c r="AD23" s="24"/>
      <c r="AE23" s="24"/>
      <c r="AG23" s="24" t="s">
        <v>35</v>
      </c>
      <c r="AH23" s="24"/>
      <c r="AI23" s="24"/>
      <c r="AJ23" s="24"/>
      <c r="AL23" s="24" t="s">
        <v>43</v>
      </c>
      <c r="AM23" s="24"/>
      <c r="AN23" s="24"/>
      <c r="AO23" s="24"/>
      <c r="AQ23" s="24" t="s">
        <v>54</v>
      </c>
      <c r="AR23" s="24"/>
      <c r="AS23" s="24"/>
      <c r="AT23" s="24"/>
      <c r="AV23" s="24" t="s">
        <v>35</v>
      </c>
      <c r="AW23" s="24"/>
      <c r="AX23" s="24"/>
      <c r="AY23" s="24"/>
      <c r="BA23" s="24" t="s">
        <v>43</v>
      </c>
      <c r="BB23" s="24"/>
      <c r="BC23" s="24"/>
      <c r="BD23" s="24"/>
      <c r="BF23" s="24" t="s">
        <v>54</v>
      </c>
      <c r="BG23" s="24"/>
      <c r="BH23" s="24"/>
      <c r="BI23" s="24"/>
      <c r="BK23" s="20" t="s">
        <v>35</v>
      </c>
      <c r="BL23" s="25"/>
      <c r="BM23" s="25"/>
      <c r="BN23" s="21"/>
      <c r="BP23" s="20" t="s">
        <v>43</v>
      </c>
      <c r="BQ23" s="25"/>
      <c r="BR23" s="25"/>
      <c r="BS23" s="21"/>
      <c r="BU23" s="20" t="s">
        <v>54</v>
      </c>
      <c r="BV23" s="25"/>
      <c r="BW23" s="25"/>
      <c r="BX23" s="21"/>
      <c r="CA23" s="3" t="s">
        <v>4</v>
      </c>
      <c r="CB23" s="2">
        <v>0.09</v>
      </c>
      <c r="CD23" s="3" t="s">
        <v>4</v>
      </c>
      <c r="CE23" s="2">
        <v>0.13</v>
      </c>
      <c r="CG23" s="3" t="s">
        <v>4</v>
      </c>
      <c r="CH23" s="2">
        <v>8.9999999999999993E-3</v>
      </c>
      <c r="CJ23" s="3" t="s">
        <v>4</v>
      </c>
      <c r="CK23" s="2">
        <v>0.28999999999999998</v>
      </c>
      <c r="CM23" s="3" t="s">
        <v>4</v>
      </c>
      <c r="CN23" s="2">
        <v>0.57999999999999996</v>
      </c>
      <c r="CP23" s="3" t="s">
        <v>4</v>
      </c>
      <c r="CQ23" s="2">
        <v>8.9999999999999993E-3</v>
      </c>
      <c r="CS23" s="3" t="s">
        <v>4</v>
      </c>
      <c r="CT23" s="2">
        <v>0.08</v>
      </c>
      <c r="CV23" s="3" t="s">
        <v>4</v>
      </c>
      <c r="CW23" s="2">
        <v>0.28999999999999998</v>
      </c>
      <c r="CY23" s="3" t="s">
        <v>4</v>
      </c>
      <c r="CZ23" s="2">
        <v>1.0999999999999999E-2</v>
      </c>
      <c r="DB23" s="3" t="s">
        <v>4</v>
      </c>
      <c r="DC23" s="2">
        <f>CB23+CK23+CT23</f>
        <v>0.46</v>
      </c>
      <c r="DE23" s="3" t="s">
        <v>4</v>
      </c>
      <c r="DF23" s="2">
        <f>CE23+CN23+CW23</f>
        <v>1</v>
      </c>
      <c r="DH23" s="3" t="s">
        <v>4</v>
      </c>
      <c r="DI23" s="2">
        <f>CH23+CQ23+CZ23</f>
        <v>2.8999999999999998E-2</v>
      </c>
    </row>
    <row r="24" spans="2:113" x14ac:dyDescent="0.25">
      <c r="B24" s="3" t="s">
        <v>14</v>
      </c>
      <c r="C24" s="8">
        <v>4.6666999999999996</v>
      </c>
      <c r="F24" s="3" t="s">
        <v>5</v>
      </c>
      <c r="G24" s="2">
        <v>0</v>
      </c>
      <c r="H24" s="2">
        <v>0</v>
      </c>
      <c r="I24" s="2">
        <v>11</v>
      </c>
      <c r="L24" s="3"/>
      <c r="M24" s="3" t="s">
        <v>16</v>
      </c>
      <c r="N24" s="3" t="s">
        <v>17</v>
      </c>
      <c r="O24" s="3" t="s">
        <v>18</v>
      </c>
      <c r="R24" s="3"/>
      <c r="S24" s="3">
        <v>2000</v>
      </c>
      <c r="T24" s="3">
        <v>2007</v>
      </c>
      <c r="U24" s="3">
        <v>2015</v>
      </c>
      <c r="W24" s="3"/>
      <c r="X24" s="3">
        <v>2000</v>
      </c>
      <c r="Y24" s="3">
        <v>2007</v>
      </c>
      <c r="Z24" s="3">
        <v>2015</v>
      </c>
      <c r="AB24" s="3"/>
      <c r="AC24" s="3">
        <v>2000</v>
      </c>
      <c r="AD24" s="3">
        <v>2007</v>
      </c>
      <c r="AE24" s="3">
        <v>2015</v>
      </c>
      <c r="AG24" s="3"/>
      <c r="AH24" s="3">
        <v>2000</v>
      </c>
      <c r="AI24" s="3">
        <v>2007</v>
      </c>
      <c r="AJ24" s="3">
        <v>2015</v>
      </c>
      <c r="AL24" s="3"/>
      <c r="AM24" s="3">
        <v>2000</v>
      </c>
      <c r="AN24" s="3">
        <v>2007</v>
      </c>
      <c r="AO24" s="3">
        <v>2015</v>
      </c>
      <c r="AQ24" s="3"/>
      <c r="AR24" s="3">
        <v>2000</v>
      </c>
      <c r="AS24" s="3">
        <v>2007</v>
      </c>
      <c r="AT24" s="3">
        <v>2015</v>
      </c>
      <c r="AV24" s="3"/>
      <c r="AW24" s="3">
        <v>2000</v>
      </c>
      <c r="AX24" s="3">
        <v>2007</v>
      </c>
      <c r="AY24" s="3">
        <v>2015</v>
      </c>
      <c r="BA24" s="3"/>
      <c r="BB24" s="3">
        <v>2000</v>
      </c>
      <c r="BC24" s="3">
        <v>2007</v>
      </c>
      <c r="BD24" s="3">
        <v>2015</v>
      </c>
      <c r="BF24" s="3"/>
      <c r="BG24" s="3">
        <v>2000</v>
      </c>
      <c r="BH24" s="3">
        <v>2007</v>
      </c>
      <c r="BI24" s="3">
        <v>2015</v>
      </c>
      <c r="BK24" s="3"/>
      <c r="BL24" s="3">
        <v>2000</v>
      </c>
      <c r="BM24" s="3">
        <v>2007</v>
      </c>
      <c r="BN24" s="3">
        <v>2015</v>
      </c>
      <c r="BP24" s="3"/>
      <c r="BQ24" s="3">
        <v>2000</v>
      </c>
      <c r="BR24" s="3">
        <v>2007</v>
      </c>
      <c r="BS24" s="3">
        <v>2015</v>
      </c>
      <c r="BU24" s="3"/>
      <c r="BV24" s="3">
        <v>2000</v>
      </c>
      <c r="BW24" s="3">
        <v>2007</v>
      </c>
      <c r="BX24" s="3">
        <v>2015</v>
      </c>
      <c r="CA24" s="3" t="s">
        <v>5</v>
      </c>
      <c r="CB24" s="2">
        <v>0.08</v>
      </c>
      <c r="CD24" s="3" t="s">
        <v>5</v>
      </c>
      <c r="CE24" s="2">
        <v>0.15</v>
      </c>
      <c r="CG24" s="3" t="s">
        <v>5</v>
      </c>
      <c r="CH24" s="2">
        <v>8.9999999999999993E-3</v>
      </c>
      <c r="CJ24" s="3" t="s">
        <v>5</v>
      </c>
      <c r="CK24" s="2">
        <v>0.27</v>
      </c>
      <c r="CM24" s="3" t="s">
        <v>5</v>
      </c>
      <c r="CN24" s="2">
        <v>0.54</v>
      </c>
      <c r="CP24" s="3" t="s">
        <v>5</v>
      </c>
      <c r="CQ24" s="2">
        <v>8.9999999999999993E-3</v>
      </c>
      <c r="CS24" s="3" t="s">
        <v>5</v>
      </c>
      <c r="CT24" s="2">
        <v>0.08</v>
      </c>
      <c r="CV24" s="3" t="s">
        <v>5</v>
      </c>
      <c r="CW24" s="2">
        <v>0.21</v>
      </c>
      <c r="CY24" s="3" t="s">
        <v>5</v>
      </c>
      <c r="CZ24" s="2">
        <v>1.2E-2</v>
      </c>
      <c r="DB24" s="3" t="s">
        <v>5</v>
      </c>
      <c r="DC24" s="2">
        <f>CB24+CK24+CT24</f>
        <v>0.43000000000000005</v>
      </c>
      <c r="DE24" s="3" t="s">
        <v>5</v>
      </c>
      <c r="DF24" s="2">
        <f>CE24+CN24+CW24</f>
        <v>0.9</v>
      </c>
      <c r="DH24" s="3" t="s">
        <v>5</v>
      </c>
      <c r="DI24" s="2">
        <f>CH24+CQ24+CZ24</f>
        <v>0.03</v>
      </c>
    </row>
    <row r="25" spans="2:113" x14ac:dyDescent="0.25">
      <c r="B25" s="3" t="s">
        <v>1</v>
      </c>
      <c r="C25" s="8">
        <f>C24*C22</f>
        <v>21.504153599999995</v>
      </c>
      <c r="L25" s="3" t="s">
        <v>3</v>
      </c>
      <c r="M25" s="2">
        <f>O6</f>
        <v>31</v>
      </c>
      <c r="N25" s="8">
        <f>C9</f>
        <v>5917.5846681599996</v>
      </c>
      <c r="O25" s="8">
        <f>N25*15</f>
        <v>88763.7700224</v>
      </c>
      <c r="R25" s="3" t="s">
        <v>6</v>
      </c>
      <c r="S25" s="2">
        <v>0.98</v>
      </c>
      <c r="T25" s="2">
        <v>1.1100000000000001</v>
      </c>
      <c r="U25" s="2" t="s">
        <v>59</v>
      </c>
      <c r="W25" s="3" t="s">
        <v>6</v>
      </c>
      <c r="X25" s="2">
        <v>0.49</v>
      </c>
      <c r="Y25" s="2">
        <v>0.52</v>
      </c>
      <c r="Z25" s="2" t="s">
        <v>59</v>
      </c>
      <c r="AB25" s="3" t="s">
        <v>6</v>
      </c>
      <c r="AC25" s="2">
        <v>0.96</v>
      </c>
      <c r="AD25" s="2">
        <v>1.04</v>
      </c>
      <c r="AE25" s="2" t="s">
        <v>59</v>
      </c>
      <c r="AG25" s="3" t="s">
        <v>6</v>
      </c>
      <c r="AH25" s="2">
        <v>3.89</v>
      </c>
      <c r="AI25" s="2">
        <v>4.41</v>
      </c>
      <c r="AJ25" s="2" t="s">
        <v>59</v>
      </c>
      <c r="AL25" s="3" t="s">
        <v>6</v>
      </c>
      <c r="AM25" s="2">
        <v>2.08</v>
      </c>
      <c r="AN25" s="2">
        <v>2.23</v>
      </c>
      <c r="AO25" s="2" t="s">
        <v>59</v>
      </c>
      <c r="AQ25" s="3" t="s">
        <v>6</v>
      </c>
      <c r="AR25" s="2">
        <v>3.18</v>
      </c>
      <c r="AS25" s="2">
        <v>3.46</v>
      </c>
      <c r="AT25" s="2" t="s">
        <v>59</v>
      </c>
      <c r="AV25" s="3" t="s">
        <v>6</v>
      </c>
      <c r="AW25" s="2">
        <v>1.03</v>
      </c>
      <c r="AX25" s="2">
        <v>1.17</v>
      </c>
      <c r="AY25" s="2" t="s">
        <v>59</v>
      </c>
      <c r="BA25" s="3" t="s">
        <v>6</v>
      </c>
      <c r="BB25" s="2">
        <v>0.96</v>
      </c>
      <c r="BC25" s="2">
        <v>1.03</v>
      </c>
      <c r="BD25" s="2" t="s">
        <v>59</v>
      </c>
      <c r="BF25" s="3" t="s">
        <v>6</v>
      </c>
      <c r="BG25" s="2">
        <v>0.91</v>
      </c>
      <c r="BH25" s="2">
        <v>0.99</v>
      </c>
      <c r="BI25" s="2" t="s">
        <v>59</v>
      </c>
      <c r="BK25" s="3" t="s">
        <v>6</v>
      </c>
      <c r="BL25" s="2">
        <f>S25+AH25+AW25</f>
        <v>5.9</v>
      </c>
      <c r="BM25" s="2">
        <f t="shared" ref="BM25:BM27" si="20">T25+AI25+AX25</f>
        <v>6.69</v>
      </c>
      <c r="BN25" s="2" t="s">
        <v>59</v>
      </c>
      <c r="BP25" s="3" t="s">
        <v>6</v>
      </c>
      <c r="BQ25" s="2">
        <f>X25+AM25+BB25</f>
        <v>3.5300000000000002</v>
      </c>
      <c r="BR25" s="2">
        <f t="shared" ref="BR25:BR27" si="21">Y25+AN25+BC25</f>
        <v>3.7800000000000002</v>
      </c>
      <c r="BS25" s="2" t="s">
        <v>59</v>
      </c>
      <c r="BU25" s="3" t="s">
        <v>6</v>
      </c>
      <c r="BV25" s="2">
        <f>AC25+AR25+BG25</f>
        <v>5.0500000000000007</v>
      </c>
      <c r="BW25" s="2">
        <f t="shared" ref="BW25:BW27" si="22">AD25+AS25+BH25</f>
        <v>5.49</v>
      </c>
      <c r="BX25" s="2" t="s">
        <v>59</v>
      </c>
      <c r="CA25" s="4" t="s">
        <v>8</v>
      </c>
      <c r="CB25" s="2">
        <f>SUM(CB21:CB24)</f>
        <v>0.16999999999999998</v>
      </c>
      <c r="CD25" s="4" t="s">
        <v>8</v>
      </c>
      <c r="CE25" s="2">
        <f>SUM(CE21:CE24)</f>
        <v>0.28000000000000003</v>
      </c>
      <c r="CG25" s="4" t="s">
        <v>8</v>
      </c>
      <c r="CH25" s="2">
        <f>SUM(CH21:CH24)</f>
        <v>1.7999999999999999E-2</v>
      </c>
      <c r="CJ25" s="4" t="s">
        <v>8</v>
      </c>
      <c r="CK25" s="2">
        <f>SUM(CK21:CK24)</f>
        <v>0.56000000000000005</v>
      </c>
      <c r="CM25" s="4" t="s">
        <v>8</v>
      </c>
      <c r="CN25" s="2">
        <f>SUM(CN21:CN24)</f>
        <v>1.1200000000000001</v>
      </c>
      <c r="CP25" s="4" t="s">
        <v>8</v>
      </c>
      <c r="CQ25" s="2">
        <f>SUM(CQ21:CQ24)</f>
        <v>1.7999999999999999E-2</v>
      </c>
      <c r="CS25" s="4" t="s">
        <v>8</v>
      </c>
      <c r="CT25" s="2">
        <f>SUM(CT21:CT24)</f>
        <v>0.16</v>
      </c>
      <c r="CV25" s="4" t="s">
        <v>8</v>
      </c>
      <c r="CW25" s="2">
        <f>SUM(CW21:CW24)</f>
        <v>0.5</v>
      </c>
      <c r="CY25" s="4" t="s">
        <v>8</v>
      </c>
      <c r="CZ25" s="2">
        <f>SUM(CZ21:CZ24)</f>
        <v>2.3E-2</v>
      </c>
      <c r="DB25" s="4" t="s">
        <v>8</v>
      </c>
      <c r="DC25" s="2">
        <f>SUM(DC21:DC24)</f>
        <v>0.89000000000000012</v>
      </c>
      <c r="DE25" s="4" t="s">
        <v>8</v>
      </c>
      <c r="DF25" s="2">
        <f>SUM(DF21:DF24)</f>
        <v>1.9</v>
      </c>
      <c r="DH25" s="4" t="s">
        <v>8</v>
      </c>
      <c r="DI25" s="2">
        <f>SUM(DI21:DI24)</f>
        <v>5.8999999999999997E-2</v>
      </c>
    </row>
    <row r="26" spans="2:113" x14ac:dyDescent="0.25">
      <c r="B26" s="3" t="s">
        <v>58</v>
      </c>
      <c r="C26" s="8">
        <f>C25*5</f>
        <v>107.52076799999998</v>
      </c>
      <c r="L26" s="3" t="s">
        <v>4</v>
      </c>
      <c r="M26" s="2">
        <f>O7</f>
        <v>136</v>
      </c>
      <c r="N26" s="8">
        <f>C9</f>
        <v>5917.5846681599996</v>
      </c>
      <c r="O26" s="8">
        <f>N26*8</f>
        <v>47340.677345279997</v>
      </c>
      <c r="R26" s="3" t="s">
        <v>3</v>
      </c>
      <c r="S26" s="2">
        <v>0.22</v>
      </c>
      <c r="T26" s="2">
        <v>0.18</v>
      </c>
      <c r="U26" s="2">
        <v>0.1</v>
      </c>
      <c r="W26" s="3" t="s">
        <v>3</v>
      </c>
      <c r="X26" s="2">
        <v>0.22</v>
      </c>
      <c r="Y26" s="2">
        <v>0.17</v>
      </c>
      <c r="Z26" s="2">
        <v>0.08</v>
      </c>
      <c r="AB26" s="3" t="s">
        <v>3</v>
      </c>
      <c r="AC26" s="2">
        <v>0.68</v>
      </c>
      <c r="AD26" s="2">
        <v>0.54</v>
      </c>
      <c r="AE26" s="2">
        <v>0.26</v>
      </c>
      <c r="AG26" s="3" t="s">
        <v>3</v>
      </c>
      <c r="AH26" s="2">
        <v>0.99</v>
      </c>
      <c r="AI26" s="2">
        <v>0.82</v>
      </c>
      <c r="AJ26" s="2">
        <v>0.46</v>
      </c>
      <c r="AL26" s="3" t="s">
        <v>3</v>
      </c>
      <c r="AM26" s="2">
        <v>0.88</v>
      </c>
      <c r="AN26" s="2">
        <v>0.69</v>
      </c>
      <c r="AO26" s="2">
        <v>0.33</v>
      </c>
      <c r="AQ26" s="3" t="s">
        <v>3</v>
      </c>
      <c r="AR26" s="2">
        <v>2.27</v>
      </c>
      <c r="AS26" s="2">
        <v>1.8</v>
      </c>
      <c r="AT26" s="2">
        <v>0.86</v>
      </c>
      <c r="AV26" s="3" t="s">
        <v>3</v>
      </c>
      <c r="AW26" s="2">
        <v>0.36</v>
      </c>
      <c r="AX26" s="2">
        <v>0.3</v>
      </c>
      <c r="AY26" s="2">
        <v>0.16</v>
      </c>
      <c r="BA26" s="3" t="s">
        <v>3</v>
      </c>
      <c r="BB26" s="2">
        <v>0.37</v>
      </c>
      <c r="BC26" s="2">
        <v>0.28999999999999998</v>
      </c>
      <c r="BD26" s="2">
        <v>0.14000000000000001</v>
      </c>
      <c r="BF26" s="3" t="s">
        <v>3</v>
      </c>
      <c r="BG26" s="2">
        <v>0.65</v>
      </c>
      <c r="BH26" s="2">
        <v>0.52</v>
      </c>
      <c r="BI26" s="2">
        <v>0.25</v>
      </c>
      <c r="BK26" s="3" t="s">
        <v>3</v>
      </c>
      <c r="BL26" s="2">
        <f t="shared" ref="BL26" si="23">S26+AH26+AW26</f>
        <v>1.5699999999999998</v>
      </c>
      <c r="BM26" s="2">
        <f t="shared" si="20"/>
        <v>1.3</v>
      </c>
      <c r="BN26" s="2">
        <f t="shared" ref="BN26:BN28" si="24">U26+AJ26+AY26</f>
        <v>0.72000000000000008</v>
      </c>
      <c r="BP26" s="3" t="s">
        <v>3</v>
      </c>
      <c r="BQ26" s="2">
        <f t="shared" ref="BQ26" si="25">X26+AM26+BB26</f>
        <v>1.4700000000000002</v>
      </c>
      <c r="BR26" s="2">
        <f t="shared" si="21"/>
        <v>1.1499999999999999</v>
      </c>
      <c r="BS26" s="2">
        <f t="shared" ref="BS26:BS28" si="26">Z26+AO26+BD26</f>
        <v>0.55000000000000004</v>
      </c>
      <c r="BU26" s="3" t="s">
        <v>3</v>
      </c>
      <c r="BV26" s="2">
        <f t="shared" ref="BV26" si="27">AC26+AR26+BG26</f>
        <v>3.6</v>
      </c>
      <c r="BW26" s="2">
        <f t="shared" si="22"/>
        <v>2.86</v>
      </c>
      <c r="BX26" s="2">
        <f t="shared" ref="BX26:BX28" si="28">AE26+AT26+BI26</f>
        <v>1.37</v>
      </c>
    </row>
    <row r="27" spans="2:113" x14ac:dyDescent="0.25">
      <c r="B27" s="3" t="s">
        <v>0</v>
      </c>
      <c r="C27" s="8">
        <f>C26*52.14</f>
        <v>5606.1328435199985</v>
      </c>
      <c r="L27" s="3" t="s">
        <v>5</v>
      </c>
      <c r="M27" s="2">
        <f>O8</f>
        <v>97</v>
      </c>
      <c r="N27" s="8">
        <f>C9</f>
        <v>5917.5846681599996</v>
      </c>
      <c r="O27" s="8">
        <f>N27*5</f>
        <v>29587.9233408</v>
      </c>
      <c r="R27" s="3" t="s">
        <v>4</v>
      </c>
      <c r="S27" s="2" t="s">
        <v>59</v>
      </c>
      <c r="T27" s="2">
        <v>0.1</v>
      </c>
      <c r="U27" s="2">
        <v>0.33</v>
      </c>
      <c r="W27" s="3" t="s">
        <v>4</v>
      </c>
      <c r="X27" s="2" t="s">
        <v>59</v>
      </c>
      <c r="Y27" s="2">
        <v>0.08</v>
      </c>
      <c r="Z27" s="2">
        <v>0.21</v>
      </c>
      <c r="AB27" s="3" t="s">
        <v>4</v>
      </c>
      <c r="AC27" s="2" t="s">
        <v>59</v>
      </c>
      <c r="AD27" s="2">
        <v>0.41</v>
      </c>
      <c r="AE27" s="2">
        <v>1.1299999999999999</v>
      </c>
      <c r="AG27" s="3" t="s">
        <v>4</v>
      </c>
      <c r="AH27" s="2" t="s">
        <v>59</v>
      </c>
      <c r="AI27" s="2">
        <v>0.42</v>
      </c>
      <c r="AJ27" s="2">
        <v>1.37</v>
      </c>
      <c r="AL27" s="3" t="s">
        <v>4</v>
      </c>
      <c r="AM27" s="2" t="s">
        <v>59</v>
      </c>
      <c r="AN27" s="2">
        <v>0.31</v>
      </c>
      <c r="AO27" s="2">
        <v>0.85</v>
      </c>
      <c r="AQ27" s="3" t="s">
        <v>4</v>
      </c>
      <c r="AR27" s="2" t="s">
        <v>59</v>
      </c>
      <c r="AS27" s="2">
        <v>1.36</v>
      </c>
      <c r="AT27" s="2">
        <v>3.76</v>
      </c>
      <c r="AV27" s="3" t="s">
        <v>4</v>
      </c>
      <c r="AW27" s="2" t="s">
        <v>59</v>
      </c>
      <c r="AX27" s="2">
        <v>0.15</v>
      </c>
      <c r="AY27" s="2">
        <v>0.49</v>
      </c>
      <c r="BA27" s="3" t="s">
        <v>4</v>
      </c>
      <c r="BB27" s="2" t="s">
        <v>59</v>
      </c>
      <c r="BC27" s="2">
        <v>0.13</v>
      </c>
      <c r="BD27" s="2">
        <v>0.37</v>
      </c>
      <c r="BF27" s="3" t="s">
        <v>4</v>
      </c>
      <c r="BG27" s="2" t="s">
        <v>59</v>
      </c>
      <c r="BH27" s="2">
        <v>0.39</v>
      </c>
      <c r="BI27" s="2">
        <v>1.08</v>
      </c>
      <c r="BK27" s="3" t="s">
        <v>4</v>
      </c>
      <c r="BL27" s="2" t="s">
        <v>59</v>
      </c>
      <c r="BM27" s="2">
        <f t="shared" si="20"/>
        <v>0.67</v>
      </c>
      <c r="BN27" s="2">
        <f t="shared" si="24"/>
        <v>2.1900000000000004</v>
      </c>
      <c r="BP27" s="3" t="s">
        <v>4</v>
      </c>
      <c r="BQ27" s="2" t="s">
        <v>59</v>
      </c>
      <c r="BR27" s="2">
        <f t="shared" si="21"/>
        <v>0.52</v>
      </c>
      <c r="BS27" s="2">
        <f t="shared" si="26"/>
        <v>1.4300000000000002</v>
      </c>
      <c r="BU27" s="3" t="s">
        <v>4</v>
      </c>
      <c r="BV27" s="2" t="s">
        <v>59</v>
      </c>
      <c r="BW27" s="2">
        <f t="shared" si="22"/>
        <v>2.16</v>
      </c>
      <c r="BX27" s="2">
        <f t="shared" si="28"/>
        <v>5.97</v>
      </c>
      <c r="CA27" s="20" t="s">
        <v>37</v>
      </c>
      <c r="CB27" s="21"/>
      <c r="CD27" s="20" t="s">
        <v>45</v>
      </c>
      <c r="CE27" s="21"/>
      <c r="CG27" s="20" t="s">
        <v>56</v>
      </c>
      <c r="CH27" s="21"/>
      <c r="CJ27" s="20" t="s">
        <v>37</v>
      </c>
      <c r="CK27" s="21"/>
      <c r="CM27" s="20" t="s">
        <v>45</v>
      </c>
      <c r="CN27" s="21"/>
      <c r="CP27" s="20" t="s">
        <v>56</v>
      </c>
      <c r="CQ27" s="21"/>
      <c r="CS27" s="20" t="s">
        <v>37</v>
      </c>
      <c r="CT27" s="21"/>
      <c r="CV27" s="20" t="s">
        <v>45</v>
      </c>
      <c r="CW27" s="21"/>
      <c r="CY27" s="20" t="s">
        <v>56</v>
      </c>
      <c r="CZ27" s="21"/>
      <c r="DB27" s="20" t="s">
        <v>37</v>
      </c>
      <c r="DC27" s="21"/>
      <c r="DE27" s="20" t="s">
        <v>45</v>
      </c>
      <c r="DF27" s="21"/>
      <c r="DH27" s="20" t="s">
        <v>56</v>
      </c>
      <c r="DI27" s="21"/>
    </row>
    <row r="28" spans="2:113" x14ac:dyDescent="0.25">
      <c r="B28" s="4" t="s">
        <v>23</v>
      </c>
      <c r="C28" s="2" t="s">
        <v>29</v>
      </c>
      <c r="R28" s="3" t="s">
        <v>5</v>
      </c>
      <c r="S28" s="2" t="s">
        <v>59</v>
      </c>
      <c r="T28" s="2" t="s">
        <v>59</v>
      </c>
      <c r="U28" s="2">
        <v>0.21</v>
      </c>
      <c r="W28" s="3" t="s">
        <v>5</v>
      </c>
      <c r="X28" s="2" t="s">
        <v>59</v>
      </c>
      <c r="Y28" s="2" t="s">
        <v>59</v>
      </c>
      <c r="Z28" s="2">
        <v>0.16</v>
      </c>
      <c r="AB28" s="3" t="s">
        <v>5</v>
      </c>
      <c r="AC28" s="2" t="s">
        <v>59</v>
      </c>
      <c r="AD28" s="2" t="s">
        <v>59</v>
      </c>
      <c r="AE28" s="2">
        <v>0.81</v>
      </c>
      <c r="AG28" s="3" t="s">
        <v>5</v>
      </c>
      <c r="AH28" s="2" t="s">
        <v>59</v>
      </c>
      <c r="AI28" s="2" t="s">
        <v>59</v>
      </c>
      <c r="AJ28" s="2">
        <v>0.86</v>
      </c>
      <c r="AL28" s="3" t="s">
        <v>5</v>
      </c>
      <c r="AM28" s="2" t="s">
        <v>59</v>
      </c>
      <c r="AN28" s="2" t="s">
        <v>59</v>
      </c>
      <c r="AO28" s="2">
        <v>0.57999999999999996</v>
      </c>
      <c r="AQ28" s="3" t="s">
        <v>5</v>
      </c>
      <c r="AR28" s="2" t="s">
        <v>59</v>
      </c>
      <c r="AS28" s="2" t="s">
        <v>59</v>
      </c>
      <c r="AT28" s="2">
        <v>2.68</v>
      </c>
      <c r="AV28" s="3" t="s">
        <v>5</v>
      </c>
      <c r="AW28" s="2" t="s">
        <v>59</v>
      </c>
      <c r="AX28" s="2" t="s">
        <v>59</v>
      </c>
      <c r="AY28" s="2">
        <v>0.28999999999999998</v>
      </c>
      <c r="BA28" s="3" t="s">
        <v>5</v>
      </c>
      <c r="BB28" s="2" t="s">
        <v>59</v>
      </c>
      <c r="BC28" s="2" t="s">
        <v>59</v>
      </c>
      <c r="BD28" s="2">
        <v>0.21</v>
      </c>
      <c r="BF28" s="3" t="s">
        <v>5</v>
      </c>
      <c r="BG28" s="2" t="s">
        <v>59</v>
      </c>
      <c r="BH28" s="2" t="s">
        <v>59</v>
      </c>
      <c r="BI28" s="2">
        <v>0.77</v>
      </c>
      <c r="BK28" s="3" t="s">
        <v>5</v>
      </c>
      <c r="BL28" s="2" t="s">
        <v>59</v>
      </c>
      <c r="BM28" s="2" t="s">
        <v>59</v>
      </c>
      <c r="BN28" s="2">
        <f t="shared" si="24"/>
        <v>1.36</v>
      </c>
      <c r="BP28" s="3" t="s">
        <v>5</v>
      </c>
      <c r="BQ28" s="2" t="s">
        <v>59</v>
      </c>
      <c r="BR28" s="2" t="s">
        <v>59</v>
      </c>
      <c r="BS28" s="2">
        <f t="shared" si="26"/>
        <v>0.95</v>
      </c>
      <c r="BU28" s="3" t="s">
        <v>5</v>
      </c>
      <c r="BV28" s="2" t="s">
        <v>59</v>
      </c>
      <c r="BW28" s="2" t="s">
        <v>59</v>
      </c>
      <c r="BX28" s="2">
        <f t="shared" si="28"/>
        <v>4.26</v>
      </c>
      <c r="CA28" s="3" t="s">
        <v>4</v>
      </c>
      <c r="CB28" s="2">
        <v>5.77</v>
      </c>
      <c r="CD28" s="3" t="s">
        <v>4</v>
      </c>
      <c r="CE28" s="2">
        <v>0.08</v>
      </c>
      <c r="CG28" s="3" t="s">
        <v>4</v>
      </c>
      <c r="CH28" s="2">
        <v>1E-3</v>
      </c>
      <c r="CJ28" s="3" t="s">
        <v>4</v>
      </c>
      <c r="CK28" s="2">
        <v>30.12</v>
      </c>
      <c r="CM28" s="3" t="s">
        <v>4</v>
      </c>
      <c r="CN28" s="2">
        <v>0.38</v>
      </c>
      <c r="CP28" s="3" t="s">
        <v>4</v>
      </c>
      <c r="CQ28" s="2">
        <v>1E-3</v>
      </c>
      <c r="CS28" s="3" t="s">
        <v>4</v>
      </c>
      <c r="CT28" s="2">
        <v>16.440000000000001</v>
      </c>
      <c r="CV28" s="3" t="s">
        <v>4</v>
      </c>
      <c r="CW28" s="2">
        <v>0.19</v>
      </c>
      <c r="CY28" s="3" t="s">
        <v>4</v>
      </c>
      <c r="CZ28" s="2">
        <v>1E-3</v>
      </c>
      <c r="DB28" s="3" t="s">
        <v>4</v>
      </c>
      <c r="DC28" s="2">
        <f>CB28+CK28+CT28</f>
        <v>52.33</v>
      </c>
      <c r="DE28" s="3" t="s">
        <v>4</v>
      </c>
      <c r="DF28" s="2">
        <f>CE28+CN28+CW28</f>
        <v>0.65</v>
      </c>
      <c r="DH28" s="3" t="s">
        <v>4</v>
      </c>
      <c r="DI28" s="2">
        <f>CH28+CQ28+CZ28</f>
        <v>3.0000000000000001E-3</v>
      </c>
    </row>
    <row r="29" spans="2:113" x14ac:dyDescent="0.25">
      <c r="L29" s="28" t="s">
        <v>27</v>
      </c>
      <c r="M29" s="28"/>
      <c r="N29" s="28"/>
      <c r="O29" s="28"/>
      <c r="R29" s="4" t="s">
        <v>8</v>
      </c>
      <c r="S29" s="2">
        <f>SUM(S25:S28)</f>
        <v>1.2</v>
      </c>
      <c r="T29" s="2">
        <f>SUM(T25:T28)</f>
        <v>1.3900000000000001</v>
      </c>
      <c r="U29" s="2">
        <f>SUM(U25:U28)</f>
        <v>0.64</v>
      </c>
      <c r="W29" s="4" t="s">
        <v>8</v>
      </c>
      <c r="X29" s="2">
        <f>SUM(X25:X28)</f>
        <v>0.71</v>
      </c>
      <c r="Y29" s="2">
        <f>SUM(Y25:Y28)</f>
        <v>0.77</v>
      </c>
      <c r="Z29" s="2">
        <f>SUM(Z25:Z28)</f>
        <v>0.44999999999999996</v>
      </c>
      <c r="AB29" s="4" t="s">
        <v>8</v>
      </c>
      <c r="AC29" s="2">
        <f>SUM(AC25:AC28)</f>
        <v>1.6400000000000001</v>
      </c>
      <c r="AD29" s="2">
        <f>SUM(AD25:AD28)</f>
        <v>1.99</v>
      </c>
      <c r="AE29" s="2">
        <f>SUM(AE25:AE28)</f>
        <v>2.2000000000000002</v>
      </c>
      <c r="AG29" s="4" t="s">
        <v>8</v>
      </c>
      <c r="AH29" s="2">
        <f>SUM(AH25:AH28)</f>
        <v>4.88</v>
      </c>
      <c r="AI29" s="2">
        <f>SUM(AI25:AI28)</f>
        <v>5.65</v>
      </c>
      <c r="AJ29" s="2">
        <f>SUM(AJ25:AJ28)</f>
        <v>2.69</v>
      </c>
      <c r="AL29" s="4" t="s">
        <v>8</v>
      </c>
      <c r="AM29" s="2">
        <f>SUM(AM25:AM28)</f>
        <v>2.96</v>
      </c>
      <c r="AN29" s="2">
        <f>SUM(AN25:AN28)</f>
        <v>3.23</v>
      </c>
      <c r="AO29" s="2">
        <f>SUM(AO25:AO28)</f>
        <v>1.7599999999999998</v>
      </c>
      <c r="AQ29" s="4" t="s">
        <v>8</v>
      </c>
      <c r="AR29" s="2">
        <f>SUM(AR25:AR28)</f>
        <v>5.45</v>
      </c>
      <c r="AS29" s="2">
        <f>SUM(AS25:AS28)</f>
        <v>6.62</v>
      </c>
      <c r="AT29" s="2">
        <f>SUM(AT25:AT28)</f>
        <v>7.3000000000000007</v>
      </c>
      <c r="AV29" s="4" t="s">
        <v>8</v>
      </c>
      <c r="AW29" s="2">
        <f>SUM(AW25:AW28)</f>
        <v>1.3900000000000001</v>
      </c>
      <c r="AX29" s="2">
        <f>SUM(AX25:AX28)</f>
        <v>1.6199999999999999</v>
      </c>
      <c r="AY29" s="2">
        <f>SUM(AY25:AY28)</f>
        <v>0.94</v>
      </c>
      <c r="BA29" s="4" t="s">
        <v>8</v>
      </c>
      <c r="BB29" s="2">
        <f>SUM(BB25:BB28)</f>
        <v>1.33</v>
      </c>
      <c r="BC29" s="2">
        <f>SUM(BC25:BC28)</f>
        <v>1.4500000000000002</v>
      </c>
      <c r="BD29" s="2">
        <f>SUM(BD25:BD28)</f>
        <v>0.72</v>
      </c>
      <c r="BF29" s="4" t="s">
        <v>8</v>
      </c>
      <c r="BG29" s="2">
        <f>SUM(BG25:BG28)</f>
        <v>1.56</v>
      </c>
      <c r="BH29" s="2">
        <f>SUM(BH25:BH28)</f>
        <v>1.9</v>
      </c>
      <c r="BI29" s="2">
        <f>SUM(BI25:BI28)</f>
        <v>2.1</v>
      </c>
      <c r="BK29" s="4" t="s">
        <v>8</v>
      </c>
      <c r="BL29" s="2">
        <f>SUM(BL25:BL28)</f>
        <v>7.4700000000000006</v>
      </c>
      <c r="BM29" s="2">
        <f>SUM(BM25:BM28)</f>
        <v>8.66</v>
      </c>
      <c r="BN29" s="2">
        <f>SUM(BN25:BN28)</f>
        <v>4.2700000000000005</v>
      </c>
      <c r="BP29" s="4" t="s">
        <v>8</v>
      </c>
      <c r="BQ29" s="2">
        <f>SUM(BQ25:BQ28)</f>
        <v>5</v>
      </c>
      <c r="BR29" s="2">
        <f>SUM(BR25:BR28)</f>
        <v>5.4499999999999993</v>
      </c>
      <c r="BS29" s="2">
        <f>SUM(BS25:BS28)</f>
        <v>2.93</v>
      </c>
      <c r="BU29" s="4" t="s">
        <v>8</v>
      </c>
      <c r="BV29" s="2">
        <f>SUM(BV25:BV28)</f>
        <v>8.65</v>
      </c>
      <c r="BW29" s="2">
        <f>SUM(BW25:BW28)</f>
        <v>10.51</v>
      </c>
      <c r="BX29" s="2">
        <f>SUM(BX25:BX28)</f>
        <v>11.6</v>
      </c>
      <c r="CA29" s="3" t="s">
        <v>5</v>
      </c>
      <c r="CB29" s="2">
        <v>5.23</v>
      </c>
      <c r="CD29" s="3" t="s">
        <v>5</v>
      </c>
      <c r="CE29" s="2">
        <v>0.1</v>
      </c>
      <c r="CG29" s="3" t="s">
        <v>5</v>
      </c>
      <c r="CH29" s="2">
        <v>1E-3</v>
      </c>
      <c r="CJ29" s="3" t="s">
        <v>5</v>
      </c>
      <c r="CK29" s="2">
        <v>26.34</v>
      </c>
      <c r="CM29" s="3" t="s">
        <v>5</v>
      </c>
      <c r="CN29" s="2">
        <v>0.38</v>
      </c>
      <c r="CP29" s="3" t="s">
        <v>5</v>
      </c>
      <c r="CQ29" s="2">
        <v>1E-3</v>
      </c>
      <c r="CS29" s="3" t="s">
        <v>5</v>
      </c>
      <c r="CT29" s="2">
        <v>13.84</v>
      </c>
      <c r="CV29" s="3" t="s">
        <v>5</v>
      </c>
      <c r="CW29" s="2">
        <v>0.15</v>
      </c>
      <c r="CY29" s="3" t="s">
        <v>5</v>
      </c>
      <c r="CZ29" s="2">
        <v>1E-3</v>
      </c>
      <c r="DB29" s="3" t="s">
        <v>5</v>
      </c>
      <c r="DC29" s="2">
        <f>CB29+CK29+CT29</f>
        <v>45.41</v>
      </c>
      <c r="DE29" s="3" t="s">
        <v>5</v>
      </c>
      <c r="DF29" s="2">
        <f>CE29+CN29+CW29</f>
        <v>0.63</v>
      </c>
      <c r="DH29" s="3" t="s">
        <v>5</v>
      </c>
      <c r="DI29" s="2">
        <f>CH29+CQ29+CZ29</f>
        <v>3.0000000000000001E-3</v>
      </c>
    </row>
    <row r="30" spans="2:113" x14ac:dyDescent="0.25">
      <c r="L30" s="24" t="s">
        <v>19</v>
      </c>
      <c r="M30" s="24"/>
      <c r="N30" s="24"/>
      <c r="O30" s="24"/>
      <c r="CA30" s="4" t="s">
        <v>8</v>
      </c>
      <c r="CB30" s="2">
        <f>SUM(CB26:CB29)</f>
        <v>11</v>
      </c>
      <c r="CD30" s="4" t="s">
        <v>8</v>
      </c>
      <c r="CE30" s="2">
        <f>SUM(CE26:CE29)</f>
        <v>0.18</v>
      </c>
      <c r="CG30" s="4" t="s">
        <v>8</v>
      </c>
      <c r="CH30" s="2">
        <f>SUM(CH26:CH29)</f>
        <v>2E-3</v>
      </c>
      <c r="CJ30" s="4" t="s">
        <v>8</v>
      </c>
      <c r="CK30" s="2">
        <f>SUM(CK26:CK29)</f>
        <v>56.46</v>
      </c>
      <c r="CM30" s="4" t="s">
        <v>8</v>
      </c>
      <c r="CN30" s="2">
        <f>SUM(CN26:CN29)</f>
        <v>0.76</v>
      </c>
      <c r="CP30" s="4" t="s">
        <v>8</v>
      </c>
      <c r="CQ30" s="2">
        <f>SUM(CQ26:CQ29)</f>
        <v>2E-3</v>
      </c>
      <c r="CS30" s="4" t="s">
        <v>8</v>
      </c>
      <c r="CT30" s="2">
        <f>SUM(CT26:CT29)</f>
        <v>30.28</v>
      </c>
      <c r="CV30" s="4" t="s">
        <v>8</v>
      </c>
      <c r="CW30" s="2">
        <f>SUM(CW26:CW29)</f>
        <v>0.33999999999999997</v>
      </c>
      <c r="CY30" s="4" t="s">
        <v>8</v>
      </c>
      <c r="CZ30" s="2">
        <f>SUM(CZ26:CZ29)</f>
        <v>2E-3</v>
      </c>
      <c r="DB30" s="4" t="s">
        <v>8</v>
      </c>
      <c r="DC30" s="2">
        <f>SUM(DC26:DC29)</f>
        <v>97.74</v>
      </c>
      <c r="DE30" s="4" t="s">
        <v>8</v>
      </c>
      <c r="DF30" s="2">
        <f>SUM(DF26:DF29)</f>
        <v>1.28</v>
      </c>
      <c r="DH30" s="4" t="s">
        <v>8</v>
      </c>
      <c r="DI30" s="2">
        <f>SUM(DI26:DI29)</f>
        <v>6.0000000000000001E-3</v>
      </c>
    </row>
    <row r="31" spans="2:113" x14ac:dyDescent="0.25">
      <c r="L31" s="3"/>
      <c r="M31" s="3" t="s">
        <v>16</v>
      </c>
      <c r="N31" s="3" t="s">
        <v>17</v>
      </c>
      <c r="O31" s="3" t="s">
        <v>18</v>
      </c>
      <c r="R31" s="24" t="s">
        <v>36</v>
      </c>
      <c r="S31" s="24"/>
      <c r="T31" s="24"/>
      <c r="U31" s="24"/>
      <c r="W31" s="24" t="s">
        <v>44</v>
      </c>
      <c r="X31" s="24"/>
      <c r="Y31" s="24"/>
      <c r="Z31" s="24"/>
      <c r="AB31" s="24" t="s">
        <v>55</v>
      </c>
      <c r="AC31" s="24"/>
      <c r="AD31" s="24"/>
      <c r="AE31" s="24"/>
      <c r="AG31" s="24" t="s">
        <v>36</v>
      </c>
      <c r="AH31" s="24"/>
      <c r="AI31" s="24"/>
      <c r="AJ31" s="24"/>
      <c r="AL31" s="24" t="s">
        <v>44</v>
      </c>
      <c r="AM31" s="24"/>
      <c r="AN31" s="24"/>
      <c r="AO31" s="24"/>
      <c r="AQ31" s="24" t="s">
        <v>55</v>
      </c>
      <c r="AR31" s="24"/>
      <c r="AS31" s="24"/>
      <c r="AT31" s="24"/>
      <c r="AV31" s="24" t="s">
        <v>36</v>
      </c>
      <c r="AW31" s="24"/>
      <c r="AX31" s="24"/>
      <c r="AY31" s="24"/>
      <c r="BA31" s="24" t="s">
        <v>44</v>
      </c>
      <c r="BB31" s="24"/>
      <c r="BC31" s="24"/>
      <c r="BD31" s="24"/>
      <c r="BF31" s="24" t="s">
        <v>55</v>
      </c>
      <c r="BG31" s="24"/>
      <c r="BH31" s="24"/>
      <c r="BI31" s="24"/>
      <c r="BK31" s="24" t="s">
        <v>36</v>
      </c>
      <c r="BL31" s="24"/>
      <c r="BM31" s="24"/>
      <c r="BN31" s="24"/>
      <c r="BP31" s="24" t="s">
        <v>44</v>
      </c>
      <c r="BQ31" s="24"/>
      <c r="BR31" s="24"/>
      <c r="BS31" s="24"/>
      <c r="BU31" s="24" t="s">
        <v>55</v>
      </c>
      <c r="BV31" s="24"/>
      <c r="BW31" s="24"/>
      <c r="BX31" s="24"/>
    </row>
    <row r="32" spans="2:113" x14ac:dyDescent="0.25">
      <c r="C32">
        <f>(C9+C18+C27)*2</f>
        <v>62290.364927999995</v>
      </c>
      <c r="L32" s="3" t="s">
        <v>6</v>
      </c>
      <c r="M32" s="2">
        <v>115</v>
      </c>
      <c r="N32" s="8">
        <f>C18</f>
        <v>19621.464952319999</v>
      </c>
      <c r="O32" s="8">
        <f>N32*10</f>
        <v>196214.6495232</v>
      </c>
      <c r="R32" s="3"/>
      <c r="S32" s="3">
        <v>2000</v>
      </c>
      <c r="T32" s="3">
        <v>2007</v>
      </c>
      <c r="U32" s="3">
        <v>2015</v>
      </c>
      <c r="W32" s="3"/>
      <c r="X32" s="3">
        <v>2000</v>
      </c>
      <c r="Y32" s="3">
        <v>2007</v>
      </c>
      <c r="Z32" s="3">
        <v>2015</v>
      </c>
      <c r="AB32" s="3"/>
      <c r="AC32" s="3">
        <v>2000</v>
      </c>
      <c r="AD32" s="3">
        <v>2007</v>
      </c>
      <c r="AE32" s="3">
        <v>2015</v>
      </c>
      <c r="AG32" s="3"/>
      <c r="AH32" s="3">
        <v>2000</v>
      </c>
      <c r="AI32" s="3">
        <v>2007</v>
      </c>
      <c r="AJ32" s="3">
        <v>2015</v>
      </c>
      <c r="AL32" s="3"/>
      <c r="AM32" s="3">
        <v>2000</v>
      </c>
      <c r="AN32" s="3">
        <v>2007</v>
      </c>
      <c r="AO32" s="3">
        <v>2015</v>
      </c>
      <c r="AQ32" s="3"/>
      <c r="AR32" s="3">
        <v>2000</v>
      </c>
      <c r="AS32" s="3">
        <v>2007</v>
      </c>
      <c r="AT32" s="3">
        <v>2015</v>
      </c>
      <c r="AV32" s="3"/>
      <c r="AW32" s="3">
        <v>2000</v>
      </c>
      <c r="AX32" s="3">
        <v>2007</v>
      </c>
      <c r="AY32" s="3">
        <v>2015</v>
      </c>
      <c r="BA32" s="3"/>
      <c r="BB32" s="3">
        <v>2000</v>
      </c>
      <c r="BC32" s="3">
        <v>2007</v>
      </c>
      <c r="BD32" s="3">
        <v>2015</v>
      </c>
      <c r="BF32" s="3"/>
      <c r="BG32" s="3">
        <v>2000</v>
      </c>
      <c r="BH32" s="3">
        <v>2007</v>
      </c>
      <c r="BI32" s="3">
        <v>2015</v>
      </c>
      <c r="BK32" s="3"/>
      <c r="BL32" s="3">
        <v>2000</v>
      </c>
      <c r="BM32" s="3">
        <v>2007</v>
      </c>
      <c r="BN32" s="3">
        <v>2015</v>
      </c>
      <c r="BP32" s="3"/>
      <c r="BQ32" s="3">
        <v>2000</v>
      </c>
      <c r="BR32" s="3">
        <v>2007</v>
      </c>
      <c r="BS32" s="3">
        <v>2015</v>
      </c>
      <c r="BU32" s="3"/>
      <c r="BV32" s="3">
        <v>2000</v>
      </c>
      <c r="BW32" s="3">
        <v>2007</v>
      </c>
      <c r="BX32" s="3">
        <v>2015</v>
      </c>
      <c r="CA32" s="20" t="s">
        <v>38</v>
      </c>
      <c r="CB32" s="21"/>
      <c r="CD32" s="20" t="s">
        <v>46</v>
      </c>
      <c r="CE32" s="21"/>
      <c r="CG32" s="20" t="s">
        <v>57</v>
      </c>
      <c r="CH32" s="21"/>
      <c r="CJ32" s="20" t="s">
        <v>38</v>
      </c>
      <c r="CK32" s="21"/>
      <c r="CM32" s="20" t="s">
        <v>46</v>
      </c>
      <c r="CN32" s="21"/>
      <c r="CP32" s="20" t="s">
        <v>57</v>
      </c>
      <c r="CQ32" s="21"/>
      <c r="CS32" s="20" t="s">
        <v>38</v>
      </c>
      <c r="CT32" s="21"/>
      <c r="CV32" s="20" t="s">
        <v>46</v>
      </c>
      <c r="CW32" s="21"/>
      <c r="CY32" s="20" t="s">
        <v>57</v>
      </c>
      <c r="CZ32" s="21"/>
      <c r="DB32" s="20" t="s">
        <v>38</v>
      </c>
      <c r="DC32" s="21"/>
      <c r="DE32" s="20" t="s">
        <v>46</v>
      </c>
      <c r="DF32" s="21"/>
      <c r="DH32" s="20" t="s">
        <v>57</v>
      </c>
      <c r="DI32" s="21"/>
    </row>
    <row r="33" spans="12:113" x14ac:dyDescent="0.25">
      <c r="L33" s="3" t="s">
        <v>3</v>
      </c>
      <c r="M33" s="2">
        <v>82</v>
      </c>
      <c r="N33" s="8">
        <f>C18</f>
        <v>19621.464952319999</v>
      </c>
      <c r="O33" s="8">
        <f>N33*1</f>
        <v>19621.464952319999</v>
      </c>
      <c r="R33" s="3" t="s">
        <v>6</v>
      </c>
      <c r="S33" s="2">
        <v>0.12</v>
      </c>
      <c r="T33" s="2">
        <v>0.13</v>
      </c>
      <c r="U33" s="2" t="s">
        <v>59</v>
      </c>
      <c r="W33" s="3" t="s">
        <v>6</v>
      </c>
      <c r="X33" s="2">
        <v>0.42</v>
      </c>
      <c r="Y33" s="2">
        <v>0.46</v>
      </c>
      <c r="Z33" s="2" t="s">
        <v>59</v>
      </c>
      <c r="AB33" s="3" t="s">
        <v>6</v>
      </c>
      <c r="AC33" s="2">
        <v>8.0000000000000002E-3</v>
      </c>
      <c r="AD33" s="2">
        <v>8.9999999999999993E-3</v>
      </c>
      <c r="AE33" s="2" t="s">
        <v>59</v>
      </c>
      <c r="AG33" s="3" t="s">
        <v>6</v>
      </c>
      <c r="AH33" s="2">
        <v>0.39</v>
      </c>
      <c r="AI33" s="2">
        <v>0.43</v>
      </c>
      <c r="AJ33" s="2" t="s">
        <v>59</v>
      </c>
      <c r="AL33" s="3" t="s">
        <v>6</v>
      </c>
      <c r="AM33" s="2">
        <v>1.87</v>
      </c>
      <c r="AN33" s="2">
        <v>2</v>
      </c>
      <c r="AO33" s="2" t="s">
        <v>59</v>
      </c>
      <c r="AQ33" s="3" t="s">
        <v>6</v>
      </c>
      <c r="AR33" s="2">
        <v>0.03</v>
      </c>
      <c r="AS33" s="2">
        <v>0.03</v>
      </c>
      <c r="AT33" s="2" t="s">
        <v>59</v>
      </c>
      <c r="AV33" s="3" t="s">
        <v>6</v>
      </c>
      <c r="AW33" s="2">
        <v>0.11</v>
      </c>
      <c r="AX33" s="2">
        <v>0.12</v>
      </c>
      <c r="AY33" s="2" t="s">
        <v>59</v>
      </c>
      <c r="BA33" s="3" t="s">
        <v>6</v>
      </c>
      <c r="BB33" s="2">
        <v>0.9</v>
      </c>
      <c r="BC33" s="2">
        <v>0.96</v>
      </c>
      <c r="BD33" s="2" t="s">
        <v>59</v>
      </c>
      <c r="BF33" s="3" t="s">
        <v>6</v>
      </c>
      <c r="BG33" s="2">
        <v>0.01</v>
      </c>
      <c r="BH33" s="2">
        <v>0.01</v>
      </c>
      <c r="BI33" s="2" t="s">
        <v>59</v>
      </c>
      <c r="BK33" s="3" t="s">
        <v>6</v>
      </c>
      <c r="BL33" s="2">
        <f>S33+AH33+AW33</f>
        <v>0.62</v>
      </c>
      <c r="BM33" s="2">
        <f t="shared" ref="BM33:BM35" si="29">T33+AI33+AX33</f>
        <v>0.68</v>
      </c>
      <c r="BN33" s="2" t="s">
        <v>59</v>
      </c>
      <c r="BP33" s="3" t="s">
        <v>6</v>
      </c>
      <c r="BQ33" s="2">
        <f>X33+AM33+BB33</f>
        <v>3.19</v>
      </c>
      <c r="BR33" s="2">
        <f t="shared" ref="BR33:BR35" si="30">Y33+AN33+BC33</f>
        <v>3.42</v>
      </c>
      <c r="BS33" s="2" t="s">
        <v>59</v>
      </c>
      <c r="BU33" s="3" t="s">
        <v>6</v>
      </c>
      <c r="BV33" s="2">
        <f>AC33+AR33+BG33</f>
        <v>4.8000000000000001E-2</v>
      </c>
      <c r="BW33" s="2">
        <f t="shared" ref="BW33:BW35" si="31">AD33+AS33+BH33</f>
        <v>4.9000000000000002E-2</v>
      </c>
      <c r="BX33" s="2" t="s">
        <v>59</v>
      </c>
      <c r="CA33" s="3" t="s">
        <v>4</v>
      </c>
      <c r="CB33" s="2">
        <v>5.13</v>
      </c>
      <c r="CD33" s="3" t="s">
        <v>4</v>
      </c>
      <c r="CE33" s="2">
        <v>0.03</v>
      </c>
      <c r="CG33" s="3" t="s">
        <v>4</v>
      </c>
      <c r="CH33" s="2">
        <v>0.57999999999999996</v>
      </c>
      <c r="CJ33" s="3" t="s">
        <v>4</v>
      </c>
      <c r="CK33" s="2">
        <v>26.81</v>
      </c>
      <c r="CM33" s="3" t="s">
        <v>4</v>
      </c>
      <c r="CN33" s="2">
        <v>0.15</v>
      </c>
      <c r="CP33" s="3" t="s">
        <v>4</v>
      </c>
      <c r="CQ33" s="2">
        <v>0.57999999999999996</v>
      </c>
      <c r="CS33" s="3" t="s">
        <v>4</v>
      </c>
      <c r="CT33" s="2">
        <v>14.63</v>
      </c>
      <c r="CV33" s="3" t="s">
        <v>4</v>
      </c>
      <c r="CW33" s="2">
        <v>7.0000000000000007E-2</v>
      </c>
      <c r="CY33" s="3" t="s">
        <v>4</v>
      </c>
      <c r="CZ33" s="2">
        <v>1.1499999999999999</v>
      </c>
      <c r="DB33" s="3" t="s">
        <v>4</v>
      </c>
      <c r="DC33" s="2">
        <f>CB33+CK33+CT33</f>
        <v>46.57</v>
      </c>
      <c r="DE33" s="3" t="s">
        <v>4</v>
      </c>
      <c r="DF33" s="2">
        <f>CE33+CN33+CW33</f>
        <v>0.25</v>
      </c>
      <c r="DH33" s="3" t="s">
        <v>4</v>
      </c>
      <c r="DI33" s="2">
        <f>CH33+CQ33+CZ33</f>
        <v>2.3099999999999996</v>
      </c>
    </row>
    <row r="34" spans="12:113" x14ac:dyDescent="0.25">
      <c r="L34" s="6"/>
      <c r="M34" s="6"/>
      <c r="N34" s="6"/>
      <c r="O34" s="6"/>
      <c r="R34" s="3" t="s">
        <v>3</v>
      </c>
      <c r="S34" s="2">
        <v>0.08</v>
      </c>
      <c r="T34" s="2">
        <v>7.0000000000000007E-2</v>
      </c>
      <c r="U34" s="2">
        <v>0.03</v>
      </c>
      <c r="W34" s="3" t="s">
        <v>3</v>
      </c>
      <c r="X34" s="2">
        <v>0.18</v>
      </c>
      <c r="Y34" s="2">
        <v>0.14000000000000001</v>
      </c>
      <c r="Z34" s="2">
        <v>7.0000000000000007E-2</v>
      </c>
      <c r="AB34" s="3" t="s">
        <v>3</v>
      </c>
      <c r="AC34" s="2">
        <v>6.0000000000000001E-3</v>
      </c>
      <c r="AD34" s="2">
        <v>4.0000000000000001E-3</v>
      </c>
      <c r="AE34" s="2">
        <v>2E-3</v>
      </c>
      <c r="AG34" s="3" t="s">
        <v>3</v>
      </c>
      <c r="AH34" s="2">
        <v>0.28000000000000003</v>
      </c>
      <c r="AI34" s="2">
        <v>0.22</v>
      </c>
      <c r="AJ34" s="2">
        <v>0.11</v>
      </c>
      <c r="AL34" s="3" t="s">
        <v>3</v>
      </c>
      <c r="AM34" s="2">
        <v>0.73</v>
      </c>
      <c r="AN34" s="2">
        <v>0.56999999999999995</v>
      </c>
      <c r="AO34" s="2">
        <v>0.27</v>
      </c>
      <c r="AQ34" s="3" t="s">
        <v>3</v>
      </c>
      <c r="AR34" s="2">
        <v>0.02</v>
      </c>
      <c r="AS34" s="2">
        <v>0.02</v>
      </c>
      <c r="AT34" s="2">
        <v>0.01</v>
      </c>
      <c r="AV34" s="3" t="s">
        <v>3</v>
      </c>
      <c r="AW34" s="2">
        <v>0.08</v>
      </c>
      <c r="AX34" s="2">
        <v>0.06</v>
      </c>
      <c r="AY34" s="2">
        <v>0.03</v>
      </c>
      <c r="BA34" s="3" t="s">
        <v>3</v>
      </c>
      <c r="BB34" s="2">
        <v>0.32</v>
      </c>
      <c r="BC34" s="2">
        <v>0.25</v>
      </c>
      <c r="BD34" s="2">
        <v>0.12</v>
      </c>
      <c r="BF34" s="3" t="s">
        <v>3</v>
      </c>
      <c r="BG34" s="2">
        <v>0.01</v>
      </c>
      <c r="BH34" s="2">
        <v>0.01</v>
      </c>
      <c r="BI34" s="2">
        <v>0</v>
      </c>
      <c r="BK34" s="3" t="s">
        <v>3</v>
      </c>
      <c r="BL34" s="2">
        <f t="shared" ref="BL34" si="32">S34+AH34+AW34</f>
        <v>0.44000000000000006</v>
      </c>
      <c r="BM34" s="2">
        <f t="shared" si="29"/>
        <v>0.35000000000000003</v>
      </c>
      <c r="BN34" s="2">
        <f t="shared" ref="BN34:BN36" si="33">U34+AJ34+AY34</f>
        <v>0.17</v>
      </c>
      <c r="BP34" s="3" t="s">
        <v>3</v>
      </c>
      <c r="BQ34" s="2">
        <f t="shared" ref="BQ34" si="34">X34+AM34+BB34</f>
        <v>1.23</v>
      </c>
      <c r="BR34" s="2">
        <f t="shared" si="30"/>
        <v>0.96</v>
      </c>
      <c r="BS34" s="2">
        <f t="shared" ref="BS34:BS36" si="35">Z34+AO34+BD34</f>
        <v>0.46</v>
      </c>
      <c r="BU34" s="3" t="s">
        <v>3</v>
      </c>
      <c r="BV34" s="2">
        <f t="shared" ref="BV34" si="36">AC34+AR34+BG34</f>
        <v>3.6000000000000004E-2</v>
      </c>
      <c r="BW34" s="2">
        <f t="shared" si="31"/>
        <v>3.4000000000000002E-2</v>
      </c>
      <c r="BX34" s="2">
        <f t="shared" ref="BX34:BX36" si="37">AE34+AT34+BI34</f>
        <v>1.2E-2</v>
      </c>
      <c r="CA34" s="3" t="s">
        <v>5</v>
      </c>
      <c r="CB34" s="2">
        <v>4.5</v>
      </c>
      <c r="CD34" s="3" t="s">
        <v>5</v>
      </c>
      <c r="CE34" s="2">
        <v>0.03</v>
      </c>
      <c r="CG34" s="3" t="s">
        <v>5</v>
      </c>
      <c r="CH34" s="2">
        <v>0.6</v>
      </c>
      <c r="CJ34" s="3" t="s">
        <v>5</v>
      </c>
      <c r="CK34" s="2">
        <v>22.65</v>
      </c>
      <c r="CM34" s="3" t="s">
        <v>5</v>
      </c>
      <c r="CN34" s="2">
        <v>0.11</v>
      </c>
      <c r="CP34" s="3" t="s">
        <v>5</v>
      </c>
      <c r="CQ34" s="2">
        <v>0.6</v>
      </c>
      <c r="CS34" s="3" t="s">
        <v>5</v>
      </c>
      <c r="CT34" s="2">
        <v>11.91</v>
      </c>
      <c r="CV34" s="3" t="s">
        <v>5</v>
      </c>
      <c r="CW34" s="2">
        <v>0.04</v>
      </c>
      <c r="CY34" s="3" t="s">
        <v>5</v>
      </c>
      <c r="CZ34" s="2">
        <v>1.17</v>
      </c>
      <c r="DB34" s="3" t="s">
        <v>5</v>
      </c>
      <c r="DC34" s="2">
        <f>CB34+CK34+CT34</f>
        <v>39.06</v>
      </c>
      <c r="DE34" s="3" t="s">
        <v>5</v>
      </c>
      <c r="DF34" s="2">
        <f>CE34+CN34+CW34</f>
        <v>0.18000000000000002</v>
      </c>
      <c r="DH34" s="3" t="s">
        <v>5</v>
      </c>
      <c r="DI34" s="2">
        <f>CH34+CQ34+CZ34</f>
        <v>2.37</v>
      </c>
    </row>
    <row r="35" spans="12:113" x14ac:dyDescent="0.25">
      <c r="L35" s="20" t="s">
        <v>20</v>
      </c>
      <c r="M35" s="25"/>
      <c r="N35" s="25"/>
      <c r="O35" s="21"/>
      <c r="R35" s="3" t="s">
        <v>4</v>
      </c>
      <c r="S35" s="2" t="s">
        <v>59</v>
      </c>
      <c r="T35" s="2">
        <v>0.03</v>
      </c>
      <c r="U35" s="2">
        <v>0.09</v>
      </c>
      <c r="W35" s="3" t="s">
        <v>4</v>
      </c>
      <c r="X35" s="2" t="s">
        <v>59</v>
      </c>
      <c r="Y35" s="2">
        <v>0.05</v>
      </c>
      <c r="Z35" s="2">
        <v>0.13</v>
      </c>
      <c r="AB35" s="3" t="s">
        <v>4</v>
      </c>
      <c r="AC35" s="2" t="s">
        <v>59</v>
      </c>
      <c r="AD35" s="2">
        <v>3.0000000000000001E-3</v>
      </c>
      <c r="AE35" s="2">
        <v>8.9999999999999993E-3</v>
      </c>
      <c r="AG35" s="3" t="s">
        <v>4</v>
      </c>
      <c r="AH35" s="2" t="s">
        <v>59</v>
      </c>
      <c r="AI35" s="2">
        <v>0.11</v>
      </c>
      <c r="AJ35" s="2">
        <v>0.3</v>
      </c>
      <c r="AL35" s="3" t="s">
        <v>4</v>
      </c>
      <c r="AM35" s="2" t="s">
        <v>59</v>
      </c>
      <c r="AN35" s="2">
        <v>0.22</v>
      </c>
      <c r="AO35" s="2">
        <v>0.6</v>
      </c>
      <c r="AQ35" s="3" t="s">
        <v>4</v>
      </c>
      <c r="AR35" s="2" t="s">
        <v>59</v>
      </c>
      <c r="AS35" s="2">
        <v>0.01</v>
      </c>
      <c r="AT35" s="2">
        <v>0.03</v>
      </c>
      <c r="AV35" s="3" t="s">
        <v>4</v>
      </c>
      <c r="AW35" s="2" t="s">
        <v>59</v>
      </c>
      <c r="AX35" s="2">
        <v>0.03</v>
      </c>
      <c r="AY35" s="2">
        <v>0.09</v>
      </c>
      <c r="BA35" s="3" t="s">
        <v>4</v>
      </c>
      <c r="BB35" s="2" t="s">
        <v>59</v>
      </c>
      <c r="BC35" s="2">
        <v>0.11</v>
      </c>
      <c r="BD35" s="2">
        <v>0.3</v>
      </c>
      <c r="BF35" s="3" t="s">
        <v>4</v>
      </c>
      <c r="BG35" s="2" t="s">
        <v>59</v>
      </c>
      <c r="BH35" s="2">
        <v>0</v>
      </c>
      <c r="BI35" s="2">
        <v>0.01</v>
      </c>
      <c r="BK35" s="3" t="s">
        <v>4</v>
      </c>
      <c r="BL35" s="2" t="s">
        <v>59</v>
      </c>
      <c r="BM35" s="2">
        <f t="shared" si="29"/>
        <v>0.17</v>
      </c>
      <c r="BN35" s="2">
        <f t="shared" si="33"/>
        <v>0.48</v>
      </c>
      <c r="BP35" s="3" t="s">
        <v>4</v>
      </c>
      <c r="BQ35" s="2" t="s">
        <v>59</v>
      </c>
      <c r="BR35" s="2">
        <f t="shared" si="30"/>
        <v>0.38</v>
      </c>
      <c r="BS35" s="2">
        <f t="shared" si="35"/>
        <v>1.03</v>
      </c>
      <c r="BU35" s="3" t="s">
        <v>4</v>
      </c>
      <c r="BV35" s="2" t="s">
        <v>59</v>
      </c>
      <c r="BW35" s="2">
        <f t="shared" si="31"/>
        <v>1.3000000000000001E-2</v>
      </c>
      <c r="BX35" s="2">
        <f t="shared" si="37"/>
        <v>4.9000000000000002E-2</v>
      </c>
      <c r="CA35" s="4" t="s">
        <v>8</v>
      </c>
      <c r="CB35" s="2">
        <f>SUM(CB31:CB34)</f>
        <v>9.629999999999999</v>
      </c>
      <c r="CD35" s="4" t="s">
        <v>8</v>
      </c>
      <c r="CE35" s="2">
        <f>SUM(CE31:CE34)</f>
        <v>0.06</v>
      </c>
      <c r="CG35" s="4" t="s">
        <v>8</v>
      </c>
      <c r="CH35" s="2">
        <f>SUM(CH31:CH34)</f>
        <v>1.18</v>
      </c>
      <c r="CJ35" s="4" t="s">
        <v>8</v>
      </c>
      <c r="CK35" s="2">
        <f>SUM(CK31:CK34)</f>
        <v>49.459999999999994</v>
      </c>
      <c r="CM35" s="4" t="s">
        <v>8</v>
      </c>
      <c r="CN35" s="2">
        <f>SUM(CN31:CN34)</f>
        <v>0.26</v>
      </c>
      <c r="CP35" s="4" t="s">
        <v>8</v>
      </c>
      <c r="CQ35" s="2">
        <f>SUM(CQ31:CQ34)</f>
        <v>1.18</v>
      </c>
      <c r="CS35" s="4" t="s">
        <v>8</v>
      </c>
      <c r="CT35" s="2">
        <f>SUM(CT31:CT34)</f>
        <v>26.54</v>
      </c>
      <c r="CV35" s="4" t="s">
        <v>8</v>
      </c>
      <c r="CW35" s="2">
        <f>SUM(CW31:CW34)</f>
        <v>0.11000000000000001</v>
      </c>
      <c r="CY35" s="4" t="s">
        <v>8</v>
      </c>
      <c r="CZ35" s="2">
        <f>SUM(CZ31:CZ34)</f>
        <v>2.3199999999999998</v>
      </c>
      <c r="DB35" s="4" t="s">
        <v>8</v>
      </c>
      <c r="DC35" s="2">
        <f>SUM(DC31:DC34)</f>
        <v>85.63</v>
      </c>
      <c r="DE35" s="4" t="s">
        <v>8</v>
      </c>
      <c r="DF35" s="2">
        <f>SUM(DF31:DF34)</f>
        <v>0.43000000000000005</v>
      </c>
      <c r="DH35" s="4" t="s">
        <v>8</v>
      </c>
      <c r="DI35" s="2">
        <f>SUM(DI31:DI34)</f>
        <v>4.68</v>
      </c>
    </row>
    <row r="36" spans="12:113" x14ac:dyDescent="0.25">
      <c r="L36" s="3"/>
      <c r="M36" s="3" t="s">
        <v>16</v>
      </c>
      <c r="N36" s="3" t="s">
        <v>17</v>
      </c>
      <c r="O36" s="3" t="s">
        <v>18</v>
      </c>
      <c r="R36" s="3" t="s">
        <v>5</v>
      </c>
      <c r="S36" s="2" t="s">
        <v>59</v>
      </c>
      <c r="T36" s="2" t="s">
        <v>59</v>
      </c>
      <c r="U36" s="2">
        <v>0.06</v>
      </c>
      <c r="W36" s="3" t="s">
        <v>5</v>
      </c>
      <c r="X36" s="2" t="s">
        <v>59</v>
      </c>
      <c r="Y36" s="2" t="s">
        <v>59</v>
      </c>
      <c r="Z36" s="2">
        <v>0.11</v>
      </c>
      <c r="AB36" s="3" t="s">
        <v>5</v>
      </c>
      <c r="AC36" s="2" t="s">
        <v>59</v>
      </c>
      <c r="AD36" s="2" t="s">
        <v>59</v>
      </c>
      <c r="AE36" s="2">
        <v>7.0000000000000001E-3</v>
      </c>
      <c r="AG36" s="3" t="s">
        <v>5</v>
      </c>
      <c r="AH36" s="2" t="s">
        <v>59</v>
      </c>
      <c r="AI36" s="2" t="s">
        <v>59</v>
      </c>
      <c r="AJ36" s="2">
        <v>0.2</v>
      </c>
      <c r="AL36" s="3" t="s">
        <v>5</v>
      </c>
      <c r="AM36" s="2" t="s">
        <v>59</v>
      </c>
      <c r="AN36" s="2" t="s">
        <v>59</v>
      </c>
      <c r="AO36" s="2">
        <v>0.4</v>
      </c>
      <c r="AQ36" s="3" t="s">
        <v>5</v>
      </c>
      <c r="AR36" s="2" t="s">
        <v>59</v>
      </c>
      <c r="AS36" s="2" t="s">
        <v>59</v>
      </c>
      <c r="AT36" s="2">
        <v>0.02</v>
      </c>
      <c r="AV36" s="3" t="s">
        <v>5</v>
      </c>
      <c r="AW36" s="2" t="s">
        <v>59</v>
      </c>
      <c r="AX36" s="2" t="s">
        <v>59</v>
      </c>
      <c r="AY36" s="2">
        <v>0.06</v>
      </c>
      <c r="BA36" s="3" t="s">
        <v>5</v>
      </c>
      <c r="BB36" s="2" t="s">
        <v>59</v>
      </c>
      <c r="BC36" s="2" t="s">
        <v>59</v>
      </c>
      <c r="BD36" s="2">
        <v>0.16</v>
      </c>
      <c r="BF36" s="3" t="s">
        <v>5</v>
      </c>
      <c r="BG36" s="2" t="s">
        <v>59</v>
      </c>
      <c r="BH36" s="2" t="s">
        <v>59</v>
      </c>
      <c r="BI36" s="2">
        <v>0.01</v>
      </c>
      <c r="BK36" s="3" t="s">
        <v>5</v>
      </c>
      <c r="BL36" s="2" t="s">
        <v>59</v>
      </c>
      <c r="BM36" s="2" t="s">
        <v>59</v>
      </c>
      <c r="BN36" s="2">
        <f t="shared" si="33"/>
        <v>0.32</v>
      </c>
      <c r="BP36" s="3" t="s">
        <v>5</v>
      </c>
      <c r="BQ36" s="2" t="s">
        <v>59</v>
      </c>
      <c r="BR36" s="2" t="s">
        <v>59</v>
      </c>
      <c r="BS36" s="2">
        <f t="shared" si="35"/>
        <v>0.67</v>
      </c>
      <c r="BU36" s="3" t="s">
        <v>5</v>
      </c>
      <c r="BV36" s="2" t="s">
        <v>59</v>
      </c>
      <c r="BW36" s="2" t="s">
        <v>59</v>
      </c>
      <c r="BX36" s="2">
        <f t="shared" si="37"/>
        <v>3.6999999999999998E-2</v>
      </c>
    </row>
    <row r="37" spans="12:113" x14ac:dyDescent="0.25">
      <c r="L37" s="3" t="s">
        <v>6</v>
      </c>
      <c r="M37" s="2">
        <v>125</v>
      </c>
      <c r="N37" s="8">
        <f>C18</f>
        <v>19621.464952319999</v>
      </c>
      <c r="O37" s="8">
        <f>N37*17</f>
        <v>333564.90418943996</v>
      </c>
      <c r="R37" s="4" t="s">
        <v>8</v>
      </c>
      <c r="S37" s="2">
        <f>SUM(S33:S36)</f>
        <v>0.2</v>
      </c>
      <c r="T37" s="2">
        <f>SUM(T33:T36)</f>
        <v>0.23</v>
      </c>
      <c r="U37" s="2">
        <f>SUM(U33:U36)</f>
        <v>0.18</v>
      </c>
      <c r="W37" s="4" t="s">
        <v>8</v>
      </c>
      <c r="X37" s="2">
        <f>SUM(X33:X36)</f>
        <v>0.6</v>
      </c>
      <c r="Y37" s="2">
        <f>SUM(Y33:Y36)</f>
        <v>0.65000000000000013</v>
      </c>
      <c r="Z37" s="2">
        <f>SUM(Z33:Z36)</f>
        <v>0.31</v>
      </c>
      <c r="AB37" s="4" t="s">
        <v>8</v>
      </c>
      <c r="AC37" s="2">
        <f>SUM(AC33:AC36)</f>
        <v>1.4E-2</v>
      </c>
      <c r="AD37" s="2">
        <f>SUM(AD33:AD36)</f>
        <v>1.6E-2</v>
      </c>
      <c r="AE37" s="2">
        <f>SUM(AE33:AE36)</f>
        <v>1.7999999999999999E-2</v>
      </c>
      <c r="AG37" s="4" t="s">
        <v>8</v>
      </c>
      <c r="AH37" s="2">
        <f>SUM(AH33:AH36)</f>
        <v>0.67</v>
      </c>
      <c r="AI37" s="2">
        <f>SUM(AI33:AI36)</f>
        <v>0.76</v>
      </c>
      <c r="AJ37" s="2">
        <f>SUM(AJ33:AJ36)</f>
        <v>0.61</v>
      </c>
      <c r="AL37" s="4" t="s">
        <v>8</v>
      </c>
      <c r="AM37" s="2">
        <f>SUM(AM33:AM36)</f>
        <v>2.6</v>
      </c>
      <c r="AN37" s="2">
        <f>SUM(AN33:AN36)</f>
        <v>2.79</v>
      </c>
      <c r="AO37" s="2">
        <f>SUM(AO33:AO36)</f>
        <v>1.27</v>
      </c>
      <c r="AQ37" s="4" t="s">
        <v>8</v>
      </c>
      <c r="AR37" s="2">
        <f>SUM(AR33:AR36)</f>
        <v>0.05</v>
      </c>
      <c r="AS37" s="2">
        <f>SUM(AS33:AS36)</f>
        <v>6.0000000000000005E-2</v>
      </c>
      <c r="AT37" s="2">
        <f>SUM(AT33:AT36)</f>
        <v>0.06</v>
      </c>
      <c r="AV37" s="4" t="s">
        <v>8</v>
      </c>
      <c r="AW37" s="2">
        <f>SUM(AW33:AW36)</f>
        <v>0.19</v>
      </c>
      <c r="AX37" s="2">
        <f>SUM(AX33:AX36)</f>
        <v>0.21</v>
      </c>
      <c r="AY37" s="2">
        <f>SUM(AY33:AY36)</f>
        <v>0.18</v>
      </c>
      <c r="BA37" s="4" t="s">
        <v>8</v>
      </c>
      <c r="BB37" s="2">
        <f>SUM(BB33:BB36)</f>
        <v>1.22</v>
      </c>
      <c r="BC37" s="2">
        <f>SUM(BC33:BC36)</f>
        <v>1.32</v>
      </c>
      <c r="BD37" s="2">
        <f>SUM(BD33:BD36)</f>
        <v>0.57999999999999996</v>
      </c>
      <c r="BF37" s="4" t="s">
        <v>8</v>
      </c>
      <c r="BG37" s="2">
        <f>SUM(BG33:BG36)</f>
        <v>0.02</v>
      </c>
      <c r="BH37" s="2">
        <f>SUM(BH33:BH36)</f>
        <v>0.02</v>
      </c>
      <c r="BI37" s="2">
        <f>SUM(BI33:BI36)</f>
        <v>0.02</v>
      </c>
      <c r="BK37" s="4" t="s">
        <v>8</v>
      </c>
      <c r="BL37" s="2">
        <f>SUM(BL33:BL36)</f>
        <v>1.06</v>
      </c>
      <c r="BM37" s="2">
        <f>SUM(BM33:BM36)</f>
        <v>1.2</v>
      </c>
      <c r="BN37" s="2">
        <f>SUM(BN33:BN36)</f>
        <v>0.97</v>
      </c>
      <c r="BP37" s="4" t="s">
        <v>8</v>
      </c>
      <c r="BQ37" s="2">
        <f>SUM(BQ33:BQ36)</f>
        <v>4.42</v>
      </c>
      <c r="BR37" s="2">
        <f>SUM(BR33:BR36)</f>
        <v>4.76</v>
      </c>
      <c r="BS37" s="2">
        <f>SUM(BS33:BS36)</f>
        <v>2.16</v>
      </c>
      <c r="BU37" s="4" t="s">
        <v>8</v>
      </c>
      <c r="BV37" s="2">
        <f>SUM(BV33:BV36)</f>
        <v>8.4000000000000005E-2</v>
      </c>
      <c r="BW37" s="2">
        <f>SUM(BW33:BW36)</f>
        <v>9.6000000000000002E-2</v>
      </c>
      <c r="BX37" s="2">
        <f>SUM(BX33:BX36)</f>
        <v>9.8000000000000004E-2</v>
      </c>
      <c r="CA37" s="20" t="s">
        <v>39</v>
      </c>
      <c r="CB37" s="21"/>
      <c r="CD37" s="20" t="s">
        <v>47</v>
      </c>
      <c r="CE37" s="21"/>
      <c r="CG37" s="22" t="s">
        <v>60</v>
      </c>
      <c r="CH37" s="23"/>
      <c r="CJ37" s="20" t="s">
        <v>39</v>
      </c>
      <c r="CK37" s="21"/>
      <c r="CM37" s="20" t="s">
        <v>47</v>
      </c>
      <c r="CN37" s="21"/>
      <c r="CP37" s="22" t="s">
        <v>60</v>
      </c>
      <c r="CQ37" s="23"/>
      <c r="CS37" s="20" t="s">
        <v>39</v>
      </c>
      <c r="CT37" s="21"/>
      <c r="CV37" s="20" t="s">
        <v>47</v>
      </c>
      <c r="CW37" s="21"/>
      <c r="CY37" s="22" t="s">
        <v>60</v>
      </c>
      <c r="CZ37" s="23"/>
      <c r="DB37" s="20" t="s">
        <v>39</v>
      </c>
      <c r="DC37" s="21"/>
      <c r="DE37" s="20" t="s">
        <v>47</v>
      </c>
      <c r="DF37" s="21"/>
      <c r="DH37" s="22" t="s">
        <v>60</v>
      </c>
      <c r="DI37" s="23"/>
    </row>
    <row r="38" spans="12:113" x14ac:dyDescent="0.25">
      <c r="L38" s="3" t="s">
        <v>3</v>
      </c>
      <c r="M38" s="2">
        <v>65</v>
      </c>
      <c r="N38" s="8">
        <f>C18</f>
        <v>19621.464952319999</v>
      </c>
      <c r="O38" s="8">
        <f>N38*7</f>
        <v>137350.25466623998</v>
      </c>
      <c r="CA38" s="3" t="s">
        <v>4</v>
      </c>
      <c r="CB38" s="2">
        <v>0.63</v>
      </c>
      <c r="CD38" s="3" t="s">
        <v>4</v>
      </c>
      <c r="CE38" s="2">
        <v>166.21</v>
      </c>
      <c r="CG38" s="3" t="s">
        <v>4</v>
      </c>
      <c r="CH38" s="8">
        <f>CE43/CE38</f>
        <v>3.1581733951025805</v>
      </c>
      <c r="CJ38" s="3" t="s">
        <v>4</v>
      </c>
      <c r="CK38" s="2">
        <v>3.31</v>
      </c>
      <c r="CM38" s="3" t="s">
        <v>4</v>
      </c>
      <c r="CN38" s="2">
        <v>881.72</v>
      </c>
      <c r="CP38" s="3" t="s">
        <v>4</v>
      </c>
      <c r="CQ38" s="8">
        <f>CN43/CN38</f>
        <v>3.1556049539536359</v>
      </c>
      <c r="CS38" s="3" t="s">
        <v>4</v>
      </c>
      <c r="CT38" s="2">
        <v>1.81</v>
      </c>
      <c r="CV38" s="3" t="s">
        <v>4</v>
      </c>
      <c r="CW38" s="2">
        <v>504.12</v>
      </c>
      <c r="CY38" s="3" t="s">
        <v>4</v>
      </c>
      <c r="CZ38" s="8">
        <f>CW43/CW38</f>
        <v>3.1534555264619537</v>
      </c>
      <c r="DB38" s="3" t="s">
        <v>4</v>
      </c>
      <c r="DC38" s="2">
        <f>CB38+CK38+CT38</f>
        <v>5.75</v>
      </c>
      <c r="DE38" s="3" t="s">
        <v>4</v>
      </c>
      <c r="DF38" s="2">
        <f>CE38+CN38+CW38</f>
        <v>1552.0500000000002</v>
      </c>
      <c r="DH38" s="3" t="s">
        <v>4</v>
      </c>
      <c r="DI38" s="8">
        <f>DF43/DF38</f>
        <v>3.1551818562546305</v>
      </c>
    </row>
    <row r="39" spans="12:113" x14ac:dyDescent="0.25">
      <c r="L39" s="3" t="s">
        <v>4</v>
      </c>
      <c r="M39" s="2">
        <v>49</v>
      </c>
      <c r="N39" s="8">
        <f>C18</f>
        <v>19621.464952319999</v>
      </c>
      <c r="O39" s="8">
        <f>N39*1</f>
        <v>19621.464952319999</v>
      </c>
      <c r="R39" s="24" t="s">
        <v>37</v>
      </c>
      <c r="S39" s="24"/>
      <c r="T39" s="24"/>
      <c r="U39" s="24"/>
      <c r="W39" s="24" t="s">
        <v>45</v>
      </c>
      <c r="X39" s="24"/>
      <c r="Y39" s="24"/>
      <c r="Z39" s="24"/>
      <c r="AB39" s="24" t="s">
        <v>56</v>
      </c>
      <c r="AC39" s="24"/>
      <c r="AD39" s="24"/>
      <c r="AE39" s="24"/>
      <c r="AG39" s="24" t="s">
        <v>37</v>
      </c>
      <c r="AH39" s="24"/>
      <c r="AI39" s="24"/>
      <c r="AJ39" s="24"/>
      <c r="AL39" s="24" t="s">
        <v>45</v>
      </c>
      <c r="AM39" s="24"/>
      <c r="AN39" s="24"/>
      <c r="AO39" s="24"/>
      <c r="AQ39" s="24" t="s">
        <v>56</v>
      </c>
      <c r="AR39" s="24"/>
      <c r="AS39" s="24"/>
      <c r="AT39" s="24"/>
      <c r="AV39" s="24" t="s">
        <v>37</v>
      </c>
      <c r="AW39" s="24"/>
      <c r="AX39" s="24"/>
      <c r="AY39" s="24"/>
      <c r="BA39" s="24" t="s">
        <v>45</v>
      </c>
      <c r="BB39" s="24"/>
      <c r="BC39" s="24"/>
      <c r="BD39" s="24"/>
      <c r="BF39" s="24" t="s">
        <v>56</v>
      </c>
      <c r="BG39" s="24"/>
      <c r="BH39" s="24"/>
      <c r="BI39" s="24"/>
      <c r="BK39" s="24" t="s">
        <v>37</v>
      </c>
      <c r="BL39" s="24"/>
      <c r="BM39" s="24"/>
      <c r="BN39" s="24"/>
      <c r="BP39" s="24" t="s">
        <v>45</v>
      </c>
      <c r="BQ39" s="24"/>
      <c r="BR39" s="24"/>
      <c r="BS39" s="24"/>
      <c r="BU39" s="24" t="s">
        <v>56</v>
      </c>
      <c r="BV39" s="24"/>
      <c r="BW39" s="24"/>
      <c r="BX39" s="24"/>
      <c r="CA39" s="3" t="s">
        <v>5</v>
      </c>
      <c r="CB39" s="2">
        <v>0.73</v>
      </c>
      <c r="CD39" s="3" t="s">
        <v>5</v>
      </c>
      <c r="CE39" s="2">
        <v>178.61</v>
      </c>
      <c r="CG39" s="3" t="s">
        <v>5</v>
      </c>
      <c r="CH39" s="8">
        <f>CE44/CE39</f>
        <v>3.1550305134091032</v>
      </c>
      <c r="CJ39" s="3" t="s">
        <v>5</v>
      </c>
      <c r="CK39" s="2">
        <v>3.69</v>
      </c>
      <c r="CM39" s="3" t="s">
        <v>5</v>
      </c>
      <c r="CN39" s="2">
        <v>916.58</v>
      </c>
      <c r="CP39" s="3" t="s">
        <v>5</v>
      </c>
      <c r="CQ39" s="8">
        <f>CN44/CN39</f>
        <v>3.1537672652687161</v>
      </c>
      <c r="CS39" s="3" t="s">
        <v>5</v>
      </c>
      <c r="CT39" s="2">
        <v>1.94</v>
      </c>
      <c r="CV39" s="3" t="s">
        <v>5</v>
      </c>
      <c r="CW39" s="2">
        <v>515.14</v>
      </c>
      <c r="CY39" s="3" t="s">
        <v>5</v>
      </c>
      <c r="CZ39" s="8">
        <f>CW44/CW39</f>
        <v>3.1525798811973447</v>
      </c>
      <c r="DB39" s="3" t="s">
        <v>5</v>
      </c>
      <c r="DC39" s="2">
        <f>CB39+CK39+CT39</f>
        <v>6.3599999999999994</v>
      </c>
      <c r="DE39" s="3" t="s">
        <v>5</v>
      </c>
      <c r="DF39" s="2">
        <f>CE39+CN39+CW39</f>
        <v>1610.33</v>
      </c>
      <c r="DH39" s="3" t="s">
        <v>5</v>
      </c>
      <c r="DI39" s="8">
        <f>DF44/DF39</f>
        <v>3.1535275378338601</v>
      </c>
    </row>
    <row r="40" spans="12:113" x14ac:dyDescent="0.25">
      <c r="R40" s="3"/>
      <c r="S40" s="3">
        <v>2000</v>
      </c>
      <c r="T40" s="3">
        <v>2007</v>
      </c>
      <c r="U40" s="3">
        <v>2015</v>
      </c>
      <c r="W40" s="3"/>
      <c r="X40" s="3">
        <v>2000</v>
      </c>
      <c r="Y40" s="3">
        <v>2007</v>
      </c>
      <c r="Z40" s="3">
        <v>2015</v>
      </c>
      <c r="AB40" s="3"/>
      <c r="AC40" s="3">
        <v>2000</v>
      </c>
      <c r="AD40" s="3">
        <v>2007</v>
      </c>
      <c r="AE40" s="3">
        <v>2015</v>
      </c>
      <c r="AG40" s="3"/>
      <c r="AH40" s="3">
        <v>2000</v>
      </c>
      <c r="AI40" s="3">
        <v>2007</v>
      </c>
      <c r="AJ40" s="3">
        <v>2015</v>
      </c>
      <c r="AL40" s="3"/>
      <c r="AM40" s="3">
        <v>2000</v>
      </c>
      <c r="AN40" s="3">
        <v>2007</v>
      </c>
      <c r="AO40" s="3">
        <v>2015</v>
      </c>
      <c r="AQ40" s="3"/>
      <c r="AR40" s="3">
        <v>2000</v>
      </c>
      <c r="AS40" s="3">
        <v>2007</v>
      </c>
      <c r="AT40" s="3">
        <v>2015</v>
      </c>
      <c r="AV40" s="3"/>
      <c r="AW40" s="3">
        <v>2000</v>
      </c>
      <c r="AX40" s="3">
        <v>2007</v>
      </c>
      <c r="AY40" s="3">
        <v>2015</v>
      </c>
      <c r="BA40" s="3"/>
      <c r="BB40" s="3">
        <v>2000</v>
      </c>
      <c r="BC40" s="3">
        <v>2007</v>
      </c>
      <c r="BD40" s="3">
        <v>2015</v>
      </c>
      <c r="BF40" s="3"/>
      <c r="BG40" s="3">
        <v>2000</v>
      </c>
      <c r="BH40" s="3">
        <v>2007</v>
      </c>
      <c r="BI40" s="3">
        <v>2015</v>
      </c>
      <c r="BK40" s="3"/>
      <c r="BL40" s="3">
        <v>2000</v>
      </c>
      <c r="BM40" s="3">
        <v>2007</v>
      </c>
      <c r="BN40" s="3">
        <v>2015</v>
      </c>
      <c r="BP40" s="3"/>
      <c r="BQ40" s="3">
        <v>2000</v>
      </c>
      <c r="BR40" s="3">
        <v>2007</v>
      </c>
      <c r="BS40" s="3">
        <v>2015</v>
      </c>
      <c r="BU40" s="3"/>
      <c r="BV40" s="3">
        <v>2000</v>
      </c>
      <c r="BW40" s="3">
        <v>2007</v>
      </c>
      <c r="BX40" s="3">
        <v>2015</v>
      </c>
      <c r="CA40" s="4" t="s">
        <v>8</v>
      </c>
      <c r="CB40" s="2">
        <f>SUM(CB36:CB39)</f>
        <v>1.3599999999999999</v>
      </c>
      <c r="CD40" s="4" t="s">
        <v>8</v>
      </c>
      <c r="CE40" s="2">
        <f>SUM(CE36:CE39)</f>
        <v>344.82000000000005</v>
      </c>
      <c r="CJ40" s="4" t="s">
        <v>8</v>
      </c>
      <c r="CK40" s="2">
        <f>SUM(CK36:CK39)</f>
        <v>7</v>
      </c>
      <c r="CM40" s="4" t="s">
        <v>8</v>
      </c>
      <c r="CN40" s="2">
        <f>SUM(CN36:CN39)</f>
        <v>1798.3000000000002</v>
      </c>
      <c r="CS40" s="4" t="s">
        <v>8</v>
      </c>
      <c r="CT40" s="2">
        <f>SUM(CT36:CT39)</f>
        <v>3.75</v>
      </c>
      <c r="CV40" s="4" t="s">
        <v>8</v>
      </c>
      <c r="CW40" s="2">
        <f>SUM(CW36:CW39)</f>
        <v>1019.26</v>
      </c>
      <c r="DB40" s="4" t="s">
        <v>8</v>
      </c>
      <c r="DC40" s="2">
        <f>SUM(DC36:DC39)</f>
        <v>12.11</v>
      </c>
      <c r="DE40" s="4" t="s">
        <v>8</v>
      </c>
      <c r="DF40" s="2">
        <f>SUM(DF36:DF39)</f>
        <v>3162.38</v>
      </c>
    </row>
    <row r="41" spans="12:113" x14ac:dyDescent="0.25">
      <c r="L41" s="20" t="s">
        <v>21</v>
      </c>
      <c r="M41" s="25"/>
      <c r="N41" s="25"/>
      <c r="O41" s="21"/>
      <c r="R41" s="3" t="s">
        <v>6</v>
      </c>
      <c r="S41" s="2">
        <v>7.42</v>
      </c>
      <c r="T41" s="2">
        <v>8.02</v>
      </c>
      <c r="U41" s="2" t="s">
        <v>59</v>
      </c>
      <c r="W41" s="3" t="s">
        <v>6</v>
      </c>
      <c r="X41" s="2">
        <v>0.21</v>
      </c>
      <c r="Y41" s="2">
        <v>0.23</v>
      </c>
      <c r="Z41" s="2" t="s">
        <v>59</v>
      </c>
      <c r="AB41" s="3" t="s">
        <v>6</v>
      </c>
      <c r="AC41" s="2">
        <v>1E-3</v>
      </c>
      <c r="AD41" s="2">
        <v>1E-3</v>
      </c>
      <c r="AE41" s="2" t="s">
        <v>59</v>
      </c>
      <c r="AG41" s="3" t="s">
        <v>6</v>
      </c>
      <c r="AH41" s="2">
        <v>40.83</v>
      </c>
      <c r="AI41" s="2">
        <v>44.13</v>
      </c>
      <c r="AJ41" s="2" t="s">
        <v>59</v>
      </c>
      <c r="AL41" s="3" t="s">
        <v>6</v>
      </c>
      <c r="AM41" s="2">
        <v>0.93</v>
      </c>
      <c r="AN41" s="2">
        <v>1</v>
      </c>
      <c r="AO41" s="2" t="s">
        <v>59</v>
      </c>
      <c r="AQ41" s="3" t="s">
        <v>6</v>
      </c>
      <c r="AR41" s="2">
        <v>2E-3</v>
      </c>
      <c r="AS41" s="2">
        <v>2E-3</v>
      </c>
      <c r="AT41" s="2" t="s">
        <v>59</v>
      </c>
      <c r="AV41" s="3" t="s">
        <v>6</v>
      </c>
      <c r="AW41" s="2">
        <v>23.15</v>
      </c>
      <c r="AX41" s="2">
        <v>25.02</v>
      </c>
      <c r="AY41" s="2" t="s">
        <v>59</v>
      </c>
      <c r="BA41" s="3" t="s">
        <v>6</v>
      </c>
      <c r="BB41" s="2">
        <v>0.45</v>
      </c>
      <c r="BC41" s="2">
        <v>0.48</v>
      </c>
      <c r="BD41" s="2" t="s">
        <v>59</v>
      </c>
      <c r="BF41" s="3" t="s">
        <v>6</v>
      </c>
      <c r="BG41" s="2">
        <v>0</v>
      </c>
      <c r="BH41" s="2">
        <v>0</v>
      </c>
      <c r="BI41" s="2">
        <f>(BC39*AR38*AO45)/1000</f>
        <v>0</v>
      </c>
      <c r="BK41" s="3" t="s">
        <v>6</v>
      </c>
      <c r="BL41" s="2">
        <f>S41+AH41+AW41</f>
        <v>71.400000000000006</v>
      </c>
      <c r="BM41" s="2">
        <f t="shared" ref="BM41:BM43" si="38">T41+AI41+AX41</f>
        <v>77.17</v>
      </c>
      <c r="BN41" s="2" t="s">
        <v>59</v>
      </c>
      <c r="BP41" s="3" t="s">
        <v>6</v>
      </c>
      <c r="BQ41" s="2">
        <f>X41+AM41+BB41</f>
        <v>1.59</v>
      </c>
      <c r="BR41" s="2">
        <f t="shared" ref="BR41:BR43" si="39">Y41+AN41+BC41</f>
        <v>1.71</v>
      </c>
      <c r="BS41" s="2" t="s">
        <v>59</v>
      </c>
      <c r="BU41" s="3" t="s">
        <v>6</v>
      </c>
      <c r="BV41" s="2">
        <f>AC41+AR41+BG41</f>
        <v>3.0000000000000001E-3</v>
      </c>
      <c r="BW41" s="2">
        <f t="shared" ref="BW41:BW43" si="40">AD41+AS41+BH41</f>
        <v>3.0000000000000001E-3</v>
      </c>
      <c r="BX41" s="2" t="s">
        <v>59</v>
      </c>
    </row>
    <row r="42" spans="12:113" x14ac:dyDescent="0.25">
      <c r="L42" s="3"/>
      <c r="M42" s="3" t="s">
        <v>16</v>
      </c>
      <c r="N42" s="3" t="s">
        <v>17</v>
      </c>
      <c r="O42" s="3" t="s">
        <v>18</v>
      </c>
      <c r="R42" s="3" t="s">
        <v>3</v>
      </c>
      <c r="S42" s="2">
        <v>3.37</v>
      </c>
      <c r="T42" s="2">
        <v>2.65</v>
      </c>
      <c r="U42" s="2">
        <v>1.24</v>
      </c>
      <c r="W42" s="3" t="s">
        <v>3</v>
      </c>
      <c r="X42" s="2">
        <v>0.11</v>
      </c>
      <c r="Y42" s="2">
        <v>0.09</v>
      </c>
      <c r="Z42" s="2">
        <v>0.04</v>
      </c>
      <c r="AB42" s="3" t="s">
        <v>3</v>
      </c>
      <c r="AC42" s="2">
        <v>0</v>
      </c>
      <c r="AD42" s="2">
        <v>0</v>
      </c>
      <c r="AE42" s="2">
        <v>0</v>
      </c>
      <c r="AG42" s="3" t="s">
        <v>3</v>
      </c>
      <c r="AH42" s="2">
        <v>17.96</v>
      </c>
      <c r="AI42" s="2">
        <v>14.16</v>
      </c>
      <c r="AJ42" s="2">
        <v>6.63</v>
      </c>
      <c r="AL42" s="3" t="s">
        <v>3</v>
      </c>
      <c r="AM42" s="2">
        <v>0.47</v>
      </c>
      <c r="AN42" s="2">
        <v>0.37</v>
      </c>
      <c r="AO42" s="2">
        <v>0.18</v>
      </c>
      <c r="AQ42" s="3" t="s">
        <v>3</v>
      </c>
      <c r="AR42" s="2">
        <v>2E-3</v>
      </c>
      <c r="AS42" s="2">
        <v>1E-3</v>
      </c>
      <c r="AT42" s="2">
        <v>1E-3</v>
      </c>
      <c r="AV42" s="3" t="s">
        <v>3</v>
      </c>
      <c r="AW42" s="2">
        <v>10.25</v>
      </c>
      <c r="AX42" s="2">
        <v>8.08</v>
      </c>
      <c r="AY42" s="2">
        <v>3.78</v>
      </c>
      <c r="BA42" s="3" t="s">
        <v>3</v>
      </c>
      <c r="BB42" s="2">
        <v>0.21</v>
      </c>
      <c r="BC42" s="2">
        <v>0.16</v>
      </c>
      <c r="BD42" s="2">
        <v>0.08</v>
      </c>
      <c r="BF42" s="3" t="s">
        <v>3</v>
      </c>
      <c r="BG42" s="2">
        <v>0</v>
      </c>
      <c r="BH42" s="2">
        <v>0</v>
      </c>
      <c r="BI42" s="2">
        <v>0</v>
      </c>
      <c r="BK42" s="3" t="s">
        <v>3</v>
      </c>
      <c r="BL42" s="2">
        <f t="shared" ref="BL42" si="41">S42+AH42+AW42</f>
        <v>31.580000000000002</v>
      </c>
      <c r="BM42" s="2">
        <f t="shared" si="38"/>
        <v>24.89</v>
      </c>
      <c r="BN42" s="2">
        <f t="shared" ref="BN42:BN44" si="42">U42+AJ42+AY42</f>
        <v>11.65</v>
      </c>
      <c r="BP42" s="3" t="s">
        <v>3</v>
      </c>
      <c r="BQ42" s="2">
        <f t="shared" ref="BQ42" si="43">X42+AM42+BB42</f>
        <v>0.78999999999999992</v>
      </c>
      <c r="BR42" s="2">
        <f t="shared" si="39"/>
        <v>0.62</v>
      </c>
      <c r="BS42" s="2">
        <f t="shared" ref="BS42:BS44" si="44">Z42+AO42+BD42</f>
        <v>0.3</v>
      </c>
      <c r="BU42" s="3" t="s">
        <v>3</v>
      </c>
      <c r="BV42" s="2">
        <f t="shared" ref="BV42" si="45">AC42+AR42+BG42</f>
        <v>2E-3</v>
      </c>
      <c r="BW42" s="2">
        <f t="shared" si="40"/>
        <v>1E-3</v>
      </c>
      <c r="BX42" s="2">
        <f t="shared" ref="BX42:BX44" si="46">AE42+AT42+BI42</f>
        <v>1E-3</v>
      </c>
      <c r="CA42" s="20" t="s">
        <v>40</v>
      </c>
      <c r="CB42" s="21"/>
      <c r="CD42" s="20" t="s">
        <v>48</v>
      </c>
      <c r="CE42" s="21"/>
      <c r="CJ42" s="20" t="s">
        <v>40</v>
      </c>
      <c r="CK42" s="21"/>
      <c r="CM42" s="20" t="s">
        <v>48</v>
      </c>
      <c r="CN42" s="21"/>
      <c r="CS42" s="20" t="s">
        <v>40</v>
      </c>
      <c r="CT42" s="21"/>
      <c r="CV42" s="20" t="s">
        <v>48</v>
      </c>
      <c r="CW42" s="21"/>
      <c r="DB42" s="20" t="s">
        <v>40</v>
      </c>
      <c r="DC42" s="21"/>
      <c r="DE42" s="20" t="s">
        <v>48</v>
      </c>
      <c r="DF42" s="21"/>
    </row>
    <row r="43" spans="12:113" x14ac:dyDescent="0.25">
      <c r="L43" s="3" t="s">
        <v>3</v>
      </c>
      <c r="M43" s="2">
        <v>31</v>
      </c>
      <c r="N43" s="8">
        <f>C18</f>
        <v>19621.464952319999</v>
      </c>
      <c r="O43" s="8">
        <f>N43*15</f>
        <v>294321.9742848</v>
      </c>
      <c r="R43" s="3" t="s">
        <v>4</v>
      </c>
      <c r="S43" s="2" t="s">
        <v>59</v>
      </c>
      <c r="T43" s="2">
        <v>2.1800000000000002</v>
      </c>
      <c r="U43" s="2">
        <v>5.94</v>
      </c>
      <c r="W43" s="3" t="s">
        <v>4</v>
      </c>
      <c r="X43" s="2" t="s">
        <v>59</v>
      </c>
      <c r="Y43" s="2">
        <v>0.03</v>
      </c>
      <c r="Z43" s="2">
        <v>0.09</v>
      </c>
      <c r="AB43" s="3" t="s">
        <v>4</v>
      </c>
      <c r="AC43" s="2" t="s">
        <v>59</v>
      </c>
      <c r="AD43" s="2">
        <v>0</v>
      </c>
      <c r="AE43" s="2">
        <v>1E-3</v>
      </c>
      <c r="AG43" s="3" t="s">
        <v>4</v>
      </c>
      <c r="AH43" s="2" t="s">
        <v>59</v>
      </c>
      <c r="AI43" s="2">
        <v>11.39</v>
      </c>
      <c r="AJ43" s="2">
        <v>31.03</v>
      </c>
      <c r="AL43" s="3" t="s">
        <v>4</v>
      </c>
      <c r="AM43" s="2" t="s">
        <v>59</v>
      </c>
      <c r="AN43" s="2">
        <v>0.14000000000000001</v>
      </c>
      <c r="AO43" s="2">
        <v>0.39</v>
      </c>
      <c r="AQ43" s="3" t="s">
        <v>4</v>
      </c>
      <c r="AR43" s="2" t="s">
        <v>59</v>
      </c>
      <c r="AS43" s="2">
        <v>0</v>
      </c>
      <c r="AT43" s="2">
        <v>2E-3</v>
      </c>
      <c r="AV43" s="3" t="s">
        <v>4</v>
      </c>
      <c r="AW43" s="2" t="s">
        <v>59</v>
      </c>
      <c r="AX43" s="2">
        <v>6.22</v>
      </c>
      <c r="AY43" s="2">
        <v>16.940000000000001</v>
      </c>
      <c r="BA43" s="3" t="s">
        <v>4</v>
      </c>
      <c r="BB43" s="2" t="s">
        <v>59</v>
      </c>
      <c r="BC43" s="2">
        <v>7.0000000000000007E-2</v>
      </c>
      <c r="BD43" s="2">
        <v>0.19</v>
      </c>
      <c r="BF43" s="3" t="s">
        <v>4</v>
      </c>
      <c r="BG43" s="2">
        <v>0</v>
      </c>
      <c r="BH43" s="2">
        <v>0</v>
      </c>
      <c r="BI43" s="2">
        <v>0</v>
      </c>
      <c r="BK43" s="3" t="s">
        <v>4</v>
      </c>
      <c r="BL43" s="2" t="s">
        <v>59</v>
      </c>
      <c r="BM43" s="2">
        <f t="shared" si="38"/>
        <v>19.79</v>
      </c>
      <c r="BN43" s="2">
        <f t="shared" si="42"/>
        <v>53.91</v>
      </c>
      <c r="BP43" s="3" t="s">
        <v>4</v>
      </c>
      <c r="BQ43" s="2" t="s">
        <v>59</v>
      </c>
      <c r="BR43" s="2">
        <f t="shared" si="39"/>
        <v>0.24000000000000002</v>
      </c>
      <c r="BS43" s="2">
        <f t="shared" si="44"/>
        <v>0.66999999999999993</v>
      </c>
      <c r="BU43" s="3" t="s">
        <v>4</v>
      </c>
      <c r="BV43" s="2" t="s">
        <v>59</v>
      </c>
      <c r="BW43" s="2">
        <f t="shared" si="40"/>
        <v>0</v>
      </c>
      <c r="BX43" s="2">
        <f t="shared" si="46"/>
        <v>3.0000000000000001E-3</v>
      </c>
      <c r="CA43" s="3" t="s">
        <v>4</v>
      </c>
      <c r="CB43" s="2">
        <v>8.9999999999999993E-3</v>
      </c>
      <c r="CD43" s="3" t="s">
        <v>4</v>
      </c>
      <c r="CE43" s="2">
        <v>524.91999999999996</v>
      </c>
      <c r="CJ43" s="3" t="s">
        <v>4</v>
      </c>
      <c r="CK43" s="2">
        <v>0.03</v>
      </c>
      <c r="CM43" s="3" t="s">
        <v>4</v>
      </c>
      <c r="CN43" s="2">
        <v>2782.36</v>
      </c>
      <c r="CS43" s="3" t="s">
        <v>4</v>
      </c>
      <c r="CT43" s="2">
        <v>8.9999999999999993E-3</v>
      </c>
      <c r="CV43" s="3" t="s">
        <v>4</v>
      </c>
      <c r="CW43" s="2">
        <v>1589.72</v>
      </c>
      <c r="DB43" s="3" t="s">
        <v>4</v>
      </c>
      <c r="DC43" s="2">
        <f>CB43+CK43+CT43</f>
        <v>4.8000000000000001E-2</v>
      </c>
      <c r="DE43" s="3" t="s">
        <v>4</v>
      </c>
      <c r="DF43" s="2">
        <f>CE43+CN43+CW43</f>
        <v>4897</v>
      </c>
    </row>
    <row r="44" spans="12:113" x14ac:dyDescent="0.25">
      <c r="L44" s="3" t="s">
        <v>4</v>
      </c>
      <c r="M44" s="2">
        <v>136</v>
      </c>
      <c r="N44" s="8">
        <f>C18</f>
        <v>19621.464952319999</v>
      </c>
      <c r="O44" s="8">
        <f>N44*8</f>
        <v>156971.71961855999</v>
      </c>
      <c r="R44" s="3" t="s">
        <v>5</v>
      </c>
      <c r="S44" s="2" t="s">
        <v>59</v>
      </c>
      <c r="T44" s="2" t="s">
        <v>59</v>
      </c>
      <c r="U44" s="2">
        <v>3.84</v>
      </c>
      <c r="W44" s="3" t="s">
        <v>5</v>
      </c>
      <c r="X44" s="2" t="s">
        <v>59</v>
      </c>
      <c r="Y44" s="2" t="s">
        <v>59</v>
      </c>
      <c r="Z44" s="2">
        <v>0.08</v>
      </c>
      <c r="AB44" s="3" t="s">
        <v>5</v>
      </c>
      <c r="AC44" s="2" t="s">
        <v>59</v>
      </c>
      <c r="AD44" s="2" t="s">
        <v>59</v>
      </c>
      <c r="AE44" s="2">
        <v>1E-3</v>
      </c>
      <c r="AG44" s="3" t="s">
        <v>5</v>
      </c>
      <c r="AH44" s="2" t="s">
        <v>59</v>
      </c>
      <c r="AI44" s="2" t="s">
        <v>59</v>
      </c>
      <c r="AJ44" s="2">
        <v>19.36</v>
      </c>
      <c r="AL44" s="3" t="s">
        <v>5</v>
      </c>
      <c r="AM44" s="2" t="s">
        <v>59</v>
      </c>
      <c r="AN44" s="2" t="s">
        <v>59</v>
      </c>
      <c r="AO44" s="2">
        <v>0.28000000000000003</v>
      </c>
      <c r="AQ44" s="3" t="s">
        <v>5</v>
      </c>
      <c r="AR44" s="2" t="s">
        <v>59</v>
      </c>
      <c r="AS44" s="2" t="s">
        <v>59</v>
      </c>
      <c r="AT44" s="2">
        <v>2E-3</v>
      </c>
      <c r="AV44" s="3" t="s">
        <v>5</v>
      </c>
      <c r="AW44" s="2" t="s">
        <v>59</v>
      </c>
      <c r="AX44" s="2" t="s">
        <v>59</v>
      </c>
      <c r="AY44" s="2">
        <v>10.17</v>
      </c>
      <c r="BA44" s="3" t="s">
        <v>5</v>
      </c>
      <c r="BB44" s="2" t="s">
        <v>59</v>
      </c>
      <c r="BC44" s="2" t="s">
        <v>59</v>
      </c>
      <c r="BD44" s="2">
        <v>0.11</v>
      </c>
      <c r="BF44" s="3" t="s">
        <v>5</v>
      </c>
      <c r="BG44" s="2">
        <v>0</v>
      </c>
      <c r="BH44" s="2">
        <v>0</v>
      </c>
      <c r="BI44" s="2">
        <v>0</v>
      </c>
      <c r="BK44" s="3" t="s">
        <v>5</v>
      </c>
      <c r="BL44" s="2" t="s">
        <v>59</v>
      </c>
      <c r="BM44" s="2" t="s">
        <v>59</v>
      </c>
      <c r="BN44" s="2">
        <f t="shared" si="42"/>
        <v>33.369999999999997</v>
      </c>
      <c r="BP44" s="3" t="s">
        <v>5</v>
      </c>
      <c r="BQ44" s="2" t="s">
        <v>59</v>
      </c>
      <c r="BR44" s="2" t="s">
        <v>59</v>
      </c>
      <c r="BS44" s="2">
        <f t="shared" si="44"/>
        <v>0.47000000000000003</v>
      </c>
      <c r="BU44" s="3" t="s">
        <v>5</v>
      </c>
      <c r="BV44" s="2" t="s">
        <v>59</v>
      </c>
      <c r="BW44" s="2" t="s">
        <v>59</v>
      </c>
      <c r="BX44" s="2">
        <f t="shared" si="46"/>
        <v>3.0000000000000001E-3</v>
      </c>
      <c r="CA44" s="3" t="s">
        <v>5</v>
      </c>
      <c r="CB44" s="2">
        <v>5.0000000000000001E-3</v>
      </c>
      <c r="CD44" s="3" t="s">
        <v>5</v>
      </c>
      <c r="CE44" s="2">
        <v>563.52</v>
      </c>
      <c r="CJ44" s="3" t="s">
        <v>5</v>
      </c>
      <c r="CK44" s="2">
        <v>0.02</v>
      </c>
      <c r="CM44" s="3" t="s">
        <v>5</v>
      </c>
      <c r="CN44" s="2">
        <v>2890.68</v>
      </c>
      <c r="CS44" s="3" t="s">
        <v>5</v>
      </c>
      <c r="CT44" s="2">
        <v>4.0000000000000001E-3</v>
      </c>
      <c r="CV44" s="3" t="s">
        <v>5</v>
      </c>
      <c r="CW44" s="2">
        <v>1624.02</v>
      </c>
      <c r="DB44" s="3" t="s">
        <v>5</v>
      </c>
      <c r="DC44" s="2">
        <f>CB44+CK44+CT44</f>
        <v>2.9000000000000001E-2</v>
      </c>
      <c r="DE44" s="3" t="s">
        <v>5</v>
      </c>
      <c r="DF44" s="2">
        <f>CE44+CN44+CW44</f>
        <v>5078.2199999999993</v>
      </c>
    </row>
    <row r="45" spans="12:113" x14ac:dyDescent="0.25">
      <c r="L45" s="3" t="s">
        <v>5</v>
      </c>
      <c r="M45" s="2">
        <v>97</v>
      </c>
      <c r="N45" s="8">
        <f>C18</f>
        <v>19621.464952319999</v>
      </c>
      <c r="O45" s="8">
        <f>N45*5</f>
        <v>98107.324761600001</v>
      </c>
      <c r="R45" s="4" t="s">
        <v>8</v>
      </c>
      <c r="S45" s="2">
        <f>SUM(S41:S44)</f>
        <v>10.79</v>
      </c>
      <c r="T45" s="2">
        <f>SUM(T41:T44)</f>
        <v>12.85</v>
      </c>
      <c r="U45" s="2">
        <f>SUM(U41:U44)</f>
        <v>11.02</v>
      </c>
      <c r="W45" s="4" t="s">
        <v>8</v>
      </c>
      <c r="X45" s="2">
        <f>SUM(X41:X44)</f>
        <v>0.32</v>
      </c>
      <c r="Y45" s="2">
        <f>SUM(Y41:Y44)</f>
        <v>0.35</v>
      </c>
      <c r="Z45" s="2">
        <f>SUM(Z41:Z44)</f>
        <v>0.21000000000000002</v>
      </c>
      <c r="AB45" s="4" t="s">
        <v>8</v>
      </c>
      <c r="AC45" s="2">
        <f>SUM(AC41:AC44)</f>
        <v>1E-3</v>
      </c>
      <c r="AD45" s="2">
        <f>SUM(AD41:AD44)</f>
        <v>1E-3</v>
      </c>
      <c r="AE45" s="2">
        <f>SUM(AE41:AE44)</f>
        <v>2E-3</v>
      </c>
      <c r="AG45" s="4" t="s">
        <v>8</v>
      </c>
      <c r="AH45" s="2">
        <f>SUM(AH41:AH44)</f>
        <v>58.79</v>
      </c>
      <c r="AI45" s="2">
        <f>SUM(AI41:AI44)</f>
        <v>69.680000000000007</v>
      </c>
      <c r="AJ45" s="2">
        <f>SUM(AJ41:AJ44)</f>
        <v>57.02</v>
      </c>
      <c r="AL45" s="4" t="s">
        <v>8</v>
      </c>
      <c r="AM45" s="2">
        <f>SUM(AM41:AM44)</f>
        <v>1.4</v>
      </c>
      <c r="AN45" s="2">
        <f>SUM(AN41:AN44)</f>
        <v>1.5100000000000002</v>
      </c>
      <c r="AO45" s="2">
        <f>SUM(AO41:AO44)</f>
        <v>0.85000000000000009</v>
      </c>
      <c r="AQ45" s="4" t="s">
        <v>8</v>
      </c>
      <c r="AR45" s="2">
        <f>SUM(AR41:AR44)</f>
        <v>4.0000000000000001E-3</v>
      </c>
      <c r="AS45" s="2">
        <f>SUM(AS41:AS44)</f>
        <v>3.0000000000000001E-3</v>
      </c>
      <c r="AT45" s="2">
        <f>SUM(AT41:AT44)</f>
        <v>5.0000000000000001E-3</v>
      </c>
      <c r="AV45" s="4" t="s">
        <v>8</v>
      </c>
      <c r="AW45" s="2">
        <f>SUM(AW41:AW44)</f>
        <v>33.4</v>
      </c>
      <c r="AX45" s="2">
        <f>SUM(AX41:AX44)</f>
        <v>39.32</v>
      </c>
      <c r="AY45" s="2">
        <f>SUM(AY41:AY44)</f>
        <v>30.89</v>
      </c>
      <c r="BA45" s="4" t="s">
        <v>8</v>
      </c>
      <c r="BB45" s="2">
        <f>SUM(BB41:BB44)</f>
        <v>0.66</v>
      </c>
      <c r="BC45" s="2">
        <f>SUM(BC41:BC44)</f>
        <v>0.71</v>
      </c>
      <c r="BD45" s="2">
        <f>SUM(BD41:BD44)</f>
        <v>0.38</v>
      </c>
      <c r="BF45" s="4" t="s">
        <v>8</v>
      </c>
      <c r="BG45" s="2">
        <f>SUM(BG41:BG44)</f>
        <v>0</v>
      </c>
      <c r="BH45" s="2">
        <f>SUM(BH41:BH44)</f>
        <v>0</v>
      </c>
      <c r="BI45" s="2">
        <f>SUM(BI41:BI44)</f>
        <v>0</v>
      </c>
      <c r="BK45" s="4" t="s">
        <v>8</v>
      </c>
      <c r="BL45" s="2">
        <f>SUM(BL41:BL44)</f>
        <v>102.98</v>
      </c>
      <c r="BM45" s="2">
        <f>SUM(BM41:BM44)</f>
        <v>121.85</v>
      </c>
      <c r="BN45" s="2">
        <f>SUM(BN41:BN44)</f>
        <v>98.93</v>
      </c>
      <c r="BP45" s="4" t="s">
        <v>8</v>
      </c>
      <c r="BQ45" s="2">
        <f>SUM(BQ41:BQ44)</f>
        <v>2.38</v>
      </c>
      <c r="BR45" s="2">
        <f>SUM(BR41:BR44)</f>
        <v>2.5700000000000003</v>
      </c>
      <c r="BS45" s="2">
        <f>SUM(BS41:BS44)</f>
        <v>1.44</v>
      </c>
      <c r="BU45" s="4" t="s">
        <v>8</v>
      </c>
      <c r="BV45" s="2">
        <f>SUM(BV41:BV44)</f>
        <v>5.0000000000000001E-3</v>
      </c>
      <c r="BW45" s="2">
        <f>SUM(BW41:BW44)</f>
        <v>4.0000000000000001E-3</v>
      </c>
      <c r="BX45" s="2">
        <f>SUM(BX41:BX44)</f>
        <v>7.0000000000000001E-3</v>
      </c>
      <c r="CA45" s="4" t="s">
        <v>8</v>
      </c>
      <c r="CB45" s="2">
        <f>SUM(CB41:CB44)</f>
        <v>1.3999999999999999E-2</v>
      </c>
      <c r="CD45" s="4" t="s">
        <v>8</v>
      </c>
      <c r="CE45" s="2">
        <f>SUM(CE41:CE44)</f>
        <v>1088.44</v>
      </c>
      <c r="CJ45" s="4" t="s">
        <v>8</v>
      </c>
      <c r="CK45" s="2">
        <f>SUM(CK41:CK44)</f>
        <v>0.05</v>
      </c>
      <c r="CM45" s="4" t="s">
        <v>8</v>
      </c>
      <c r="CN45" s="2">
        <f>SUM(CN41:CN44)</f>
        <v>5673.04</v>
      </c>
      <c r="CS45" s="4" t="s">
        <v>8</v>
      </c>
      <c r="CT45" s="2">
        <f>SUM(CT41:CT44)</f>
        <v>1.2999999999999999E-2</v>
      </c>
      <c r="CV45" s="4" t="s">
        <v>8</v>
      </c>
      <c r="CW45" s="2">
        <f>SUM(CW41:CW44)</f>
        <v>3213.74</v>
      </c>
      <c r="DB45" s="4" t="s">
        <v>8</v>
      </c>
      <c r="DC45" s="2">
        <f>SUM(DC41:DC44)</f>
        <v>7.6999999999999999E-2</v>
      </c>
      <c r="DE45" s="4" t="s">
        <v>8</v>
      </c>
      <c r="DF45" s="2">
        <f>SUM(DF41:DF44)</f>
        <v>9975.2199999999993</v>
      </c>
    </row>
    <row r="47" spans="12:113" x14ac:dyDescent="0.25">
      <c r="L47" s="27" t="s">
        <v>32</v>
      </c>
      <c r="M47" s="27"/>
      <c r="N47" s="27"/>
      <c r="O47" s="27"/>
      <c r="R47" s="24" t="s">
        <v>38</v>
      </c>
      <c r="S47" s="24"/>
      <c r="T47" s="24"/>
      <c r="U47" s="24"/>
      <c r="W47" s="24" t="s">
        <v>46</v>
      </c>
      <c r="X47" s="24"/>
      <c r="Y47" s="24"/>
      <c r="Z47" s="24"/>
      <c r="AB47" s="24" t="s">
        <v>57</v>
      </c>
      <c r="AC47" s="24"/>
      <c r="AD47" s="24"/>
      <c r="AE47" s="24"/>
      <c r="AG47" s="24" t="s">
        <v>38</v>
      </c>
      <c r="AH47" s="24"/>
      <c r="AI47" s="24"/>
      <c r="AJ47" s="24"/>
      <c r="AL47" s="24" t="s">
        <v>46</v>
      </c>
      <c r="AM47" s="24"/>
      <c r="AN47" s="24"/>
      <c r="AO47" s="24"/>
      <c r="AQ47" s="24" t="s">
        <v>57</v>
      </c>
      <c r="AR47" s="24"/>
      <c r="AS47" s="24"/>
      <c r="AT47" s="24"/>
      <c r="AV47" s="24" t="s">
        <v>38</v>
      </c>
      <c r="AW47" s="24"/>
      <c r="AX47" s="24"/>
      <c r="AY47" s="24"/>
      <c r="BA47" s="24" t="s">
        <v>46</v>
      </c>
      <c r="BB47" s="24"/>
      <c r="BC47" s="24"/>
      <c r="BD47" s="24"/>
      <c r="BF47" s="24" t="s">
        <v>57</v>
      </c>
      <c r="BG47" s="24"/>
      <c r="BH47" s="24"/>
      <c r="BI47" s="24"/>
      <c r="BK47" s="24" t="s">
        <v>38</v>
      </c>
      <c r="BL47" s="24"/>
      <c r="BM47" s="24"/>
      <c r="BN47" s="24"/>
      <c r="BP47" s="24" t="s">
        <v>46</v>
      </c>
      <c r="BQ47" s="24"/>
      <c r="BR47" s="24"/>
      <c r="BS47" s="24"/>
      <c r="BU47" s="24" t="s">
        <v>57</v>
      </c>
      <c r="BV47" s="24"/>
      <c r="BW47" s="24"/>
      <c r="BX47" s="24"/>
      <c r="CB47" s="20" t="s">
        <v>49</v>
      </c>
      <c r="CC47" s="21"/>
      <c r="CK47" s="20" t="s">
        <v>49</v>
      </c>
      <c r="CL47" s="21"/>
      <c r="CT47" s="20" t="s">
        <v>49</v>
      </c>
      <c r="CU47" s="21"/>
      <c r="DC47" s="20" t="s">
        <v>49</v>
      </c>
      <c r="DD47" s="21"/>
    </row>
    <row r="48" spans="12:113" x14ac:dyDescent="0.25">
      <c r="L48" s="24" t="s">
        <v>19</v>
      </c>
      <c r="M48" s="24"/>
      <c r="N48" s="24"/>
      <c r="O48" s="24"/>
      <c r="R48" s="3"/>
      <c r="S48" s="3">
        <v>2000</v>
      </c>
      <c r="T48" s="3">
        <v>2007</v>
      </c>
      <c r="U48" s="3">
        <v>2015</v>
      </c>
      <c r="W48" s="3"/>
      <c r="X48" s="3">
        <v>2000</v>
      </c>
      <c r="Y48" s="3">
        <v>2007</v>
      </c>
      <c r="Z48" s="3">
        <v>2015</v>
      </c>
      <c r="AB48" s="3"/>
      <c r="AC48" s="3">
        <v>2000</v>
      </c>
      <c r="AD48" s="3">
        <v>2007</v>
      </c>
      <c r="AE48" s="3">
        <v>2015</v>
      </c>
      <c r="AG48" s="3"/>
      <c r="AH48" s="3">
        <v>2000</v>
      </c>
      <c r="AI48" s="3">
        <v>2007</v>
      </c>
      <c r="AJ48" s="3">
        <v>2015</v>
      </c>
      <c r="AL48" s="3"/>
      <c r="AM48" s="3">
        <v>2000</v>
      </c>
      <c r="AN48" s="3">
        <v>2007</v>
      </c>
      <c r="AO48" s="3">
        <v>2015</v>
      </c>
      <c r="AQ48" s="3"/>
      <c r="AR48" s="3">
        <v>2000</v>
      </c>
      <c r="AS48" s="3">
        <v>2007</v>
      </c>
      <c r="AT48" s="3">
        <v>2015</v>
      </c>
      <c r="AV48" s="3"/>
      <c r="AW48" s="3">
        <v>2000</v>
      </c>
      <c r="AX48" s="3">
        <v>2007</v>
      </c>
      <c r="AY48" s="3">
        <v>2015</v>
      </c>
      <c r="BA48" s="3"/>
      <c r="BB48" s="3">
        <v>2000</v>
      </c>
      <c r="BC48" s="3">
        <v>2007</v>
      </c>
      <c r="BD48" s="3">
        <v>2015</v>
      </c>
      <c r="BF48" s="3"/>
      <c r="BG48" s="3">
        <v>2000</v>
      </c>
      <c r="BH48" s="3">
        <v>2007</v>
      </c>
      <c r="BI48" s="3">
        <v>2015</v>
      </c>
      <c r="BK48" s="3"/>
      <c r="BL48" s="3">
        <v>2000</v>
      </c>
      <c r="BM48" s="3">
        <v>2007</v>
      </c>
      <c r="BN48" s="3">
        <v>2015</v>
      </c>
      <c r="BP48" s="3"/>
      <c r="BQ48" s="3">
        <v>2000</v>
      </c>
      <c r="BR48" s="3">
        <v>2007</v>
      </c>
      <c r="BS48" s="3">
        <v>2015</v>
      </c>
      <c r="BU48" s="3"/>
      <c r="BV48" s="3">
        <v>2000</v>
      </c>
      <c r="BW48" s="3">
        <v>2007</v>
      </c>
      <c r="BX48" s="3">
        <v>2015</v>
      </c>
      <c r="CB48" s="3" t="s">
        <v>4</v>
      </c>
      <c r="CC48" s="2">
        <v>0.15</v>
      </c>
      <c r="CK48" s="3" t="s">
        <v>4</v>
      </c>
      <c r="CL48" s="2">
        <v>0.79</v>
      </c>
      <c r="CT48" s="3" t="s">
        <v>4</v>
      </c>
      <c r="CU48" s="2">
        <v>0.45</v>
      </c>
      <c r="DC48" s="3" t="s">
        <v>4</v>
      </c>
      <c r="DD48" s="2">
        <f>CC48+CL48+CU48</f>
        <v>1.3900000000000001</v>
      </c>
    </row>
    <row r="49" spans="12:108" x14ac:dyDescent="0.25">
      <c r="L49" s="3"/>
      <c r="M49" s="3" t="s">
        <v>16</v>
      </c>
      <c r="N49" s="3" t="s">
        <v>17</v>
      </c>
      <c r="O49" s="3" t="s">
        <v>18</v>
      </c>
      <c r="R49" s="3" t="s">
        <v>6</v>
      </c>
      <c r="S49" s="2">
        <v>6.6</v>
      </c>
      <c r="T49" s="2">
        <v>7.14</v>
      </c>
      <c r="U49" s="2" t="s">
        <v>59</v>
      </c>
      <c r="W49" s="3" t="s">
        <v>6</v>
      </c>
      <c r="X49" s="2">
        <v>0.17</v>
      </c>
      <c r="Y49" s="2">
        <v>0.18</v>
      </c>
      <c r="Z49" s="2" t="s">
        <v>59</v>
      </c>
      <c r="AB49" s="3" t="s">
        <v>6</v>
      </c>
      <c r="AC49" s="2">
        <v>0.56000000000000005</v>
      </c>
      <c r="AD49" s="2">
        <v>0.61</v>
      </c>
      <c r="AE49" s="2" t="s">
        <v>59</v>
      </c>
      <c r="AG49" s="3" t="s">
        <v>6</v>
      </c>
      <c r="AH49" s="2">
        <v>36.340000000000003</v>
      </c>
      <c r="AI49" s="2">
        <v>39.28</v>
      </c>
      <c r="AJ49" s="2" t="s">
        <v>59</v>
      </c>
      <c r="AL49" s="3" t="s">
        <v>6</v>
      </c>
      <c r="AM49" s="2">
        <v>0.75</v>
      </c>
      <c r="AN49" s="2">
        <v>0.8</v>
      </c>
      <c r="AO49" s="2" t="s">
        <v>59</v>
      </c>
      <c r="AQ49" s="3" t="s">
        <v>6</v>
      </c>
      <c r="AR49" s="2">
        <v>2.42</v>
      </c>
      <c r="AS49" s="2">
        <v>2.64</v>
      </c>
      <c r="AT49" s="2" t="s">
        <v>59</v>
      </c>
      <c r="AV49" s="3" t="s">
        <v>6</v>
      </c>
      <c r="AW49" s="2">
        <v>20.61</v>
      </c>
      <c r="AX49" s="2">
        <v>22.27</v>
      </c>
      <c r="AY49" s="2" t="s">
        <v>59</v>
      </c>
      <c r="BA49" s="3" t="s">
        <v>6</v>
      </c>
      <c r="BB49" s="2">
        <v>0.36</v>
      </c>
      <c r="BC49" s="2">
        <v>0.39</v>
      </c>
      <c r="BD49" s="2" t="s">
        <v>59</v>
      </c>
      <c r="BF49" s="3" t="s">
        <v>6</v>
      </c>
      <c r="BG49" s="2">
        <v>1.08</v>
      </c>
      <c r="BH49" s="2">
        <v>1.17</v>
      </c>
      <c r="BI49" s="2" t="s">
        <v>59</v>
      </c>
      <c r="BK49" s="3" t="s">
        <v>6</v>
      </c>
      <c r="BL49" s="2">
        <f>S49+AH49+AW49</f>
        <v>63.550000000000004</v>
      </c>
      <c r="BM49" s="2">
        <f t="shared" ref="BM49:BM51" si="47">T49+AI49+AX49</f>
        <v>68.69</v>
      </c>
      <c r="BN49" s="2" t="s">
        <v>59</v>
      </c>
      <c r="BP49" s="3" t="s">
        <v>6</v>
      </c>
      <c r="BQ49" s="2">
        <f>X49+AM49+BB49</f>
        <v>1.28</v>
      </c>
      <c r="BR49" s="2">
        <f t="shared" ref="BR49:BR51" si="48">Y49+AN49+BC49</f>
        <v>1.37</v>
      </c>
      <c r="BS49" s="2" t="s">
        <v>59</v>
      </c>
      <c r="BU49" s="3" t="s">
        <v>6</v>
      </c>
      <c r="BV49" s="2">
        <f>AC49+AR49+BG49</f>
        <v>4.0600000000000005</v>
      </c>
      <c r="BW49" s="2">
        <f t="shared" ref="BW49:BW51" si="49">AD49+AS49+BH49</f>
        <v>4.42</v>
      </c>
      <c r="BX49" s="2" t="s">
        <v>59</v>
      </c>
      <c r="CB49" s="3" t="s">
        <v>5</v>
      </c>
      <c r="CC49" s="2">
        <v>0.16</v>
      </c>
      <c r="CK49" s="3" t="s">
        <v>5</v>
      </c>
      <c r="CL49" s="2">
        <v>0.82</v>
      </c>
      <c r="CT49" s="3" t="s">
        <v>5</v>
      </c>
      <c r="CU49" s="2">
        <v>0.46</v>
      </c>
      <c r="DC49" s="3" t="s">
        <v>5</v>
      </c>
      <c r="DD49" s="2">
        <f>CC49+CL49+CU49</f>
        <v>1.44</v>
      </c>
    </row>
    <row r="50" spans="12:108" x14ac:dyDescent="0.25">
      <c r="L50" s="3" t="s">
        <v>6</v>
      </c>
      <c r="M50" s="2">
        <v>115</v>
      </c>
      <c r="N50" s="8">
        <f>C27</f>
        <v>5606.1328435199985</v>
      </c>
      <c r="O50" s="8">
        <f>N50*10</f>
        <v>56061.328435199983</v>
      </c>
      <c r="R50" s="3" t="s">
        <v>3</v>
      </c>
      <c r="S50" s="2">
        <v>3</v>
      </c>
      <c r="T50" s="2">
        <v>2.36</v>
      </c>
      <c r="U50" s="2">
        <v>1.1100000000000001</v>
      </c>
      <c r="W50" s="3" t="s">
        <v>3</v>
      </c>
      <c r="X50" s="2">
        <v>0.05</v>
      </c>
      <c r="Y50" s="2">
        <v>0.04</v>
      </c>
      <c r="Z50" s="2">
        <v>0.02</v>
      </c>
      <c r="AB50" s="3" t="s">
        <v>3</v>
      </c>
      <c r="AC50" s="2">
        <v>0.37</v>
      </c>
      <c r="AD50" s="2">
        <v>0.28999999999999998</v>
      </c>
      <c r="AE50" s="2">
        <v>0.14000000000000001</v>
      </c>
      <c r="AG50" s="3" t="s">
        <v>3</v>
      </c>
      <c r="AH50" s="2">
        <v>15.99</v>
      </c>
      <c r="AI50" s="2">
        <v>12.6</v>
      </c>
      <c r="AJ50" s="2">
        <v>5.9</v>
      </c>
      <c r="AL50" s="3" t="s">
        <v>3</v>
      </c>
      <c r="AM50" s="2">
        <v>0.19</v>
      </c>
      <c r="AN50" s="2">
        <v>0.15</v>
      </c>
      <c r="AO50" s="2">
        <v>7.0000000000000007E-2</v>
      </c>
      <c r="AQ50" s="3" t="s">
        <v>3</v>
      </c>
      <c r="AR50" s="2">
        <v>1.57</v>
      </c>
      <c r="AS50" s="2">
        <v>1.25</v>
      </c>
      <c r="AT50" s="2">
        <v>0.59</v>
      </c>
      <c r="AV50" s="3" t="s">
        <v>3</v>
      </c>
      <c r="AW50" s="2">
        <v>9.1199999999999992</v>
      </c>
      <c r="AX50" s="2">
        <v>7.19</v>
      </c>
      <c r="AY50" s="2">
        <v>3.37</v>
      </c>
      <c r="BA50" s="3" t="s">
        <v>3</v>
      </c>
      <c r="BB50" s="2">
        <v>0.08</v>
      </c>
      <c r="BC50" s="2">
        <v>7.0000000000000007E-2</v>
      </c>
      <c r="BD50" s="2">
        <v>0.03</v>
      </c>
      <c r="BF50" s="3" t="s">
        <v>3</v>
      </c>
      <c r="BG50" s="2">
        <v>0.72</v>
      </c>
      <c r="BH50" s="2">
        <v>0.56999999999999995</v>
      </c>
      <c r="BI50" s="2">
        <v>0.27</v>
      </c>
      <c r="BK50" s="3" t="s">
        <v>3</v>
      </c>
      <c r="BL50" s="2">
        <f t="shared" ref="BL50" si="50">S50+AH50+AW50</f>
        <v>28.11</v>
      </c>
      <c r="BM50" s="2">
        <f t="shared" si="47"/>
        <v>22.15</v>
      </c>
      <c r="BN50" s="2">
        <f t="shared" ref="BN50:BN52" si="51">U50+AJ50+AY50</f>
        <v>10.38</v>
      </c>
      <c r="BP50" s="3" t="s">
        <v>3</v>
      </c>
      <c r="BQ50" s="2">
        <f t="shared" ref="BQ50" si="52">X50+AM50+BB50</f>
        <v>0.32</v>
      </c>
      <c r="BR50" s="2">
        <f t="shared" si="48"/>
        <v>0.26</v>
      </c>
      <c r="BS50" s="2">
        <f t="shared" ref="BS50:BS52" si="53">Z50+AO50+BD50</f>
        <v>0.12000000000000001</v>
      </c>
      <c r="BU50" s="3" t="s">
        <v>3</v>
      </c>
      <c r="BV50" s="2">
        <f t="shared" ref="BV50" si="54">AC50+AR50+BG50</f>
        <v>2.66</v>
      </c>
      <c r="BW50" s="2">
        <f t="shared" si="49"/>
        <v>2.11</v>
      </c>
      <c r="BX50" s="2">
        <f t="shared" ref="BX50:BX52" si="55">AE50+AT50+BI50</f>
        <v>1</v>
      </c>
      <c r="CB50" s="4" t="s">
        <v>8</v>
      </c>
      <c r="CC50" s="2">
        <f>SUM(CC46:CC49)</f>
        <v>0.31</v>
      </c>
      <c r="CK50" s="4" t="s">
        <v>8</v>
      </c>
      <c r="CL50" s="2">
        <f>SUM(CL46:CL49)</f>
        <v>1.6099999999999999</v>
      </c>
      <c r="CT50" s="4" t="s">
        <v>8</v>
      </c>
      <c r="CU50" s="2">
        <f>SUM(CU46:CU49)</f>
        <v>0.91</v>
      </c>
      <c r="DC50" s="4" t="s">
        <v>8</v>
      </c>
      <c r="DD50" s="2">
        <f>SUM(DD46:DD49)</f>
        <v>2.83</v>
      </c>
    </row>
    <row r="51" spans="12:108" x14ac:dyDescent="0.25">
      <c r="L51" s="3" t="s">
        <v>3</v>
      </c>
      <c r="M51" s="2">
        <v>82</v>
      </c>
      <c r="N51" s="8">
        <f>C27</f>
        <v>5606.1328435199985</v>
      </c>
      <c r="O51" s="8">
        <f>N51*1</f>
        <v>5606.1328435199985</v>
      </c>
      <c r="R51" s="3" t="s">
        <v>4</v>
      </c>
      <c r="S51" s="2" t="s">
        <v>59</v>
      </c>
      <c r="T51" s="2">
        <v>1.94</v>
      </c>
      <c r="U51" s="2">
        <v>5.29</v>
      </c>
      <c r="W51" s="3" t="s">
        <v>4</v>
      </c>
      <c r="X51" s="2" t="s">
        <v>59</v>
      </c>
      <c r="Y51" s="2">
        <v>0.01</v>
      </c>
      <c r="Z51" s="2">
        <v>0.03</v>
      </c>
      <c r="AB51" s="3" t="s">
        <v>4</v>
      </c>
      <c r="AC51" s="2" t="s">
        <v>59</v>
      </c>
      <c r="AD51" s="2">
        <v>0.21</v>
      </c>
      <c r="AE51" s="2">
        <v>0.59</v>
      </c>
      <c r="AG51" s="3" t="s">
        <v>4</v>
      </c>
      <c r="AH51" s="2" t="s">
        <v>59</v>
      </c>
      <c r="AI51" s="2">
        <v>10.14</v>
      </c>
      <c r="AJ51" s="2">
        <v>27.62</v>
      </c>
      <c r="AL51" s="3" t="s">
        <v>4</v>
      </c>
      <c r="AM51" s="2" t="s">
        <v>59</v>
      </c>
      <c r="AN51" s="2">
        <v>0.06</v>
      </c>
      <c r="AO51" s="2">
        <v>0.16</v>
      </c>
      <c r="AQ51" s="3" t="s">
        <v>4</v>
      </c>
      <c r="AR51" s="2" t="s">
        <v>59</v>
      </c>
      <c r="AS51" s="2">
        <v>0.92</v>
      </c>
      <c r="AT51" s="2">
        <v>2.56</v>
      </c>
      <c r="AV51" s="3" t="s">
        <v>4</v>
      </c>
      <c r="AW51" s="2" t="s">
        <v>59</v>
      </c>
      <c r="AX51" s="2">
        <v>5.53</v>
      </c>
      <c r="AY51" s="2">
        <v>15.08</v>
      </c>
      <c r="BA51" s="3" t="s">
        <v>4</v>
      </c>
      <c r="BB51" s="2" t="s">
        <v>59</v>
      </c>
      <c r="BC51" s="2">
        <v>0.03</v>
      </c>
      <c r="BD51" s="2">
        <v>0.08</v>
      </c>
      <c r="BF51" s="3" t="s">
        <v>4</v>
      </c>
      <c r="BG51" s="2" t="s">
        <v>59</v>
      </c>
      <c r="BH51" s="2">
        <v>0.43</v>
      </c>
      <c r="BI51" s="2">
        <v>1.18</v>
      </c>
      <c r="BK51" s="3" t="s">
        <v>4</v>
      </c>
      <c r="BL51" s="2" t="s">
        <v>59</v>
      </c>
      <c r="BM51" s="2">
        <f t="shared" si="47"/>
        <v>17.61</v>
      </c>
      <c r="BN51" s="2">
        <f t="shared" si="51"/>
        <v>47.99</v>
      </c>
      <c r="BP51" s="3" t="s">
        <v>4</v>
      </c>
      <c r="BQ51" s="2" t="s">
        <v>59</v>
      </c>
      <c r="BR51" s="2">
        <f t="shared" si="48"/>
        <v>9.9999999999999992E-2</v>
      </c>
      <c r="BS51" s="2">
        <f t="shared" si="53"/>
        <v>0.27</v>
      </c>
      <c r="BU51" s="3" t="s">
        <v>4</v>
      </c>
      <c r="BV51" s="2" t="s">
        <v>59</v>
      </c>
      <c r="BW51" s="2">
        <f t="shared" si="49"/>
        <v>1.56</v>
      </c>
      <c r="BX51" s="2">
        <f t="shared" si="55"/>
        <v>4.33</v>
      </c>
    </row>
    <row r="52" spans="12:108" x14ac:dyDescent="0.25">
      <c r="L52" s="6"/>
      <c r="M52" s="6"/>
      <c r="N52" s="6"/>
      <c r="O52" s="6"/>
      <c r="R52" s="3" t="s">
        <v>5</v>
      </c>
      <c r="S52" s="2" t="s">
        <v>59</v>
      </c>
      <c r="T52" s="2" t="s">
        <v>59</v>
      </c>
      <c r="U52" s="2">
        <v>3.3</v>
      </c>
      <c r="W52" s="3" t="s">
        <v>5</v>
      </c>
      <c r="X52" s="2" t="s">
        <v>59</v>
      </c>
      <c r="Y52" s="2" t="s">
        <v>59</v>
      </c>
      <c r="Z52" s="2">
        <v>0.02</v>
      </c>
      <c r="AB52" s="3" t="s">
        <v>5</v>
      </c>
      <c r="AC52" s="2" t="s">
        <v>59</v>
      </c>
      <c r="AD52" s="2" t="s">
        <v>59</v>
      </c>
      <c r="AE52" s="2">
        <v>0.44</v>
      </c>
      <c r="AG52" s="3" t="s">
        <v>5</v>
      </c>
      <c r="AH52" s="2" t="s">
        <v>59</v>
      </c>
      <c r="AI52" s="2" t="s">
        <v>59</v>
      </c>
      <c r="AJ52" s="2">
        <v>16.649999999999999</v>
      </c>
      <c r="AL52" s="3" t="s">
        <v>5</v>
      </c>
      <c r="AM52" s="2" t="s">
        <v>59</v>
      </c>
      <c r="AN52" s="2" t="s">
        <v>59</v>
      </c>
      <c r="AO52" s="2">
        <v>0.1</v>
      </c>
      <c r="AQ52" s="3" t="s">
        <v>5</v>
      </c>
      <c r="AR52" s="2" t="s">
        <v>59</v>
      </c>
      <c r="AS52" s="2" t="s">
        <v>59</v>
      </c>
      <c r="AT52" s="2">
        <v>1.87</v>
      </c>
      <c r="AV52" s="3" t="s">
        <v>5</v>
      </c>
      <c r="AW52" s="2" t="s">
        <v>59</v>
      </c>
      <c r="AX52" s="2" t="s">
        <v>59</v>
      </c>
      <c r="AY52" s="2">
        <v>8.75</v>
      </c>
      <c r="BA52" s="3" t="s">
        <v>5</v>
      </c>
      <c r="BB52" s="2" t="s">
        <v>59</v>
      </c>
      <c r="BC52" s="2" t="s">
        <v>59</v>
      </c>
      <c r="BD52" s="2">
        <v>0.03</v>
      </c>
      <c r="BF52" s="3" t="s">
        <v>5</v>
      </c>
      <c r="BG52" s="2" t="s">
        <v>59</v>
      </c>
      <c r="BH52" s="2" t="s">
        <v>59</v>
      </c>
      <c r="BI52" s="2">
        <v>0.86</v>
      </c>
      <c r="BK52" s="3" t="s">
        <v>5</v>
      </c>
      <c r="BL52" s="2" t="s">
        <v>59</v>
      </c>
      <c r="BM52" s="2" t="s">
        <v>59</v>
      </c>
      <c r="BN52" s="2">
        <f t="shared" si="51"/>
        <v>28.7</v>
      </c>
      <c r="BP52" s="3" t="s">
        <v>5</v>
      </c>
      <c r="BQ52" s="2" t="s">
        <v>59</v>
      </c>
      <c r="BR52" s="2" t="s">
        <v>59</v>
      </c>
      <c r="BS52" s="2">
        <f t="shared" si="53"/>
        <v>0.15000000000000002</v>
      </c>
      <c r="BU52" s="3" t="s">
        <v>5</v>
      </c>
      <c r="BV52" s="2" t="s">
        <v>59</v>
      </c>
      <c r="BW52" s="2" t="s">
        <v>59</v>
      </c>
      <c r="BX52" s="2">
        <f t="shared" si="55"/>
        <v>3.17</v>
      </c>
    </row>
    <row r="53" spans="12:108" x14ac:dyDescent="0.25">
      <c r="L53" s="20" t="s">
        <v>20</v>
      </c>
      <c r="M53" s="25"/>
      <c r="N53" s="25"/>
      <c r="O53" s="21"/>
      <c r="R53" s="4" t="s">
        <v>8</v>
      </c>
      <c r="S53" s="2">
        <f>SUM(S49:S52)</f>
        <v>9.6</v>
      </c>
      <c r="T53" s="2">
        <f>SUM(T49:T52)</f>
        <v>11.44</v>
      </c>
      <c r="U53" s="2">
        <f>SUM(U49:U52)</f>
        <v>9.6999999999999993</v>
      </c>
      <c r="W53" s="4" t="s">
        <v>8</v>
      </c>
      <c r="X53" s="2">
        <f>SUM(X49:X52)</f>
        <v>0.22000000000000003</v>
      </c>
      <c r="Y53" s="2">
        <f>SUM(Y49:Y52)</f>
        <v>0.23</v>
      </c>
      <c r="Z53" s="2">
        <f>SUM(Z49:Z52)</f>
        <v>7.0000000000000007E-2</v>
      </c>
      <c r="AB53" s="4" t="s">
        <v>8</v>
      </c>
      <c r="AC53" s="2">
        <f>SUM(AC49:AC52)</f>
        <v>0.93</v>
      </c>
      <c r="AD53" s="2">
        <f>SUM(AD49:AD52)</f>
        <v>1.1099999999999999</v>
      </c>
      <c r="AE53" s="2">
        <f>SUM(AE49:AE52)</f>
        <v>1.17</v>
      </c>
      <c r="AG53" s="4" t="s">
        <v>8</v>
      </c>
      <c r="AH53" s="2">
        <f>SUM(AH49:AH52)</f>
        <v>52.330000000000005</v>
      </c>
      <c r="AI53" s="2">
        <f>SUM(AI49:AI52)</f>
        <v>62.02</v>
      </c>
      <c r="AJ53" s="2">
        <f>SUM(AJ49:AJ52)</f>
        <v>50.17</v>
      </c>
      <c r="AL53" s="4" t="s">
        <v>8</v>
      </c>
      <c r="AM53" s="2">
        <f>SUM(AM49:AM52)</f>
        <v>0.94</v>
      </c>
      <c r="AN53" s="2">
        <f>SUM(AN49:AN52)</f>
        <v>1.01</v>
      </c>
      <c r="AO53" s="2">
        <f>SUM(AO49:AO52)</f>
        <v>0.33</v>
      </c>
      <c r="AQ53" s="4" t="s">
        <v>8</v>
      </c>
      <c r="AR53" s="2">
        <f>SUM(AR49:AR52)</f>
        <v>3.99</v>
      </c>
      <c r="AS53" s="2">
        <f>SUM(AS49:AS52)</f>
        <v>4.8100000000000005</v>
      </c>
      <c r="AT53" s="2">
        <f>SUM(AT49:AT52)</f>
        <v>5.0199999999999996</v>
      </c>
      <c r="AV53" s="4" t="s">
        <v>8</v>
      </c>
      <c r="AW53" s="2">
        <f>SUM(AW49:AW52)</f>
        <v>29.729999999999997</v>
      </c>
      <c r="AX53" s="2">
        <f>SUM(AX49:AX52)</f>
        <v>34.99</v>
      </c>
      <c r="AY53" s="2">
        <f>SUM(AY49:AY52)</f>
        <v>27.2</v>
      </c>
      <c r="BA53" s="4" t="s">
        <v>8</v>
      </c>
      <c r="BB53" s="2">
        <f>SUM(BB49:BB52)</f>
        <v>0.44</v>
      </c>
      <c r="BC53" s="2">
        <f>SUM(BC49:BC52)</f>
        <v>0.49</v>
      </c>
      <c r="BD53" s="2">
        <f>SUM(BD49:BD52)</f>
        <v>0.14000000000000001</v>
      </c>
      <c r="BF53" s="4" t="s">
        <v>8</v>
      </c>
      <c r="BG53" s="2">
        <f>SUM(BG49:BG52)</f>
        <v>1.8</v>
      </c>
      <c r="BH53" s="2">
        <f>SUM(BH49:BH52)</f>
        <v>2.17</v>
      </c>
      <c r="BI53" s="2">
        <f>SUM(BI49:BI52)</f>
        <v>2.31</v>
      </c>
      <c r="BK53" s="4" t="s">
        <v>8</v>
      </c>
      <c r="BL53" s="2">
        <f>SUM(BL49:BL52)</f>
        <v>91.66</v>
      </c>
      <c r="BM53" s="2">
        <f>SUM(BM49:BM52)</f>
        <v>108.45</v>
      </c>
      <c r="BN53" s="2">
        <f>SUM(BN49:BN52)</f>
        <v>87.070000000000007</v>
      </c>
      <c r="BP53" s="4" t="s">
        <v>8</v>
      </c>
      <c r="BQ53" s="2">
        <f>SUM(BQ49:BQ52)</f>
        <v>1.6</v>
      </c>
      <c r="BR53" s="2">
        <f>SUM(BR49:BR52)</f>
        <v>1.7300000000000002</v>
      </c>
      <c r="BS53" s="2">
        <f>SUM(BS49:BS52)</f>
        <v>0.54</v>
      </c>
      <c r="BU53" s="4" t="s">
        <v>8</v>
      </c>
      <c r="BV53" s="2">
        <f>SUM(BV49:BV52)</f>
        <v>6.7200000000000006</v>
      </c>
      <c r="BW53" s="2">
        <f>SUM(BW49:BW52)</f>
        <v>8.09</v>
      </c>
      <c r="BX53" s="2">
        <f>SUM(BX49:BX52)</f>
        <v>8.5</v>
      </c>
    </row>
    <row r="54" spans="12:108" x14ac:dyDescent="0.25">
      <c r="L54" s="3"/>
      <c r="M54" s="3" t="s">
        <v>16</v>
      </c>
      <c r="N54" s="3" t="s">
        <v>17</v>
      </c>
      <c r="O54" s="3" t="s">
        <v>18</v>
      </c>
    </row>
    <row r="55" spans="12:108" x14ac:dyDescent="0.25">
      <c r="L55" s="3" t="s">
        <v>6</v>
      </c>
      <c r="M55" s="2">
        <v>125</v>
      </c>
      <c r="N55" s="8">
        <f>C27</f>
        <v>5606.1328435199985</v>
      </c>
      <c r="O55" s="8">
        <f>N55*17</f>
        <v>95304.258339839973</v>
      </c>
      <c r="R55" s="24" t="s">
        <v>39</v>
      </c>
      <c r="S55" s="24"/>
      <c r="T55" s="24"/>
      <c r="U55" s="24"/>
      <c r="W55" s="24" t="s">
        <v>47</v>
      </c>
      <c r="X55" s="24"/>
      <c r="Y55" s="24"/>
      <c r="Z55" s="24"/>
      <c r="AB55" s="26" t="s">
        <v>60</v>
      </c>
      <c r="AC55" s="26"/>
      <c r="AD55" s="26"/>
      <c r="AE55" s="26"/>
      <c r="AG55" s="24" t="s">
        <v>39</v>
      </c>
      <c r="AH55" s="24"/>
      <c r="AI55" s="24"/>
      <c r="AJ55" s="24"/>
      <c r="AL55" s="24" t="s">
        <v>47</v>
      </c>
      <c r="AM55" s="24"/>
      <c r="AN55" s="24"/>
      <c r="AO55" s="24"/>
      <c r="AQ55" s="26" t="s">
        <v>60</v>
      </c>
      <c r="AR55" s="26"/>
      <c r="AS55" s="26"/>
      <c r="AT55" s="26"/>
      <c r="AV55" s="24" t="s">
        <v>39</v>
      </c>
      <c r="AW55" s="24"/>
      <c r="AX55" s="24"/>
      <c r="AY55" s="24"/>
      <c r="BA55" s="24" t="s">
        <v>47</v>
      </c>
      <c r="BB55" s="24"/>
      <c r="BC55" s="24"/>
      <c r="BD55" s="24"/>
      <c r="BF55" s="26" t="s">
        <v>60</v>
      </c>
      <c r="BG55" s="26"/>
      <c r="BH55" s="26"/>
      <c r="BI55" s="26"/>
      <c r="BK55" s="24" t="s">
        <v>39</v>
      </c>
      <c r="BL55" s="24"/>
      <c r="BM55" s="24"/>
      <c r="BN55" s="24"/>
      <c r="BP55" s="24" t="s">
        <v>47</v>
      </c>
      <c r="BQ55" s="24"/>
      <c r="BR55" s="24"/>
      <c r="BS55" s="24"/>
      <c r="BU55" s="26" t="s">
        <v>60</v>
      </c>
      <c r="BV55" s="26"/>
      <c r="BW55" s="26"/>
      <c r="BX55" s="26"/>
    </row>
    <row r="56" spans="12:108" x14ac:dyDescent="0.25">
      <c r="L56" s="3" t="s">
        <v>3</v>
      </c>
      <c r="M56" s="2">
        <v>65</v>
      </c>
      <c r="N56" s="8">
        <f>C27</f>
        <v>5606.1328435199985</v>
      </c>
      <c r="O56" s="8">
        <f>N56*7</f>
        <v>39242.92990463999</v>
      </c>
      <c r="R56" s="3"/>
      <c r="S56" s="3">
        <v>2000</v>
      </c>
      <c r="T56" s="3">
        <v>2007</v>
      </c>
      <c r="U56" s="3">
        <v>2015</v>
      </c>
      <c r="W56" s="3"/>
      <c r="X56" s="3">
        <v>2000</v>
      </c>
      <c r="Y56" s="3">
        <v>2007</v>
      </c>
      <c r="Z56" s="3">
        <v>2015</v>
      </c>
      <c r="AB56" s="3" t="s">
        <v>6</v>
      </c>
      <c r="AC56" s="8">
        <f>X65/X57</f>
        <v>3.1614011375795461</v>
      </c>
      <c r="AD56" s="8">
        <f>Y65/Y57</f>
        <v>3.1615544041450776</v>
      </c>
      <c r="AE56" s="8"/>
      <c r="AG56" s="3"/>
      <c r="AH56" s="3">
        <v>2000</v>
      </c>
      <c r="AI56" s="3">
        <v>2007</v>
      </c>
      <c r="AJ56" s="3">
        <v>2015</v>
      </c>
      <c r="AL56" s="3"/>
      <c r="AM56" s="3">
        <v>2000</v>
      </c>
      <c r="AN56" s="3">
        <v>2007</v>
      </c>
      <c r="AO56" s="3">
        <v>2015</v>
      </c>
      <c r="AQ56" s="3" t="s">
        <v>6</v>
      </c>
      <c r="AR56" s="8">
        <f>AM65/AM57</f>
        <v>3.157826536723471</v>
      </c>
      <c r="AS56" s="8">
        <f>AN65/AN57</f>
        <v>3.1578441194149467</v>
      </c>
      <c r="AT56" s="8"/>
      <c r="AV56" s="3"/>
      <c r="AW56" s="3">
        <v>2000</v>
      </c>
      <c r="AX56" s="3">
        <v>2007</v>
      </c>
      <c r="AY56" s="3">
        <v>2015</v>
      </c>
      <c r="BA56" s="3"/>
      <c r="BB56" s="3">
        <v>2000</v>
      </c>
      <c r="BC56" s="3">
        <v>2007</v>
      </c>
      <c r="BD56" s="3">
        <v>2015</v>
      </c>
      <c r="BF56" s="3" t="s">
        <v>6</v>
      </c>
      <c r="BG56" s="8">
        <f>BB65/BB57</f>
        <v>3.1548656124850334</v>
      </c>
      <c r="BH56" s="8">
        <f>BC65/BC57</f>
        <v>3.1548380970468144</v>
      </c>
      <c r="BI56" s="8"/>
      <c r="BK56" s="3"/>
      <c r="BL56" s="3">
        <v>2000</v>
      </c>
      <c r="BM56" s="3">
        <v>2007</v>
      </c>
      <c r="BN56" s="3">
        <v>2015</v>
      </c>
      <c r="BP56" s="3"/>
      <c r="BQ56" s="3">
        <v>2000</v>
      </c>
      <c r="BR56" s="3">
        <v>2007</v>
      </c>
      <c r="BS56" s="3">
        <v>2015</v>
      </c>
      <c r="BU56" s="3" t="s">
        <v>6</v>
      </c>
      <c r="BV56" s="8">
        <f>BQ65/BQ57</f>
        <v>3.1573205765847847</v>
      </c>
      <c r="BW56" s="8">
        <f>BR65/BR57</f>
        <v>3.1573395430068403</v>
      </c>
      <c r="BX56" s="8"/>
    </row>
    <row r="57" spans="12:108" x14ac:dyDescent="0.25">
      <c r="L57" s="3" t="s">
        <v>4</v>
      </c>
      <c r="M57" s="2">
        <v>49</v>
      </c>
      <c r="N57" s="8">
        <f>C27</f>
        <v>5606.1328435199985</v>
      </c>
      <c r="O57" s="8">
        <f>N57*1</f>
        <v>5606.1328435199985</v>
      </c>
      <c r="R57" s="3" t="s">
        <v>6</v>
      </c>
      <c r="S57" s="2">
        <v>0.82</v>
      </c>
      <c r="T57" s="2">
        <v>0.88</v>
      </c>
      <c r="U57" s="2" t="s">
        <v>59</v>
      </c>
      <c r="W57" s="3" t="s">
        <v>6</v>
      </c>
      <c r="X57" s="2">
        <v>177.57</v>
      </c>
      <c r="Y57" s="2">
        <v>193</v>
      </c>
      <c r="Z57" s="2" t="s">
        <v>59</v>
      </c>
      <c r="AB57" s="3" t="s">
        <v>3</v>
      </c>
      <c r="AC57" s="8">
        <f>X66/X58</f>
        <v>3.1606843965036262</v>
      </c>
      <c r="AD57" s="8">
        <f>Y66/Y58</f>
        <v>3.1605865102639297</v>
      </c>
      <c r="AE57" s="8">
        <f>Z66/Z58</f>
        <v>3.1603541564190856</v>
      </c>
      <c r="AG57" s="3" t="s">
        <v>6</v>
      </c>
      <c r="AH57" s="2">
        <v>4.5</v>
      </c>
      <c r="AI57" s="2">
        <v>4.8499999999999996</v>
      </c>
      <c r="AJ57" s="2" t="s">
        <v>59</v>
      </c>
      <c r="AL57" s="3" t="s">
        <v>6</v>
      </c>
      <c r="AM57" s="2">
        <v>918.35</v>
      </c>
      <c r="AN57" s="2">
        <v>998.2</v>
      </c>
      <c r="AO57" s="2" t="s">
        <v>59</v>
      </c>
      <c r="AQ57" s="3" t="s">
        <v>3</v>
      </c>
      <c r="AR57" s="8">
        <f>AM66/AM58</f>
        <v>3.1571074964639321</v>
      </c>
      <c r="AS57" s="8">
        <f>AN66/AN58</f>
        <v>3.1571129053843068</v>
      </c>
      <c r="AT57" s="8">
        <f>AO66/AO58</f>
        <v>3.1571882892152283</v>
      </c>
      <c r="AV57" s="3" t="s">
        <v>6</v>
      </c>
      <c r="AW57" s="2">
        <v>2.5499999999999998</v>
      </c>
      <c r="AX57" s="2">
        <v>2.75</v>
      </c>
      <c r="AY57" s="2" t="s">
        <v>59</v>
      </c>
      <c r="BA57" s="3" t="s">
        <v>6</v>
      </c>
      <c r="BB57" s="2">
        <v>484.42</v>
      </c>
      <c r="BC57" s="2">
        <v>526.54999999999995</v>
      </c>
      <c r="BD57" s="2" t="s">
        <v>59</v>
      </c>
      <c r="BF57" s="3" t="s">
        <v>3</v>
      </c>
      <c r="BG57" s="8">
        <f>BB66/BB58</f>
        <v>3.1543329009396652</v>
      </c>
      <c r="BH57" s="8">
        <f>BC66/BC58</f>
        <v>3.1542606266214324</v>
      </c>
      <c r="BI57" s="8">
        <f>BD66/BD58</f>
        <v>3.1543225374508332</v>
      </c>
      <c r="BK57" s="3" t="s">
        <v>6</v>
      </c>
      <c r="BL57" s="2">
        <f>S57+AH57+AW57</f>
        <v>7.87</v>
      </c>
      <c r="BM57" s="2">
        <f t="shared" ref="BM57:BM59" si="56">T57+AI57+AX57</f>
        <v>8.48</v>
      </c>
      <c r="BN57" s="2" t="s">
        <v>59</v>
      </c>
      <c r="BP57" s="3" t="s">
        <v>6</v>
      </c>
      <c r="BQ57" s="2">
        <f>X57+AM57+BB57</f>
        <v>1580.3400000000001</v>
      </c>
      <c r="BR57" s="2">
        <f t="shared" ref="BR57:BR59" si="57">Y57+AN57+BC57</f>
        <v>1717.75</v>
      </c>
      <c r="BS57" s="2" t="s">
        <v>59</v>
      </c>
      <c r="BU57" s="3" t="s">
        <v>3</v>
      </c>
      <c r="BV57" s="8">
        <f>BQ66/BQ58</f>
        <v>3.1566098199573398</v>
      </c>
      <c r="BW57" s="8">
        <f>BR66/BR58</f>
        <v>3.1565791822888771</v>
      </c>
      <c r="BX57" s="8">
        <f>BS66/BS58</f>
        <v>3.156616840923069</v>
      </c>
    </row>
    <row r="58" spans="12:108" x14ac:dyDescent="0.25">
      <c r="R58" s="3" t="s">
        <v>3</v>
      </c>
      <c r="S58" s="2">
        <v>0.37</v>
      </c>
      <c r="T58" s="2">
        <v>0.28999999999999998</v>
      </c>
      <c r="U58" s="2">
        <v>0.14000000000000001</v>
      </c>
      <c r="W58" s="3" t="s">
        <v>3</v>
      </c>
      <c r="X58" s="2">
        <v>107.54</v>
      </c>
      <c r="Y58" s="2">
        <v>85.25</v>
      </c>
      <c r="Z58" s="2">
        <v>40.659999999999997</v>
      </c>
      <c r="AB58" s="3" t="s">
        <v>4</v>
      </c>
      <c r="AC58" s="8"/>
      <c r="AD58" s="8">
        <f>Y67/Y59</f>
        <v>3.1581847649918964</v>
      </c>
      <c r="AE58" s="8">
        <f>Z67/Z59</f>
        <v>3.1580729927007303</v>
      </c>
      <c r="AG58" s="3" t="s">
        <v>3</v>
      </c>
      <c r="AH58" s="2">
        <v>1.98</v>
      </c>
      <c r="AI58" s="2">
        <v>1.56</v>
      </c>
      <c r="AJ58" s="2">
        <v>0.72</v>
      </c>
      <c r="AL58" s="3" t="s">
        <v>3</v>
      </c>
      <c r="AM58" s="2">
        <v>565.6</v>
      </c>
      <c r="AN58" s="2">
        <v>448.34</v>
      </c>
      <c r="AO58" s="2">
        <v>213.82</v>
      </c>
      <c r="AQ58" s="3" t="s">
        <v>4</v>
      </c>
      <c r="AR58" s="8"/>
      <c r="AS58" s="8">
        <f>AN67/AN59</f>
        <v>3.1556370302474792</v>
      </c>
      <c r="AT58" s="8">
        <f>AO67/AO59</f>
        <v>3.1555964070274314</v>
      </c>
      <c r="AV58" s="3" t="s">
        <v>3</v>
      </c>
      <c r="AW58" s="2">
        <v>1.1299999999999999</v>
      </c>
      <c r="AX58" s="2">
        <v>0.89</v>
      </c>
      <c r="AY58" s="2">
        <v>0.42</v>
      </c>
      <c r="BA58" s="3" t="s">
        <v>3</v>
      </c>
      <c r="BB58" s="2">
        <v>316.07</v>
      </c>
      <c r="BC58" s="2">
        <v>250.55</v>
      </c>
      <c r="BD58" s="2">
        <v>119.49</v>
      </c>
      <c r="BF58" s="3" t="s">
        <v>4</v>
      </c>
      <c r="BG58" s="8"/>
      <c r="BH58" s="8">
        <f>BC67/BC59</f>
        <v>3.1533611200170997</v>
      </c>
      <c r="BI58" s="8">
        <f>BD67/BD59</f>
        <v>3.1534462841740472</v>
      </c>
      <c r="BK58" s="3" t="s">
        <v>3</v>
      </c>
      <c r="BL58" s="2">
        <f t="shared" ref="BL58" si="58">S58+AH58+AW58</f>
        <v>3.48</v>
      </c>
      <c r="BM58" s="2">
        <f t="shared" si="56"/>
        <v>2.74</v>
      </c>
      <c r="BN58" s="2">
        <f t="shared" ref="BN58:BN60" si="59">U58+AJ58+AY58</f>
        <v>1.28</v>
      </c>
      <c r="BP58" s="3" t="s">
        <v>3</v>
      </c>
      <c r="BQ58" s="2">
        <f t="shared" ref="BQ58" si="60">X58+AM58+BB58</f>
        <v>989.21</v>
      </c>
      <c r="BR58" s="2">
        <f t="shared" si="57"/>
        <v>784.13999999999987</v>
      </c>
      <c r="BS58" s="2">
        <f t="shared" ref="BS58:BS60" si="61">Z58+AO58+BD58</f>
        <v>373.96999999999997</v>
      </c>
      <c r="BU58" s="3" t="s">
        <v>4</v>
      </c>
      <c r="BV58" s="8"/>
      <c r="BW58" s="8">
        <f>BR67/BR59</f>
        <v>3.1551706182525074</v>
      </c>
      <c r="BX58" s="8">
        <f>BS67/BS59</f>
        <v>3.1551632490979244</v>
      </c>
    </row>
    <row r="59" spans="12:108" x14ac:dyDescent="0.25">
      <c r="L59" s="20" t="s">
        <v>21</v>
      </c>
      <c r="M59" s="25"/>
      <c r="N59" s="25"/>
      <c r="O59" s="21"/>
      <c r="R59" s="3" t="s">
        <v>4</v>
      </c>
      <c r="S59" s="2" t="s">
        <v>59</v>
      </c>
      <c r="T59" s="2">
        <v>0.24</v>
      </c>
      <c r="U59" s="2">
        <v>0.65</v>
      </c>
      <c r="W59" s="3" t="s">
        <v>4</v>
      </c>
      <c r="X59" s="2" t="s">
        <v>59</v>
      </c>
      <c r="Y59" s="2">
        <v>61.7</v>
      </c>
      <c r="Z59" s="2">
        <v>171.25</v>
      </c>
      <c r="AB59" s="3" t="s">
        <v>5</v>
      </c>
      <c r="AC59" s="8"/>
      <c r="AD59" s="8"/>
      <c r="AE59" s="8">
        <f>Z68/Z60</f>
        <v>3.1550476190476191</v>
      </c>
      <c r="AG59" s="3" t="s">
        <v>4</v>
      </c>
      <c r="AH59" s="2" t="s">
        <v>59</v>
      </c>
      <c r="AI59" s="2">
        <v>1.25</v>
      </c>
      <c r="AJ59" s="2">
        <v>3.41</v>
      </c>
      <c r="AL59" s="3" t="s">
        <v>4</v>
      </c>
      <c r="AM59" s="2" t="s">
        <v>59</v>
      </c>
      <c r="AN59" s="2">
        <v>327.3</v>
      </c>
      <c r="AO59" s="2">
        <v>908.44</v>
      </c>
      <c r="AQ59" s="3" t="s">
        <v>5</v>
      </c>
      <c r="AR59" s="8"/>
      <c r="AS59" s="8"/>
      <c r="AT59" s="8">
        <f>AO68/AO60</f>
        <v>3.1537525053819317</v>
      </c>
      <c r="AV59" s="3" t="s">
        <v>4</v>
      </c>
      <c r="AW59" s="2" t="s">
        <v>59</v>
      </c>
      <c r="AX59" s="2">
        <v>0.68</v>
      </c>
      <c r="AY59" s="2">
        <v>1.86</v>
      </c>
      <c r="BA59" s="3" t="s">
        <v>4</v>
      </c>
      <c r="BB59" s="2" t="s">
        <v>59</v>
      </c>
      <c r="BC59" s="2">
        <v>187.14</v>
      </c>
      <c r="BD59" s="2">
        <v>519.4</v>
      </c>
      <c r="BF59" s="3" t="s">
        <v>5</v>
      </c>
      <c r="BG59" s="8"/>
      <c r="BH59" s="8"/>
      <c r="BI59" s="8">
        <f>BD68/BD60</f>
        <v>3.1525822216351869</v>
      </c>
      <c r="BK59" s="3" t="s">
        <v>4</v>
      </c>
      <c r="BL59" s="2" t="s">
        <v>59</v>
      </c>
      <c r="BM59" s="2">
        <f t="shared" si="56"/>
        <v>2.17</v>
      </c>
      <c r="BN59" s="2">
        <f t="shared" si="59"/>
        <v>5.9200000000000008</v>
      </c>
      <c r="BP59" s="3" t="s">
        <v>4</v>
      </c>
      <c r="BQ59" s="2" t="s">
        <v>59</v>
      </c>
      <c r="BR59" s="2">
        <f t="shared" si="57"/>
        <v>576.14</v>
      </c>
      <c r="BS59" s="2">
        <f t="shared" si="61"/>
        <v>1599.0900000000001</v>
      </c>
      <c r="BU59" s="3" t="s">
        <v>5</v>
      </c>
      <c r="BV59" s="8"/>
      <c r="BW59" s="8"/>
      <c r="BX59" s="8">
        <f>BS68/BS60</f>
        <v>3.1535217813833611</v>
      </c>
    </row>
    <row r="60" spans="12:108" x14ac:dyDescent="0.25">
      <c r="L60" s="3"/>
      <c r="M60" s="3" t="s">
        <v>16</v>
      </c>
      <c r="N60" s="3" t="s">
        <v>17</v>
      </c>
      <c r="O60" s="3" t="s">
        <v>18</v>
      </c>
      <c r="R60" s="3" t="s">
        <v>5</v>
      </c>
      <c r="S60" s="2" t="s">
        <v>59</v>
      </c>
      <c r="T60" s="2" t="s">
        <v>59</v>
      </c>
      <c r="U60" s="2">
        <v>0.54</v>
      </c>
      <c r="W60" s="3" t="s">
        <v>5</v>
      </c>
      <c r="X60" s="2" t="s">
        <v>59</v>
      </c>
      <c r="Y60" s="2" t="s">
        <v>59</v>
      </c>
      <c r="Z60" s="2">
        <v>131.25</v>
      </c>
      <c r="AG60" s="3" t="s">
        <v>5</v>
      </c>
      <c r="AH60" s="2" t="s">
        <v>59</v>
      </c>
      <c r="AI60" s="2" t="s">
        <v>59</v>
      </c>
      <c r="AJ60" s="2">
        <v>2.71</v>
      </c>
      <c r="AL60" s="3" t="s">
        <v>5</v>
      </c>
      <c r="AM60" s="2" t="s">
        <v>59</v>
      </c>
      <c r="AN60" s="2" t="s">
        <v>59</v>
      </c>
      <c r="AO60" s="2">
        <v>673.55</v>
      </c>
      <c r="AV60" s="3" t="s">
        <v>5</v>
      </c>
      <c r="AW60" s="2" t="s">
        <v>59</v>
      </c>
      <c r="AX60" s="2" t="s">
        <v>59</v>
      </c>
      <c r="AY60" s="2">
        <v>1.42</v>
      </c>
      <c r="BA60" s="3" t="s">
        <v>5</v>
      </c>
      <c r="BB60" s="2" t="s">
        <v>59</v>
      </c>
      <c r="BC60" s="2" t="s">
        <v>59</v>
      </c>
      <c r="BD60" s="2">
        <v>378.55</v>
      </c>
      <c r="BK60" s="3" t="s">
        <v>5</v>
      </c>
      <c r="BL60" s="2" t="s">
        <v>59</v>
      </c>
      <c r="BM60" s="2" t="s">
        <v>59</v>
      </c>
      <c r="BN60" s="2">
        <f t="shared" si="59"/>
        <v>4.67</v>
      </c>
      <c r="BP60" s="3" t="s">
        <v>5</v>
      </c>
      <c r="BQ60" s="2" t="s">
        <v>59</v>
      </c>
      <c r="BR60" s="2" t="s">
        <v>59</v>
      </c>
      <c r="BS60" s="2">
        <f t="shared" si="61"/>
        <v>1183.3499999999999</v>
      </c>
    </row>
    <row r="61" spans="12:108" x14ac:dyDescent="0.25">
      <c r="L61" s="3" t="s">
        <v>3</v>
      </c>
      <c r="M61" s="2">
        <v>31</v>
      </c>
      <c r="N61" s="8">
        <f>C27</f>
        <v>5606.1328435199985</v>
      </c>
      <c r="O61" s="8">
        <f>N61*15</f>
        <v>84091.992652799978</v>
      </c>
      <c r="R61" s="4" t="s">
        <v>8</v>
      </c>
      <c r="S61" s="2">
        <f>SUM(S57:S60)</f>
        <v>1.19</v>
      </c>
      <c r="T61" s="2">
        <f>SUM(T57:T60)</f>
        <v>1.41</v>
      </c>
      <c r="U61" s="2">
        <f>SUM(U57:U60)</f>
        <v>1.33</v>
      </c>
      <c r="W61" s="4" t="s">
        <v>8</v>
      </c>
      <c r="X61" s="2">
        <f>SUM(X57:X60)</f>
        <v>285.11</v>
      </c>
      <c r="Y61" s="2">
        <f>SUM(Y57:Y60)</f>
        <v>339.95</v>
      </c>
      <c r="Z61" s="2">
        <f>SUM(Z57:Z60)</f>
        <v>343.15999999999997</v>
      </c>
      <c r="AG61" s="4" t="s">
        <v>8</v>
      </c>
      <c r="AH61" s="2">
        <f>SUM(AH57:AH60)</f>
        <v>6.48</v>
      </c>
      <c r="AI61" s="2">
        <f>SUM(AI57:AI60)</f>
        <v>7.66</v>
      </c>
      <c r="AJ61" s="2">
        <f>SUM(AJ57:AJ60)</f>
        <v>6.84</v>
      </c>
      <c r="AL61" s="4" t="s">
        <v>8</v>
      </c>
      <c r="AM61" s="2">
        <f>SUM(AM57:AM60)</f>
        <v>1483.95</v>
      </c>
      <c r="AN61" s="2">
        <f>SUM(AN57:AN60)</f>
        <v>1773.84</v>
      </c>
      <c r="AO61" s="2">
        <f>SUM(AO57:AO60)</f>
        <v>1795.81</v>
      </c>
      <c r="AV61" s="4" t="s">
        <v>8</v>
      </c>
      <c r="AW61" s="2">
        <f>SUM(AW57:AW60)</f>
        <v>3.6799999999999997</v>
      </c>
      <c r="AX61" s="2">
        <f>SUM(AX57:AX60)</f>
        <v>4.32</v>
      </c>
      <c r="AY61" s="2">
        <f>SUM(AY57:AY60)</f>
        <v>3.7</v>
      </c>
      <c r="BA61" s="4" t="s">
        <v>8</v>
      </c>
      <c r="BB61" s="2">
        <f>SUM(BB57:BB60)</f>
        <v>800.49</v>
      </c>
      <c r="BC61" s="2">
        <f>SUM(BC57:BC60)</f>
        <v>964.2399999999999</v>
      </c>
      <c r="BD61" s="2">
        <f>SUM(BD57:BD60)</f>
        <v>1017.44</v>
      </c>
      <c r="BK61" s="4" t="s">
        <v>8</v>
      </c>
      <c r="BL61" s="2">
        <f>SUM(BL57:BL60)</f>
        <v>11.35</v>
      </c>
      <c r="BM61" s="2">
        <f>SUM(BM57:BM60)</f>
        <v>13.39</v>
      </c>
      <c r="BN61" s="2">
        <f>SUM(BN57:BN60)</f>
        <v>11.870000000000001</v>
      </c>
      <c r="BP61" s="4" t="s">
        <v>8</v>
      </c>
      <c r="BQ61" s="2">
        <f>SUM(BQ57:BQ60)</f>
        <v>2569.5500000000002</v>
      </c>
      <c r="BR61" s="2">
        <f>SUM(BR57:BR60)</f>
        <v>3078.0299999999997</v>
      </c>
      <c r="BS61" s="2">
        <f>SUM(BS57:BS60)</f>
        <v>3156.41</v>
      </c>
    </row>
    <row r="62" spans="12:108" x14ac:dyDescent="0.25">
      <c r="L62" s="3" t="s">
        <v>4</v>
      </c>
      <c r="M62" s="2">
        <v>136</v>
      </c>
      <c r="N62" s="8">
        <f>C27</f>
        <v>5606.1328435199985</v>
      </c>
      <c r="O62" s="8">
        <f>N62*8</f>
        <v>44849.062748159988</v>
      </c>
    </row>
    <row r="63" spans="12:108" x14ac:dyDescent="0.25">
      <c r="L63" s="3" t="s">
        <v>5</v>
      </c>
      <c r="M63" s="2">
        <v>97</v>
      </c>
      <c r="N63" s="8">
        <f>C27</f>
        <v>5606.1328435199985</v>
      </c>
      <c r="O63" s="8">
        <f>N63*5</f>
        <v>28030.664217599991</v>
      </c>
      <c r="R63" s="24" t="s">
        <v>40</v>
      </c>
      <c r="S63" s="24"/>
      <c r="T63" s="24"/>
      <c r="U63" s="24"/>
      <c r="W63" s="24" t="s">
        <v>48</v>
      </c>
      <c r="X63" s="24"/>
      <c r="Y63" s="24"/>
      <c r="Z63" s="24"/>
      <c r="AG63" s="24" t="s">
        <v>40</v>
      </c>
      <c r="AH63" s="24"/>
      <c r="AI63" s="24"/>
      <c r="AJ63" s="24"/>
      <c r="AL63" s="24" t="s">
        <v>48</v>
      </c>
      <c r="AM63" s="24"/>
      <c r="AN63" s="24"/>
      <c r="AO63" s="24"/>
      <c r="AV63" s="24" t="s">
        <v>40</v>
      </c>
      <c r="AW63" s="24"/>
      <c r="AX63" s="24"/>
      <c r="AY63" s="24"/>
      <c r="BA63" s="24" t="s">
        <v>48</v>
      </c>
      <c r="BB63" s="24"/>
      <c r="BC63" s="24"/>
      <c r="BD63" s="24"/>
      <c r="BK63" s="24" t="s">
        <v>40</v>
      </c>
      <c r="BL63" s="24"/>
      <c r="BM63" s="24"/>
      <c r="BN63" s="24"/>
      <c r="BP63" s="24" t="s">
        <v>48</v>
      </c>
      <c r="BQ63" s="24"/>
      <c r="BR63" s="24"/>
      <c r="BS63" s="24"/>
    </row>
    <row r="64" spans="12:108" x14ac:dyDescent="0.25">
      <c r="R64" s="3"/>
      <c r="S64" s="3">
        <v>2000</v>
      </c>
      <c r="T64" s="3">
        <v>2007</v>
      </c>
      <c r="U64" s="3">
        <v>2015</v>
      </c>
      <c r="W64" s="3"/>
      <c r="X64" s="3">
        <v>2000</v>
      </c>
      <c r="Y64" s="3">
        <v>2007</v>
      </c>
      <c r="Z64" s="3">
        <v>2015</v>
      </c>
      <c r="AG64" s="3"/>
      <c r="AH64" s="3">
        <v>2000</v>
      </c>
      <c r="AI64" s="3">
        <v>2007</v>
      </c>
      <c r="AJ64" s="3">
        <v>2015</v>
      </c>
      <c r="AL64" s="3"/>
      <c r="AM64" s="3">
        <v>2000</v>
      </c>
      <c r="AN64" s="3">
        <v>2007</v>
      </c>
      <c r="AO64" s="3">
        <v>2015</v>
      </c>
      <c r="AV64" s="3"/>
      <c r="AW64" s="3">
        <v>2000</v>
      </c>
      <c r="AX64" s="3">
        <v>2007</v>
      </c>
      <c r="AY64" s="3">
        <v>2015</v>
      </c>
      <c r="BA64" s="3"/>
      <c r="BB64" s="3">
        <v>2000</v>
      </c>
      <c r="BC64" s="3">
        <v>2007</v>
      </c>
      <c r="BD64" s="3">
        <v>2015</v>
      </c>
      <c r="BK64" s="3"/>
      <c r="BL64" s="3">
        <v>2000</v>
      </c>
      <c r="BM64" s="3">
        <v>2007</v>
      </c>
      <c r="BN64" s="3">
        <v>2015</v>
      </c>
      <c r="BP64" s="3"/>
      <c r="BQ64" s="3">
        <v>2000</v>
      </c>
      <c r="BR64" s="3">
        <v>2007</v>
      </c>
      <c r="BS64" s="3">
        <v>2015</v>
      </c>
    </row>
    <row r="65" spans="12:71" x14ac:dyDescent="0.25">
      <c r="L65" s="19" t="s">
        <v>84</v>
      </c>
      <c r="M65" s="19"/>
      <c r="N65" s="19"/>
      <c r="O65" s="19"/>
      <c r="R65" s="3" t="s">
        <v>6</v>
      </c>
      <c r="S65" s="2">
        <v>0.02</v>
      </c>
      <c r="T65" s="2">
        <v>0.02</v>
      </c>
      <c r="U65" s="2" t="s">
        <v>59</v>
      </c>
      <c r="W65" s="3" t="s">
        <v>6</v>
      </c>
      <c r="X65" s="2">
        <v>561.37</v>
      </c>
      <c r="Y65" s="2">
        <v>610.17999999999995</v>
      </c>
      <c r="Z65" s="2" t="s">
        <v>59</v>
      </c>
      <c r="AG65" s="3" t="s">
        <v>6</v>
      </c>
      <c r="AH65" s="2">
        <v>7.0000000000000007E-2</v>
      </c>
      <c r="AI65" s="2">
        <v>7.0000000000000007E-2</v>
      </c>
      <c r="AJ65" s="2" t="s">
        <v>59</v>
      </c>
      <c r="AL65" s="3" t="s">
        <v>6</v>
      </c>
      <c r="AM65" s="2">
        <v>2899.99</v>
      </c>
      <c r="AN65" s="2">
        <v>3152.16</v>
      </c>
      <c r="AO65" s="2" t="s">
        <v>59</v>
      </c>
      <c r="AV65" s="3" t="s">
        <v>6</v>
      </c>
      <c r="AW65" s="2">
        <v>0.02</v>
      </c>
      <c r="AX65" s="2">
        <v>0.02</v>
      </c>
      <c r="AY65" s="2" t="s">
        <v>59</v>
      </c>
      <c r="BA65" s="3" t="s">
        <v>6</v>
      </c>
      <c r="BB65" s="2">
        <v>1528.28</v>
      </c>
      <c r="BC65" s="2">
        <v>1661.18</v>
      </c>
      <c r="BD65" s="2" t="s">
        <v>59</v>
      </c>
      <c r="BK65" s="3" t="s">
        <v>6</v>
      </c>
      <c r="BL65" s="2">
        <f>S65+AH65+AW65</f>
        <v>0.11000000000000001</v>
      </c>
      <c r="BM65" s="2">
        <f t="shared" ref="BM65:BM67" si="62">T65+AI65+AX65</f>
        <v>0.11000000000000001</v>
      </c>
      <c r="BN65" s="2" t="s">
        <v>59</v>
      </c>
      <c r="BP65" s="3" t="s">
        <v>6</v>
      </c>
      <c r="BQ65" s="2">
        <f>X65+AM65+BB65</f>
        <v>4989.6399999999994</v>
      </c>
      <c r="BR65" s="2">
        <f t="shared" ref="BR65:BR67" si="63">Y65+AN65+BC65</f>
        <v>5423.5199999999995</v>
      </c>
      <c r="BS65" s="2" t="s">
        <v>59</v>
      </c>
    </row>
    <row r="66" spans="12:71" x14ac:dyDescent="0.25">
      <c r="L66" s="20" t="s">
        <v>21</v>
      </c>
      <c r="M66" s="25"/>
      <c r="N66" s="25"/>
      <c r="O66" s="21"/>
      <c r="R66" s="3" t="s">
        <v>3</v>
      </c>
      <c r="S66" s="2">
        <v>0.01</v>
      </c>
      <c r="T66" s="2">
        <v>4.0000000000000001E-3</v>
      </c>
      <c r="U66" s="2">
        <v>2E-3</v>
      </c>
      <c r="W66" s="3" t="s">
        <v>3</v>
      </c>
      <c r="X66" s="2">
        <v>339.9</v>
      </c>
      <c r="Y66" s="2">
        <v>269.44</v>
      </c>
      <c r="Z66" s="2">
        <v>128.5</v>
      </c>
      <c r="AG66" s="3" t="s">
        <v>3</v>
      </c>
      <c r="AH66" s="2">
        <v>0.02</v>
      </c>
      <c r="AI66" s="2">
        <v>0.02</v>
      </c>
      <c r="AJ66" s="2">
        <v>0.01</v>
      </c>
      <c r="AL66" s="3" t="s">
        <v>3</v>
      </c>
      <c r="AM66" s="2">
        <v>1785.66</v>
      </c>
      <c r="AN66" s="2">
        <v>1415.46</v>
      </c>
      <c r="AO66" s="2">
        <v>675.07</v>
      </c>
      <c r="AV66" s="3" t="s">
        <v>3</v>
      </c>
      <c r="AW66" s="2">
        <v>0.01</v>
      </c>
      <c r="AX66" s="2">
        <v>0</v>
      </c>
      <c r="AY66" s="2">
        <v>0</v>
      </c>
      <c r="BA66" s="3" t="s">
        <v>3</v>
      </c>
      <c r="BB66" s="2">
        <v>996.99</v>
      </c>
      <c r="BC66" s="2">
        <v>790.3</v>
      </c>
      <c r="BD66" s="2">
        <v>376.91</v>
      </c>
      <c r="BK66" s="3" t="s">
        <v>3</v>
      </c>
      <c r="BL66" s="2">
        <f t="shared" ref="BL66" si="64">S66+AH66+AW66</f>
        <v>0.04</v>
      </c>
      <c r="BM66" s="2">
        <f t="shared" si="62"/>
        <v>2.4E-2</v>
      </c>
      <c r="BN66" s="2">
        <f t="shared" ref="BN66:BN68" si="65">U66+AJ66+AY66</f>
        <v>1.2E-2</v>
      </c>
      <c r="BP66" s="3" t="s">
        <v>3</v>
      </c>
      <c r="BQ66" s="2">
        <f t="shared" ref="BQ66" si="66">X66+AM66+BB66</f>
        <v>3122.55</v>
      </c>
      <c r="BR66" s="2">
        <f t="shared" si="63"/>
        <v>2475.1999999999998</v>
      </c>
      <c r="BS66" s="2">
        <f t="shared" ref="BS66:BS68" si="67">Z66+AO66+BD66</f>
        <v>1180.48</v>
      </c>
    </row>
    <row r="67" spans="12:71" x14ac:dyDescent="0.25">
      <c r="L67" s="3"/>
      <c r="M67" s="3" t="s">
        <v>16</v>
      </c>
      <c r="N67" s="3" t="s">
        <v>17</v>
      </c>
      <c r="O67" s="3" t="s">
        <v>18</v>
      </c>
      <c r="R67" s="3" t="s">
        <v>4</v>
      </c>
      <c r="S67" s="2" t="s">
        <v>59</v>
      </c>
      <c r="T67" s="2">
        <v>3.0000000000000001E-3</v>
      </c>
      <c r="U67" s="2">
        <v>0.01</v>
      </c>
      <c r="W67" s="3" t="s">
        <v>4</v>
      </c>
      <c r="X67" s="2" t="s">
        <v>59</v>
      </c>
      <c r="Y67" s="2">
        <v>194.86</v>
      </c>
      <c r="Z67" s="2">
        <v>540.82000000000005</v>
      </c>
      <c r="AG67" s="3" t="s">
        <v>4</v>
      </c>
      <c r="AH67" s="2" t="s">
        <v>59</v>
      </c>
      <c r="AI67" s="2">
        <v>0.01</v>
      </c>
      <c r="AJ67" s="2">
        <v>0.03</v>
      </c>
      <c r="AL67" s="3" t="s">
        <v>4</v>
      </c>
      <c r="AM67" s="2" t="s">
        <v>59</v>
      </c>
      <c r="AN67" s="2">
        <v>1032.8399999999999</v>
      </c>
      <c r="AO67" s="2">
        <v>2866.67</v>
      </c>
      <c r="AV67" s="3" t="s">
        <v>4</v>
      </c>
      <c r="AW67" s="2" t="s">
        <v>59</v>
      </c>
      <c r="AX67" s="2">
        <v>0</v>
      </c>
      <c r="AY67" s="2">
        <v>0.01</v>
      </c>
      <c r="BA67" s="3" t="s">
        <v>4</v>
      </c>
      <c r="BB67" s="2" t="s">
        <v>59</v>
      </c>
      <c r="BC67" s="2">
        <v>590.12</v>
      </c>
      <c r="BD67" s="2">
        <v>1637.9</v>
      </c>
      <c r="BK67" s="3" t="s">
        <v>4</v>
      </c>
      <c r="BL67" s="2" t="s">
        <v>59</v>
      </c>
      <c r="BM67" s="2">
        <f t="shared" si="62"/>
        <v>1.3000000000000001E-2</v>
      </c>
      <c r="BN67" s="2">
        <f t="shared" si="65"/>
        <v>0.05</v>
      </c>
      <c r="BP67" s="3" t="s">
        <v>4</v>
      </c>
      <c r="BQ67" s="2" t="s">
        <v>59</v>
      </c>
      <c r="BR67" s="2">
        <f t="shared" si="63"/>
        <v>1817.8199999999997</v>
      </c>
      <c r="BS67" s="2">
        <f t="shared" si="67"/>
        <v>5045.3900000000003</v>
      </c>
    </row>
    <row r="68" spans="12:71" x14ac:dyDescent="0.25">
      <c r="L68" s="3" t="s">
        <v>4</v>
      </c>
      <c r="M68" s="2">
        <v>132</v>
      </c>
      <c r="N68" s="8">
        <f>N27</f>
        <v>5917.5846681599996</v>
      </c>
      <c r="O68" s="8">
        <f>N68*8</f>
        <v>47340.677345279997</v>
      </c>
      <c r="R68" s="3" t="s">
        <v>5</v>
      </c>
      <c r="S68" s="2" t="s">
        <v>59</v>
      </c>
      <c r="T68" s="2" t="s">
        <v>59</v>
      </c>
      <c r="U68" s="2">
        <v>3.0000000000000001E-3</v>
      </c>
      <c r="W68" s="3" t="s">
        <v>5</v>
      </c>
      <c r="X68" s="2" t="s">
        <v>59</v>
      </c>
      <c r="Y68" s="2" t="s">
        <v>59</v>
      </c>
      <c r="Z68" s="2">
        <v>414.1</v>
      </c>
      <c r="AG68" s="3" t="s">
        <v>5</v>
      </c>
      <c r="AH68" s="2" t="s">
        <v>59</v>
      </c>
      <c r="AI68" s="2" t="s">
        <v>59</v>
      </c>
      <c r="AJ68" s="2">
        <v>0.01</v>
      </c>
      <c r="AL68" s="3" t="s">
        <v>5</v>
      </c>
      <c r="AM68" s="2" t="s">
        <v>59</v>
      </c>
      <c r="AN68" s="2" t="s">
        <v>59</v>
      </c>
      <c r="AO68" s="2">
        <v>2124.21</v>
      </c>
      <c r="AV68" s="3" t="s">
        <v>5</v>
      </c>
      <c r="AW68" s="2" t="s">
        <v>59</v>
      </c>
      <c r="AX68" s="2" t="s">
        <v>59</v>
      </c>
      <c r="AY68" s="2">
        <v>0</v>
      </c>
      <c r="BA68" s="3" t="s">
        <v>5</v>
      </c>
      <c r="BB68" s="2" t="s">
        <v>59</v>
      </c>
      <c r="BC68" s="2" t="s">
        <v>59</v>
      </c>
      <c r="BD68" s="2">
        <v>1193.4100000000001</v>
      </c>
      <c r="BK68" s="3" t="s">
        <v>5</v>
      </c>
      <c r="BL68" s="2" t="s">
        <v>59</v>
      </c>
      <c r="BM68" s="2" t="s">
        <v>59</v>
      </c>
      <c r="BN68" s="2">
        <f t="shared" si="65"/>
        <v>1.3000000000000001E-2</v>
      </c>
      <c r="BP68" s="3" t="s">
        <v>5</v>
      </c>
      <c r="BQ68" s="2" t="s">
        <v>59</v>
      </c>
      <c r="BR68" s="2" t="s">
        <v>59</v>
      </c>
      <c r="BS68" s="2">
        <f t="shared" si="67"/>
        <v>3731.7200000000003</v>
      </c>
    </row>
    <row r="69" spans="12:71" x14ac:dyDescent="0.25">
      <c r="L69" s="3" t="s">
        <v>5</v>
      </c>
      <c r="M69" s="2">
        <v>132</v>
      </c>
      <c r="N69" s="8">
        <f>N68</f>
        <v>5917.5846681599996</v>
      </c>
      <c r="O69" s="8">
        <f>N69</f>
        <v>5917.5846681599996</v>
      </c>
      <c r="R69" s="4" t="s">
        <v>8</v>
      </c>
      <c r="S69" s="2">
        <f>SUM(S65:S68)</f>
        <v>0.03</v>
      </c>
      <c r="T69" s="2">
        <f>SUM(T65:T68)</f>
        <v>2.7E-2</v>
      </c>
      <c r="U69" s="2">
        <f>SUM(U65:U68)</f>
        <v>1.4999999999999999E-2</v>
      </c>
      <c r="W69" s="4" t="s">
        <v>8</v>
      </c>
      <c r="X69" s="2">
        <f>SUM(X65:X68)</f>
        <v>901.27</v>
      </c>
      <c r="Y69" s="2">
        <f>SUM(Y65:Y68)</f>
        <v>1074.48</v>
      </c>
      <c r="Z69" s="2">
        <f>SUM(Z65:Z68)</f>
        <v>1083.42</v>
      </c>
      <c r="AG69" s="4" t="s">
        <v>8</v>
      </c>
      <c r="AH69" s="2">
        <f>SUM(AH65:AH68)</f>
        <v>9.0000000000000011E-2</v>
      </c>
      <c r="AI69" s="2">
        <f>SUM(AI65:AI68)</f>
        <v>0.1</v>
      </c>
      <c r="AJ69" s="2">
        <f>SUM(AJ65:AJ68)</f>
        <v>0.05</v>
      </c>
      <c r="AL69" s="4" t="s">
        <v>8</v>
      </c>
      <c r="AM69" s="2">
        <f>SUM(AM65:AM68)</f>
        <v>4685.6499999999996</v>
      </c>
      <c r="AN69" s="2">
        <f>SUM(AN65:AN68)</f>
        <v>5600.46</v>
      </c>
      <c r="AO69" s="2">
        <f>SUM(AO65:AO68)</f>
        <v>5665.9500000000007</v>
      </c>
      <c r="AV69" s="4" t="s">
        <v>8</v>
      </c>
      <c r="AW69" s="2">
        <f>SUM(AW65:AW68)</f>
        <v>0.03</v>
      </c>
      <c r="AX69" s="2">
        <f>SUM(AX65:AX68)</f>
        <v>0.02</v>
      </c>
      <c r="AY69" s="2">
        <f>SUM(AY65:AY68)</f>
        <v>0.01</v>
      </c>
      <c r="BA69" s="4" t="s">
        <v>8</v>
      </c>
      <c r="BB69" s="2">
        <f>SUM(BB65:BB68)</f>
        <v>2525.27</v>
      </c>
      <c r="BC69" s="2">
        <f>SUM(BC65:BC68)</f>
        <v>3041.6</v>
      </c>
      <c r="BD69" s="2">
        <f>SUM(BD65:BD68)</f>
        <v>3208.2200000000003</v>
      </c>
      <c r="BK69" s="4" t="s">
        <v>8</v>
      </c>
      <c r="BL69" s="2">
        <f>SUM(BL65:BL68)</f>
        <v>0.15000000000000002</v>
      </c>
      <c r="BM69" s="2">
        <f>SUM(BM65:BM68)</f>
        <v>0.14700000000000002</v>
      </c>
      <c r="BN69" s="2">
        <f>SUM(BN65:BN68)</f>
        <v>7.4999999999999997E-2</v>
      </c>
      <c r="BP69" s="4" t="s">
        <v>8</v>
      </c>
      <c r="BQ69" s="2">
        <f>SUM(BQ65:BQ68)</f>
        <v>8112.19</v>
      </c>
      <c r="BR69" s="2">
        <f>SUM(BR65:BR68)</f>
        <v>9716.5399999999991</v>
      </c>
      <c r="BS69" s="2">
        <f>SUM(BS65:BS68)</f>
        <v>9957.59</v>
      </c>
    </row>
    <row r="71" spans="12:71" x14ac:dyDescent="0.25">
      <c r="L71" s="19" t="s">
        <v>85</v>
      </c>
      <c r="M71" s="19"/>
      <c r="N71" s="19"/>
      <c r="O71" s="19"/>
    </row>
    <row r="72" spans="12:71" x14ac:dyDescent="0.25">
      <c r="L72" s="20" t="s">
        <v>21</v>
      </c>
      <c r="M72" s="25"/>
      <c r="N72" s="25"/>
      <c r="O72" s="21"/>
      <c r="U72" s="24" t="s">
        <v>49</v>
      </c>
      <c r="V72" s="24"/>
      <c r="W72" s="24"/>
      <c r="X72" s="24"/>
      <c r="AJ72" s="24" t="s">
        <v>49</v>
      </c>
      <c r="AK72" s="24"/>
      <c r="AL72" s="24"/>
      <c r="AM72" s="24"/>
      <c r="AY72" s="24" t="s">
        <v>49</v>
      </c>
      <c r="AZ72" s="24"/>
      <c r="BA72" s="24"/>
      <c r="BB72" s="24"/>
      <c r="BN72" s="24" t="s">
        <v>49</v>
      </c>
      <c r="BO72" s="24"/>
      <c r="BP72" s="24"/>
      <c r="BQ72" s="24"/>
    </row>
    <row r="73" spans="12:71" x14ac:dyDescent="0.25">
      <c r="L73" s="3"/>
      <c r="M73" s="3" t="s">
        <v>16</v>
      </c>
      <c r="N73" s="3" t="s">
        <v>17</v>
      </c>
      <c r="O73" s="3" t="s">
        <v>18</v>
      </c>
      <c r="U73" s="3"/>
      <c r="V73" s="3">
        <v>2000</v>
      </c>
      <c r="W73" s="3">
        <v>2007</v>
      </c>
      <c r="X73" s="3">
        <v>2015</v>
      </c>
      <c r="AJ73" s="3"/>
      <c r="AK73" s="3">
        <v>2000</v>
      </c>
      <c r="AL73" s="3">
        <v>2007</v>
      </c>
      <c r="AM73" s="3">
        <v>2015</v>
      </c>
      <c r="AY73" s="3"/>
      <c r="AZ73" s="3">
        <v>2000</v>
      </c>
      <c r="BA73" s="3">
        <v>2007</v>
      </c>
      <c r="BB73" s="3">
        <v>2015</v>
      </c>
      <c r="BN73" s="3"/>
      <c r="BO73" s="3">
        <v>2000</v>
      </c>
      <c r="BP73" s="3">
        <v>2007</v>
      </c>
      <c r="BQ73" s="3">
        <v>2015</v>
      </c>
    </row>
    <row r="74" spans="12:71" x14ac:dyDescent="0.25">
      <c r="L74" s="3" t="s">
        <v>4</v>
      </c>
      <c r="M74" s="2">
        <v>132</v>
      </c>
      <c r="N74" s="8">
        <f>N33</f>
        <v>19621.464952319999</v>
      </c>
      <c r="O74" s="8">
        <f>N74*8</f>
        <v>156971.71961855999</v>
      </c>
      <c r="U74" s="3" t="s">
        <v>6</v>
      </c>
      <c r="V74" s="2">
        <v>0.16</v>
      </c>
      <c r="W74" s="2">
        <v>0.17</v>
      </c>
      <c r="X74" s="2" t="s">
        <v>59</v>
      </c>
      <c r="AJ74" s="3" t="s">
        <v>6</v>
      </c>
      <c r="AK74" s="2">
        <v>0.83</v>
      </c>
      <c r="AL74" s="2">
        <v>0.9</v>
      </c>
      <c r="AM74" s="2" t="s">
        <v>59</v>
      </c>
      <c r="AY74" s="3" t="s">
        <v>6</v>
      </c>
      <c r="AZ74" s="2">
        <v>0.44</v>
      </c>
      <c r="BA74" s="2">
        <v>0.47</v>
      </c>
      <c r="BB74" s="2" t="s">
        <v>59</v>
      </c>
      <c r="BN74" s="3" t="s">
        <v>6</v>
      </c>
      <c r="BO74" s="2">
        <f>V74+AK74+AZ74</f>
        <v>1.43</v>
      </c>
      <c r="BP74" s="2">
        <f t="shared" ref="BP74:BP76" si="68">W74+AL74+BA74</f>
        <v>1.54</v>
      </c>
      <c r="BQ74" s="2" t="s">
        <v>59</v>
      </c>
    </row>
    <row r="75" spans="12:71" x14ac:dyDescent="0.25">
      <c r="L75" s="3" t="s">
        <v>5</v>
      </c>
      <c r="M75" s="2">
        <v>132</v>
      </c>
      <c r="N75" s="8">
        <f>N45</f>
        <v>19621.464952319999</v>
      </c>
      <c r="O75" s="8">
        <f>N75</f>
        <v>19621.464952319999</v>
      </c>
      <c r="U75" s="3" t="s">
        <v>3</v>
      </c>
      <c r="V75" s="2">
        <v>0.1</v>
      </c>
      <c r="W75" s="2">
        <v>0.08</v>
      </c>
      <c r="X75" s="2">
        <v>0.04</v>
      </c>
      <c r="AJ75" s="3" t="s">
        <v>3</v>
      </c>
      <c r="AK75" s="2">
        <v>0.51</v>
      </c>
      <c r="AL75" s="2">
        <v>0.4</v>
      </c>
      <c r="AM75" s="2">
        <v>0.19</v>
      </c>
      <c r="AY75" s="3" t="s">
        <v>3</v>
      </c>
      <c r="AZ75" s="2">
        <v>0.28000000000000003</v>
      </c>
      <c r="BA75" s="2">
        <v>0.23</v>
      </c>
      <c r="BB75" s="2">
        <v>0.11</v>
      </c>
      <c r="BN75" s="3" t="s">
        <v>3</v>
      </c>
      <c r="BO75" s="2">
        <f t="shared" ref="BO75" si="69">V75+AK75+AZ75</f>
        <v>0.89</v>
      </c>
      <c r="BP75" s="2">
        <f t="shared" si="68"/>
        <v>0.71000000000000008</v>
      </c>
      <c r="BQ75" s="2">
        <f t="shared" ref="BQ75:BQ77" si="70">X75+AM75+BB75</f>
        <v>0.34</v>
      </c>
    </row>
    <row r="76" spans="12:71" x14ac:dyDescent="0.25">
      <c r="U76" s="3" t="s">
        <v>4</v>
      </c>
      <c r="V76" s="2" t="s">
        <v>59</v>
      </c>
      <c r="W76" s="2">
        <v>0.06</v>
      </c>
      <c r="X76" s="2">
        <v>0.15</v>
      </c>
      <c r="AJ76" s="3" t="s">
        <v>4</v>
      </c>
      <c r="AK76" s="2" t="s">
        <v>59</v>
      </c>
      <c r="AL76" s="2">
        <v>0.3</v>
      </c>
      <c r="AM76" s="2">
        <v>0.82</v>
      </c>
      <c r="AY76" s="3" t="s">
        <v>4</v>
      </c>
      <c r="AZ76" s="2" t="s">
        <v>59</v>
      </c>
      <c r="BA76" s="2">
        <v>0.17</v>
      </c>
      <c r="BB76" s="2">
        <v>0.47</v>
      </c>
      <c r="BN76" s="3" t="s">
        <v>4</v>
      </c>
      <c r="BO76" s="2" t="s">
        <v>59</v>
      </c>
      <c r="BP76" s="2">
        <f t="shared" si="68"/>
        <v>0.53</v>
      </c>
      <c r="BQ76" s="2">
        <f t="shared" si="70"/>
        <v>1.44</v>
      </c>
    </row>
    <row r="77" spans="12:71" x14ac:dyDescent="0.25">
      <c r="L77" s="19" t="s">
        <v>86</v>
      </c>
      <c r="M77" s="19"/>
      <c r="N77" s="19"/>
      <c r="O77" s="19"/>
      <c r="U77" s="3" t="s">
        <v>5</v>
      </c>
      <c r="V77" s="2" t="s">
        <v>59</v>
      </c>
      <c r="W77" s="2" t="s">
        <v>59</v>
      </c>
      <c r="X77" s="2">
        <v>0.12</v>
      </c>
      <c r="AJ77" s="3" t="s">
        <v>5</v>
      </c>
      <c r="AK77" s="2" t="s">
        <v>59</v>
      </c>
      <c r="AL77" s="2" t="s">
        <v>59</v>
      </c>
      <c r="AM77" s="2">
        <v>0.61</v>
      </c>
      <c r="AY77" s="3" t="s">
        <v>5</v>
      </c>
      <c r="AZ77" s="2" t="s">
        <v>59</v>
      </c>
      <c r="BA77" s="2" t="s">
        <v>59</v>
      </c>
      <c r="BB77" s="2">
        <v>0.34</v>
      </c>
      <c r="BN77" s="3" t="s">
        <v>5</v>
      </c>
      <c r="BO77" s="2" t="s">
        <v>59</v>
      </c>
      <c r="BP77" s="2" t="s">
        <v>59</v>
      </c>
      <c r="BQ77" s="2">
        <f t="shared" si="70"/>
        <v>1.07</v>
      </c>
    </row>
    <row r="78" spans="12:71" x14ac:dyDescent="0.25">
      <c r="L78" s="20" t="s">
        <v>21</v>
      </c>
      <c r="M78" s="25"/>
      <c r="N78" s="25"/>
      <c r="O78" s="21"/>
      <c r="U78" s="4" t="s">
        <v>8</v>
      </c>
      <c r="V78" s="2">
        <f>SUM(V74:V77)</f>
        <v>0.26</v>
      </c>
      <c r="W78" s="2">
        <f>SUM(W74:W77)</f>
        <v>0.31</v>
      </c>
      <c r="X78" s="2">
        <f>SUM(X74:X77)</f>
        <v>0.31</v>
      </c>
      <c r="AJ78" s="4" t="s">
        <v>8</v>
      </c>
      <c r="AK78" s="2">
        <f>SUM(AK74:AK77)</f>
        <v>1.3399999999999999</v>
      </c>
      <c r="AL78" s="2">
        <f>SUM(AL74:AL77)</f>
        <v>1.6</v>
      </c>
      <c r="AM78" s="2">
        <f>SUM(AM74:AM77)</f>
        <v>1.62</v>
      </c>
      <c r="AY78" s="4" t="s">
        <v>8</v>
      </c>
      <c r="AZ78" s="2">
        <f>SUM(AZ74:AZ77)</f>
        <v>0.72</v>
      </c>
      <c r="BA78" s="2">
        <f>SUM(BA74:BA77)</f>
        <v>0.87</v>
      </c>
      <c r="BB78" s="2">
        <f>SUM(BB74:BB77)</f>
        <v>0.91999999999999993</v>
      </c>
      <c r="BN78" s="4" t="s">
        <v>8</v>
      </c>
      <c r="BO78" s="2">
        <f>SUM(BO74:BO77)</f>
        <v>2.3199999999999998</v>
      </c>
      <c r="BP78" s="2">
        <f>SUM(BP74:BP77)</f>
        <v>2.7800000000000002</v>
      </c>
      <c r="BQ78" s="2">
        <f>SUM(BQ74:BQ77)</f>
        <v>2.85</v>
      </c>
    </row>
    <row r="79" spans="12:71" x14ac:dyDescent="0.25">
      <c r="L79" s="3"/>
      <c r="M79" s="3" t="s">
        <v>16</v>
      </c>
      <c r="N79" s="3" t="s">
        <v>17</v>
      </c>
      <c r="O79" s="3" t="s">
        <v>18</v>
      </c>
    </row>
    <row r="80" spans="12:71" x14ac:dyDescent="0.25">
      <c r="L80" s="3" t="s">
        <v>4</v>
      </c>
      <c r="M80" s="2">
        <v>132</v>
      </c>
      <c r="N80" s="8">
        <f>N63</f>
        <v>5606.1328435199985</v>
      </c>
      <c r="O80" s="8">
        <f>N80*8</f>
        <v>44849.062748159988</v>
      </c>
    </row>
    <row r="81" spans="12:15" x14ac:dyDescent="0.25">
      <c r="L81" s="3" t="s">
        <v>5</v>
      </c>
      <c r="M81" s="2">
        <v>132</v>
      </c>
      <c r="N81" s="8">
        <f>N80</f>
        <v>5606.1328435199985</v>
      </c>
      <c r="O81" s="8">
        <f>N81</f>
        <v>5606.1328435199985</v>
      </c>
    </row>
  </sheetData>
  <mergeCells count="242">
    <mergeCell ref="B3:C3"/>
    <mergeCell ref="F3:I3"/>
    <mergeCell ref="L3:O3"/>
    <mergeCell ref="L53:O53"/>
    <mergeCell ref="L59:O59"/>
    <mergeCell ref="L23:O23"/>
    <mergeCell ref="B12:C12"/>
    <mergeCell ref="B21:C21"/>
    <mergeCell ref="F5:I5"/>
    <mergeCell ref="L29:O29"/>
    <mergeCell ref="L30:O30"/>
    <mergeCell ref="L35:O35"/>
    <mergeCell ref="L11:O11"/>
    <mergeCell ref="F12:I12"/>
    <mergeCell ref="L12:O12"/>
    <mergeCell ref="L17:O17"/>
    <mergeCell ref="F19:I19"/>
    <mergeCell ref="AB55:AE55"/>
    <mergeCell ref="S3:AD3"/>
    <mergeCell ref="R5:Z5"/>
    <mergeCell ref="AB5:AE5"/>
    <mergeCell ref="R7:U7"/>
    <mergeCell ref="W7:Z7"/>
    <mergeCell ref="AB7:AE7"/>
    <mergeCell ref="L41:O41"/>
    <mergeCell ref="L47:O47"/>
    <mergeCell ref="L48:O48"/>
    <mergeCell ref="W31:Z31"/>
    <mergeCell ref="AB31:AE31"/>
    <mergeCell ref="R39:U39"/>
    <mergeCell ref="W39:Z39"/>
    <mergeCell ref="AB39:AE39"/>
    <mergeCell ref="R15:U15"/>
    <mergeCell ref="W15:Z15"/>
    <mergeCell ref="AB15:AE15"/>
    <mergeCell ref="R23:U23"/>
    <mergeCell ref="W23:Z23"/>
    <mergeCell ref="AB23:AE23"/>
    <mergeCell ref="AL39:AO39"/>
    <mergeCell ref="AQ39:AT39"/>
    <mergeCell ref="R63:U63"/>
    <mergeCell ref="W63:Z63"/>
    <mergeCell ref="U72:X72"/>
    <mergeCell ref="AH3:AS3"/>
    <mergeCell ref="AG5:AO5"/>
    <mergeCell ref="AQ5:AT5"/>
    <mergeCell ref="AG7:AJ7"/>
    <mergeCell ref="AL7:AO7"/>
    <mergeCell ref="AQ7:AT7"/>
    <mergeCell ref="AG15:AJ15"/>
    <mergeCell ref="AL15:AO15"/>
    <mergeCell ref="AQ15:AT15"/>
    <mergeCell ref="AG23:AJ23"/>
    <mergeCell ref="AL23:AO23"/>
    <mergeCell ref="AQ23:AT23"/>
    <mergeCell ref="AG31:AJ31"/>
    <mergeCell ref="R47:U47"/>
    <mergeCell ref="W47:Z47"/>
    <mergeCell ref="AB47:AE47"/>
    <mergeCell ref="R55:U55"/>
    <mergeCell ref="W55:Z55"/>
    <mergeCell ref="R31:U31"/>
    <mergeCell ref="AG63:AJ63"/>
    <mergeCell ref="AL63:AO63"/>
    <mergeCell ref="AJ72:AM72"/>
    <mergeCell ref="AW3:BH3"/>
    <mergeCell ref="AV5:BD5"/>
    <mergeCell ref="BF5:BI5"/>
    <mergeCell ref="AV7:AY7"/>
    <mergeCell ref="BA7:BD7"/>
    <mergeCell ref="BF7:BI7"/>
    <mergeCell ref="AV15:AY15"/>
    <mergeCell ref="BA15:BD15"/>
    <mergeCell ref="BF15:BI15"/>
    <mergeCell ref="AV23:AY23"/>
    <mergeCell ref="BA23:BD23"/>
    <mergeCell ref="BF23:BI23"/>
    <mergeCell ref="AV31:AY31"/>
    <mergeCell ref="AG47:AJ47"/>
    <mergeCell ref="AL47:AO47"/>
    <mergeCell ref="AQ47:AT47"/>
    <mergeCell ref="AG55:AJ55"/>
    <mergeCell ref="AL55:AO55"/>
    <mergeCell ref="AL31:AO31"/>
    <mergeCell ref="AQ31:AT31"/>
    <mergeCell ref="AG39:AJ39"/>
    <mergeCell ref="AY72:BB72"/>
    <mergeCell ref="AV47:AY47"/>
    <mergeCell ref="BA47:BD47"/>
    <mergeCell ref="BF47:BI47"/>
    <mergeCell ref="AV55:AY55"/>
    <mergeCell ref="BA55:BD55"/>
    <mergeCell ref="BA31:BD31"/>
    <mergeCell ref="BF31:BI31"/>
    <mergeCell ref="AV39:AY39"/>
    <mergeCell ref="BA39:BD39"/>
    <mergeCell ref="BF39:BI39"/>
    <mergeCell ref="BU47:BX47"/>
    <mergeCell ref="BK55:BN55"/>
    <mergeCell ref="BP55:BS55"/>
    <mergeCell ref="BP31:BS31"/>
    <mergeCell ref="BU31:BX31"/>
    <mergeCell ref="BK39:BN39"/>
    <mergeCell ref="BP39:BS39"/>
    <mergeCell ref="BU39:BX39"/>
    <mergeCell ref="AV63:AY63"/>
    <mergeCell ref="BA63:BD63"/>
    <mergeCell ref="L66:O66"/>
    <mergeCell ref="L72:O72"/>
    <mergeCell ref="L78:O78"/>
    <mergeCell ref="AQ55:AT55"/>
    <mergeCell ref="BF55:BI55"/>
    <mergeCell ref="BL3:BW3"/>
    <mergeCell ref="BK5:BS5"/>
    <mergeCell ref="BU5:BX5"/>
    <mergeCell ref="BK7:BN7"/>
    <mergeCell ref="BP7:BS7"/>
    <mergeCell ref="BU7:BX7"/>
    <mergeCell ref="BK15:BN15"/>
    <mergeCell ref="BP15:BS15"/>
    <mergeCell ref="BU15:BX15"/>
    <mergeCell ref="BK23:BN23"/>
    <mergeCell ref="BP23:BS23"/>
    <mergeCell ref="BU23:BX23"/>
    <mergeCell ref="BK31:BN31"/>
    <mergeCell ref="BU55:BX55"/>
    <mergeCell ref="BK63:BN63"/>
    <mergeCell ref="BP63:BS63"/>
    <mergeCell ref="BN72:BQ72"/>
    <mergeCell ref="BK47:BN47"/>
    <mergeCell ref="BP47:BS47"/>
    <mergeCell ref="CD42:CE42"/>
    <mergeCell ref="CD37:CE37"/>
    <mergeCell ref="CD32:CE32"/>
    <mergeCell ref="CD27:CE27"/>
    <mergeCell ref="CD22:CE22"/>
    <mergeCell ref="CD17:CE17"/>
    <mergeCell ref="CD12:CE12"/>
    <mergeCell ref="CD7:CE7"/>
    <mergeCell ref="CM27:CN27"/>
    <mergeCell ref="CA5:CE5"/>
    <mergeCell ref="CG5:CH5"/>
    <mergeCell ref="CA7:CB7"/>
    <mergeCell ref="CA12:CB12"/>
    <mergeCell ref="CA17:CB17"/>
    <mergeCell ref="CA22:CB22"/>
    <mergeCell ref="CA27:CB27"/>
    <mergeCell ref="CA32:CB32"/>
    <mergeCell ref="CA37:CB37"/>
    <mergeCell ref="CA3:CH3"/>
    <mergeCell ref="CG7:CH7"/>
    <mergeCell ref="CG12:CH12"/>
    <mergeCell ref="CG17:CH17"/>
    <mergeCell ref="CG22:CH22"/>
    <mergeCell ref="CG27:CH27"/>
    <mergeCell ref="CG32:CH32"/>
    <mergeCell ref="CG37:CH37"/>
    <mergeCell ref="CJ3:CQ3"/>
    <mergeCell ref="CJ5:CN5"/>
    <mergeCell ref="CP5:CQ5"/>
    <mergeCell ref="CJ7:CK7"/>
    <mergeCell ref="CM7:CN7"/>
    <mergeCell ref="CP7:CQ7"/>
    <mergeCell ref="CJ12:CK12"/>
    <mergeCell ref="CM12:CN12"/>
    <mergeCell ref="CP12:CQ12"/>
    <mergeCell ref="CJ17:CK17"/>
    <mergeCell ref="CM17:CN17"/>
    <mergeCell ref="CP17:CQ17"/>
    <mergeCell ref="CJ22:CK22"/>
    <mergeCell ref="CM22:CN22"/>
    <mergeCell ref="CP22:CQ22"/>
    <mergeCell ref="CJ27:CK27"/>
    <mergeCell ref="CP27:CQ27"/>
    <mergeCell ref="CJ32:CK32"/>
    <mergeCell ref="CM32:CN32"/>
    <mergeCell ref="CP32:CQ32"/>
    <mergeCell ref="CJ37:CK37"/>
    <mergeCell ref="CM37:CN37"/>
    <mergeCell ref="CP37:CQ37"/>
    <mergeCell ref="CJ42:CK42"/>
    <mergeCell ref="CM42:CN42"/>
    <mergeCell ref="CS17:CT17"/>
    <mergeCell ref="CV17:CW17"/>
    <mergeCell ref="CY17:CZ17"/>
    <mergeCell ref="CS22:CT22"/>
    <mergeCell ref="CV22:CW22"/>
    <mergeCell ref="CY22:CZ22"/>
    <mergeCell ref="CS27:CT27"/>
    <mergeCell ref="CV27:CW27"/>
    <mergeCell ref="CY27:CZ27"/>
    <mergeCell ref="CS3:CZ3"/>
    <mergeCell ref="CS5:CW5"/>
    <mergeCell ref="CY5:CZ5"/>
    <mergeCell ref="CS7:CT7"/>
    <mergeCell ref="CV7:CW7"/>
    <mergeCell ref="CY7:CZ7"/>
    <mergeCell ref="CS12:CT12"/>
    <mergeCell ref="CV12:CW12"/>
    <mergeCell ref="CY12:CZ12"/>
    <mergeCell ref="DB17:DC17"/>
    <mergeCell ref="DE17:DF17"/>
    <mergeCell ref="DH17:DI17"/>
    <mergeCell ref="DB22:DC22"/>
    <mergeCell ref="DE22:DF22"/>
    <mergeCell ref="DH22:DI22"/>
    <mergeCell ref="DB27:DC27"/>
    <mergeCell ref="DE27:DF27"/>
    <mergeCell ref="DH27:DI27"/>
    <mergeCell ref="DB3:DI3"/>
    <mergeCell ref="DB5:DF5"/>
    <mergeCell ref="DH5:DI5"/>
    <mergeCell ref="DB7:DC7"/>
    <mergeCell ref="DE7:DF7"/>
    <mergeCell ref="DH7:DI7"/>
    <mergeCell ref="DB12:DC12"/>
    <mergeCell ref="DE12:DF12"/>
    <mergeCell ref="DH12:DI12"/>
    <mergeCell ref="L77:O77"/>
    <mergeCell ref="DH32:DI32"/>
    <mergeCell ref="DB37:DC37"/>
    <mergeCell ref="DE37:DF37"/>
    <mergeCell ref="DH37:DI37"/>
    <mergeCell ref="DB42:DC42"/>
    <mergeCell ref="DE42:DF42"/>
    <mergeCell ref="DC47:DD47"/>
    <mergeCell ref="L65:O65"/>
    <mergeCell ref="L71:O71"/>
    <mergeCell ref="CY37:CZ37"/>
    <mergeCell ref="CS42:CT42"/>
    <mergeCell ref="CV42:CW42"/>
    <mergeCell ref="CT47:CU47"/>
    <mergeCell ref="DB32:DC32"/>
    <mergeCell ref="DE32:DF32"/>
    <mergeCell ref="CK47:CL47"/>
    <mergeCell ref="CS32:CT32"/>
    <mergeCell ref="CV32:CW32"/>
    <mergeCell ref="CY32:CZ32"/>
    <mergeCell ref="CS37:CT37"/>
    <mergeCell ref="CV37:CW37"/>
    <mergeCell ref="CA42:CB42"/>
    <mergeCell ref="CB47:CC47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DH81"/>
  <sheetViews>
    <sheetView topLeftCell="L1" workbookViewId="0">
      <selection activeCell="P66" sqref="P66"/>
    </sheetView>
  </sheetViews>
  <sheetFormatPr baseColWidth="10" defaultRowHeight="15" x14ac:dyDescent="0.25"/>
  <cols>
    <col min="2" max="2" width="29.7109375" bestFit="1" customWidth="1"/>
    <col min="5" max="10" width="15.7109375" customWidth="1"/>
    <col min="12" max="12" width="13" bestFit="1" customWidth="1"/>
    <col min="15" max="15" width="23.7109375" bestFit="1" customWidth="1"/>
    <col min="78" max="78" width="14.42578125" customWidth="1"/>
    <col min="79" max="79" width="14.140625" customWidth="1"/>
    <col min="81" max="81" width="13.85546875" customWidth="1"/>
    <col min="82" max="82" width="12.85546875" customWidth="1"/>
    <col min="84" max="84" width="15.28515625" customWidth="1"/>
    <col min="85" max="85" width="14.42578125" customWidth="1"/>
    <col min="87" max="87" width="13.42578125" customWidth="1"/>
    <col min="88" max="88" width="12.7109375" customWidth="1"/>
    <col min="90" max="91" width="14.42578125" customWidth="1"/>
    <col min="93" max="93" width="14" customWidth="1"/>
    <col min="94" max="94" width="14.85546875" customWidth="1"/>
    <col min="96" max="96" width="13.42578125" customWidth="1"/>
    <col min="97" max="97" width="13" customWidth="1"/>
    <col min="99" max="99" width="14.140625" customWidth="1"/>
    <col min="100" max="100" width="13.85546875" customWidth="1"/>
    <col min="102" max="102" width="14.42578125" customWidth="1"/>
    <col min="103" max="103" width="13.7109375" customWidth="1"/>
    <col min="105" max="105" width="14" customWidth="1"/>
    <col min="106" max="106" width="12.85546875" customWidth="1"/>
    <col min="108" max="108" width="14.7109375" customWidth="1"/>
    <col min="109" max="109" width="14.140625" customWidth="1"/>
    <col min="111" max="111" width="13.28515625" customWidth="1"/>
    <col min="112" max="112" width="14.28515625" customWidth="1"/>
  </cols>
  <sheetData>
    <row r="3" spans="2:112" x14ac:dyDescent="0.25">
      <c r="B3" s="24" t="s">
        <v>25</v>
      </c>
      <c r="C3" s="24"/>
      <c r="E3" s="5"/>
      <c r="F3" s="30" t="s">
        <v>9</v>
      </c>
      <c r="G3" s="30"/>
      <c r="H3" s="30"/>
      <c r="I3" s="30"/>
      <c r="J3" s="5"/>
      <c r="L3" s="24" t="s">
        <v>7</v>
      </c>
      <c r="M3" s="24"/>
      <c r="N3" s="24"/>
      <c r="O3" s="24"/>
      <c r="S3" s="24" t="s">
        <v>65</v>
      </c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H3" s="24" t="s">
        <v>62</v>
      </c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W3" s="24" t="s">
        <v>66</v>
      </c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L3" s="20" t="s">
        <v>67</v>
      </c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1"/>
      <c r="BZ3" s="24" t="s">
        <v>76</v>
      </c>
      <c r="CA3" s="24"/>
      <c r="CB3" s="24"/>
      <c r="CC3" s="24"/>
      <c r="CD3" s="24"/>
      <c r="CE3" s="24"/>
      <c r="CF3" s="24"/>
      <c r="CG3" s="24"/>
      <c r="CI3" s="24" t="s">
        <v>72</v>
      </c>
      <c r="CJ3" s="24"/>
      <c r="CK3" s="24"/>
      <c r="CL3" s="24"/>
      <c r="CM3" s="24"/>
      <c r="CN3" s="24"/>
      <c r="CO3" s="24"/>
      <c r="CP3" s="24"/>
      <c r="CR3" s="24" t="s">
        <v>77</v>
      </c>
      <c r="CS3" s="24"/>
      <c r="CT3" s="24"/>
      <c r="CU3" s="24"/>
      <c r="CV3" s="24"/>
      <c r="CW3" s="24"/>
      <c r="CX3" s="24"/>
      <c r="CY3" s="24"/>
      <c r="DA3" s="24" t="s">
        <v>78</v>
      </c>
      <c r="DB3" s="24"/>
      <c r="DC3" s="24"/>
      <c r="DD3" s="24"/>
      <c r="DE3" s="24"/>
      <c r="DF3" s="24"/>
      <c r="DG3" s="24"/>
      <c r="DH3" s="24"/>
    </row>
    <row r="4" spans="2:112" x14ac:dyDescent="0.25">
      <c r="B4" s="3" t="s">
        <v>13</v>
      </c>
      <c r="C4" s="8">
        <v>4.8639999999999999</v>
      </c>
      <c r="E4" s="1"/>
      <c r="J4" s="1"/>
      <c r="L4" s="3"/>
      <c r="M4" s="3">
        <v>2000</v>
      </c>
      <c r="N4" s="3">
        <v>2007</v>
      </c>
      <c r="O4" s="3">
        <v>2015</v>
      </c>
    </row>
    <row r="5" spans="2:112" x14ac:dyDescent="0.25">
      <c r="B5" s="3" t="s">
        <v>15</v>
      </c>
      <c r="C5" s="8">
        <v>0.28499999999999998</v>
      </c>
      <c r="E5" s="1"/>
      <c r="F5" s="24" t="s">
        <v>10</v>
      </c>
      <c r="G5" s="24"/>
      <c r="H5" s="24"/>
      <c r="I5" s="24"/>
      <c r="J5" s="1"/>
      <c r="L5" s="3" t="s">
        <v>6</v>
      </c>
      <c r="M5" s="2">
        <f>G7+G14+G21</f>
        <v>115</v>
      </c>
      <c r="N5" s="2">
        <f t="shared" ref="N5:O8" si="0">H7+H14+H21</f>
        <v>125</v>
      </c>
      <c r="O5" s="2">
        <f t="shared" si="0"/>
        <v>0</v>
      </c>
      <c r="R5" s="24" t="s">
        <v>50</v>
      </c>
      <c r="S5" s="24"/>
      <c r="T5" s="24"/>
      <c r="U5" s="24"/>
      <c r="V5" s="24"/>
      <c r="W5" s="24"/>
      <c r="X5" s="24"/>
      <c r="Y5" s="24"/>
      <c r="Z5" s="24"/>
      <c r="AB5" s="24" t="s">
        <v>51</v>
      </c>
      <c r="AC5" s="24"/>
      <c r="AD5" s="24"/>
      <c r="AE5" s="24"/>
      <c r="AG5" s="24" t="s">
        <v>50</v>
      </c>
      <c r="AH5" s="24"/>
      <c r="AI5" s="24"/>
      <c r="AJ5" s="24"/>
      <c r="AK5" s="24"/>
      <c r="AL5" s="24"/>
      <c r="AM5" s="24"/>
      <c r="AN5" s="24"/>
      <c r="AO5" s="24"/>
      <c r="AQ5" s="24" t="s">
        <v>51</v>
      </c>
      <c r="AR5" s="24"/>
      <c r="AS5" s="24"/>
      <c r="AT5" s="24"/>
      <c r="AV5" s="24" t="s">
        <v>50</v>
      </c>
      <c r="AW5" s="24"/>
      <c r="AX5" s="24"/>
      <c r="AY5" s="24"/>
      <c r="AZ5" s="24"/>
      <c r="BA5" s="24"/>
      <c r="BB5" s="24"/>
      <c r="BC5" s="24"/>
      <c r="BD5" s="24"/>
      <c r="BF5" s="24" t="s">
        <v>51</v>
      </c>
      <c r="BG5" s="24"/>
      <c r="BH5" s="24"/>
      <c r="BI5" s="24"/>
      <c r="BK5" s="20" t="s">
        <v>50</v>
      </c>
      <c r="BL5" s="25"/>
      <c r="BM5" s="25"/>
      <c r="BN5" s="25"/>
      <c r="BO5" s="25"/>
      <c r="BP5" s="25"/>
      <c r="BQ5" s="25"/>
      <c r="BR5" s="25"/>
      <c r="BS5" s="21"/>
      <c r="BU5" s="20" t="s">
        <v>51</v>
      </c>
      <c r="BV5" s="25"/>
      <c r="BW5" s="25"/>
      <c r="BX5" s="21"/>
      <c r="BZ5" s="20" t="s">
        <v>50</v>
      </c>
      <c r="CA5" s="25"/>
      <c r="CB5" s="25"/>
      <c r="CC5" s="25"/>
      <c r="CD5" s="21"/>
      <c r="CF5" s="20" t="s">
        <v>51</v>
      </c>
      <c r="CG5" s="21"/>
      <c r="CI5" s="20" t="s">
        <v>50</v>
      </c>
      <c r="CJ5" s="25"/>
      <c r="CK5" s="25"/>
      <c r="CL5" s="25"/>
      <c r="CM5" s="21"/>
      <c r="CO5" s="20" t="s">
        <v>51</v>
      </c>
      <c r="CP5" s="21"/>
      <c r="CR5" s="20" t="s">
        <v>50</v>
      </c>
      <c r="CS5" s="25"/>
      <c r="CT5" s="25"/>
      <c r="CU5" s="25"/>
      <c r="CV5" s="21"/>
      <c r="CX5" s="20" t="s">
        <v>51</v>
      </c>
      <c r="CY5" s="21"/>
      <c r="DA5" s="20" t="s">
        <v>50</v>
      </c>
      <c r="DB5" s="25"/>
      <c r="DC5" s="25"/>
      <c r="DD5" s="25"/>
      <c r="DE5" s="21"/>
      <c r="DG5" s="20" t="s">
        <v>51</v>
      </c>
      <c r="DH5" s="21"/>
    </row>
    <row r="6" spans="2:112" x14ac:dyDescent="0.25">
      <c r="B6" s="3" t="s">
        <v>14</v>
      </c>
      <c r="C6" s="8">
        <v>4.6666999999999996</v>
      </c>
      <c r="E6" s="1"/>
      <c r="F6" s="3"/>
      <c r="G6" s="3">
        <v>2000</v>
      </c>
      <c r="H6" s="3">
        <v>2007</v>
      </c>
      <c r="I6" s="3">
        <v>2015</v>
      </c>
      <c r="J6" s="1"/>
      <c r="L6" s="3" t="s">
        <v>3</v>
      </c>
      <c r="M6" s="2">
        <f>G8+G15+G22</f>
        <v>82</v>
      </c>
      <c r="N6" s="2">
        <f t="shared" si="0"/>
        <v>65</v>
      </c>
      <c r="O6" s="2">
        <f t="shared" si="0"/>
        <v>31</v>
      </c>
    </row>
    <row r="7" spans="2:112" x14ac:dyDescent="0.25">
      <c r="B7" s="3" t="s">
        <v>1</v>
      </c>
      <c r="C7" s="8">
        <f>C6*C4</f>
        <v>22.698828799999998</v>
      </c>
      <c r="E7" s="1"/>
      <c r="F7" s="3" t="s">
        <v>6</v>
      </c>
      <c r="G7" s="2">
        <v>0</v>
      </c>
      <c r="H7" s="2">
        <v>0</v>
      </c>
      <c r="I7" s="2">
        <v>0</v>
      </c>
      <c r="J7" s="1"/>
      <c r="L7" s="3" t="s">
        <v>4</v>
      </c>
      <c r="M7" s="2">
        <f>G9+G16+G23</f>
        <v>0</v>
      </c>
      <c r="N7" s="2">
        <f t="shared" si="0"/>
        <v>49</v>
      </c>
      <c r="O7" s="2">
        <f t="shared" si="0"/>
        <v>136</v>
      </c>
      <c r="R7" s="24" t="s">
        <v>33</v>
      </c>
      <c r="S7" s="24"/>
      <c r="T7" s="24"/>
      <c r="U7" s="24"/>
      <c r="W7" s="24" t="s">
        <v>41</v>
      </c>
      <c r="X7" s="24"/>
      <c r="Y7" s="24"/>
      <c r="Z7" s="24"/>
      <c r="AB7" s="24" t="s">
        <v>52</v>
      </c>
      <c r="AC7" s="24"/>
      <c r="AD7" s="24"/>
      <c r="AE7" s="24"/>
      <c r="AG7" s="24" t="s">
        <v>33</v>
      </c>
      <c r="AH7" s="24"/>
      <c r="AI7" s="24"/>
      <c r="AJ7" s="24"/>
      <c r="AL7" s="24" t="s">
        <v>41</v>
      </c>
      <c r="AM7" s="24"/>
      <c r="AN7" s="24"/>
      <c r="AO7" s="24"/>
      <c r="AQ7" s="24" t="s">
        <v>52</v>
      </c>
      <c r="AR7" s="24"/>
      <c r="AS7" s="24"/>
      <c r="AT7" s="24"/>
      <c r="AV7" s="24" t="s">
        <v>33</v>
      </c>
      <c r="AW7" s="24"/>
      <c r="AX7" s="24"/>
      <c r="AY7" s="24"/>
      <c r="BA7" s="24" t="s">
        <v>41</v>
      </c>
      <c r="BB7" s="24"/>
      <c r="BC7" s="24"/>
      <c r="BD7" s="24"/>
      <c r="BF7" s="24" t="s">
        <v>52</v>
      </c>
      <c r="BG7" s="24"/>
      <c r="BH7" s="24"/>
      <c r="BI7" s="24"/>
      <c r="BK7" s="20" t="s">
        <v>33</v>
      </c>
      <c r="BL7" s="25"/>
      <c r="BM7" s="25"/>
      <c r="BN7" s="21"/>
      <c r="BP7" s="20" t="s">
        <v>41</v>
      </c>
      <c r="BQ7" s="25"/>
      <c r="BR7" s="25"/>
      <c r="BS7" s="21"/>
      <c r="BU7" s="20" t="s">
        <v>52</v>
      </c>
      <c r="BV7" s="25"/>
      <c r="BW7" s="25"/>
      <c r="BX7" s="21"/>
      <c r="BZ7" s="20" t="s">
        <v>33</v>
      </c>
      <c r="CA7" s="21"/>
      <c r="CC7" s="20" t="s">
        <v>41</v>
      </c>
      <c r="CD7" s="21"/>
      <c r="CF7" s="20" t="s">
        <v>52</v>
      </c>
      <c r="CG7" s="21"/>
      <c r="CI7" s="20" t="s">
        <v>33</v>
      </c>
      <c r="CJ7" s="21"/>
      <c r="CL7" s="20" t="s">
        <v>41</v>
      </c>
      <c r="CM7" s="21"/>
      <c r="CO7" s="20" t="s">
        <v>52</v>
      </c>
      <c r="CP7" s="21"/>
      <c r="CR7" s="20" t="s">
        <v>33</v>
      </c>
      <c r="CS7" s="21"/>
      <c r="CU7" s="20" t="s">
        <v>41</v>
      </c>
      <c r="CV7" s="21"/>
      <c r="CX7" s="20" t="s">
        <v>52</v>
      </c>
      <c r="CY7" s="21"/>
      <c r="DA7" s="20" t="s">
        <v>33</v>
      </c>
      <c r="DB7" s="21"/>
      <c r="DD7" s="20" t="s">
        <v>41</v>
      </c>
      <c r="DE7" s="21"/>
      <c r="DG7" s="20" t="s">
        <v>52</v>
      </c>
      <c r="DH7" s="21"/>
    </row>
    <row r="8" spans="2:112" x14ac:dyDescent="0.25">
      <c r="B8" s="3" t="s">
        <v>2</v>
      </c>
      <c r="C8" s="8">
        <f>C7*5</f>
        <v>113.49414399999999</v>
      </c>
      <c r="F8" s="3" t="s">
        <v>3</v>
      </c>
      <c r="G8" s="2">
        <v>35</v>
      </c>
      <c r="H8" s="2">
        <v>35</v>
      </c>
      <c r="I8" s="2">
        <v>0</v>
      </c>
      <c r="L8" s="3" t="s">
        <v>5</v>
      </c>
      <c r="M8" s="2">
        <f>G10+G17+G24</f>
        <v>0</v>
      </c>
      <c r="N8" s="2">
        <f t="shared" si="0"/>
        <v>0</v>
      </c>
      <c r="O8" s="2">
        <f t="shared" si="0"/>
        <v>97</v>
      </c>
      <c r="R8" s="3"/>
      <c r="S8" s="3">
        <v>2000</v>
      </c>
      <c r="T8" s="3">
        <v>2007</v>
      </c>
      <c r="U8" s="3">
        <v>2015</v>
      </c>
      <c r="W8" s="3"/>
      <c r="X8" s="3">
        <v>2000</v>
      </c>
      <c r="Y8" s="3">
        <v>2007</v>
      </c>
      <c r="Z8" s="3">
        <v>2015</v>
      </c>
      <c r="AB8" s="3"/>
      <c r="AC8" s="3">
        <v>2000</v>
      </c>
      <c r="AD8" s="3">
        <v>2007</v>
      </c>
      <c r="AE8" s="3">
        <v>2015</v>
      </c>
      <c r="AG8" s="3"/>
      <c r="AH8" s="3">
        <v>2000</v>
      </c>
      <c r="AI8" s="3">
        <v>2007</v>
      </c>
      <c r="AJ8" s="3">
        <v>2015</v>
      </c>
      <c r="AL8" s="3"/>
      <c r="AM8" s="3">
        <v>2000</v>
      </c>
      <c r="AN8" s="3">
        <v>2007</v>
      </c>
      <c r="AO8" s="3">
        <v>2015</v>
      </c>
      <c r="AQ8" s="3"/>
      <c r="AR8" s="3">
        <v>2000</v>
      </c>
      <c r="AS8" s="3">
        <v>2007</v>
      </c>
      <c r="AT8" s="3">
        <v>2015</v>
      </c>
      <c r="AV8" s="3"/>
      <c r="AW8" s="3">
        <v>2000</v>
      </c>
      <c r="AX8" s="3">
        <v>2007</v>
      </c>
      <c r="AY8" s="3">
        <v>2015</v>
      </c>
      <c r="BA8" s="3"/>
      <c r="BB8" s="3">
        <v>2000</v>
      </c>
      <c r="BC8" s="3">
        <v>2007</v>
      </c>
      <c r="BD8" s="3">
        <v>2015</v>
      </c>
      <c r="BF8" s="3"/>
      <c r="BG8" s="3">
        <v>2000</v>
      </c>
      <c r="BH8" s="3">
        <v>2007</v>
      </c>
      <c r="BI8" s="3">
        <v>2015</v>
      </c>
      <c r="BK8" s="3"/>
      <c r="BL8" s="3">
        <v>2000</v>
      </c>
      <c r="BM8" s="3">
        <v>2007</v>
      </c>
      <c r="BN8" s="3">
        <v>2015</v>
      </c>
      <c r="BP8" s="3"/>
      <c r="BQ8" s="3">
        <v>2000</v>
      </c>
      <c r="BR8" s="3">
        <v>2007</v>
      </c>
      <c r="BS8" s="3">
        <v>2015</v>
      </c>
      <c r="BU8" s="3"/>
      <c r="BV8" s="3">
        <v>2000</v>
      </c>
      <c r="BW8" s="3">
        <v>2007</v>
      </c>
      <c r="BX8" s="3">
        <v>2015</v>
      </c>
      <c r="BZ8" s="3" t="s">
        <v>4</v>
      </c>
      <c r="CA8" s="2">
        <v>3.09</v>
      </c>
      <c r="CC8" s="3" t="s">
        <v>4</v>
      </c>
      <c r="CD8" s="2">
        <v>2E-3</v>
      </c>
      <c r="CF8" s="3" t="s">
        <v>4</v>
      </c>
      <c r="CG8" s="2">
        <v>0.15</v>
      </c>
      <c r="CI8" s="3" t="s">
        <v>4</v>
      </c>
      <c r="CJ8" s="2">
        <v>7.9</v>
      </c>
      <c r="CL8" s="3" t="s">
        <v>4</v>
      </c>
      <c r="CM8" s="2">
        <v>8.0000000000000002E-3</v>
      </c>
      <c r="CO8" s="3" t="s">
        <v>4</v>
      </c>
      <c r="CP8" s="2">
        <v>0.14000000000000001</v>
      </c>
      <c r="CR8" s="3" t="s">
        <v>4</v>
      </c>
      <c r="CS8" s="2">
        <v>1.18</v>
      </c>
      <c r="CU8" s="3" t="s">
        <v>4</v>
      </c>
      <c r="CV8" s="2">
        <v>2E-3</v>
      </c>
      <c r="CX8" s="3" t="s">
        <v>4</v>
      </c>
      <c r="CY8" s="12">
        <v>0.13</v>
      </c>
      <c r="DA8" s="3" t="s">
        <v>4</v>
      </c>
      <c r="DB8" s="2">
        <f>CA8+CJ8+CS8</f>
        <v>12.17</v>
      </c>
      <c r="DD8" s="3" t="s">
        <v>4</v>
      </c>
      <c r="DE8" s="2">
        <f>CD8+CM8+CV8</f>
        <v>1.2E-2</v>
      </c>
      <c r="DG8" s="3" t="s">
        <v>4</v>
      </c>
      <c r="DH8" s="2">
        <f>CG8+CP8+CY8</f>
        <v>0.42000000000000004</v>
      </c>
    </row>
    <row r="9" spans="2:112" x14ac:dyDescent="0.25">
      <c r="B9" s="3" t="s">
        <v>0</v>
      </c>
      <c r="C9" s="8">
        <f>C8*52.14</f>
        <v>5917.5846681599996</v>
      </c>
      <c r="F9" s="3" t="s">
        <v>4</v>
      </c>
      <c r="G9" s="2">
        <v>0</v>
      </c>
      <c r="H9" s="2">
        <v>12</v>
      </c>
      <c r="I9" s="2">
        <v>16</v>
      </c>
      <c r="R9" s="3" t="s">
        <v>6</v>
      </c>
      <c r="S9" s="2">
        <v>5.19</v>
      </c>
      <c r="T9" s="2">
        <v>5.77</v>
      </c>
      <c r="U9" s="2" t="s">
        <v>59</v>
      </c>
      <c r="W9" s="3" t="s">
        <v>6</v>
      </c>
      <c r="X9" s="2">
        <v>2E-3</v>
      </c>
      <c r="Y9" s="2">
        <v>2E-3</v>
      </c>
      <c r="Z9" s="2" t="s">
        <v>59</v>
      </c>
      <c r="AB9" s="3" t="s">
        <v>6</v>
      </c>
      <c r="AC9" s="2">
        <v>0.14000000000000001</v>
      </c>
      <c r="AD9" s="2">
        <v>0.15</v>
      </c>
      <c r="AE9" s="2" t="s">
        <v>59</v>
      </c>
      <c r="AG9" s="3" t="s">
        <v>6</v>
      </c>
      <c r="AH9" s="2">
        <v>13.63</v>
      </c>
      <c r="AI9" s="2">
        <v>15.14</v>
      </c>
      <c r="AJ9" s="2" t="s">
        <v>59</v>
      </c>
      <c r="AL9" s="3" t="s">
        <v>6</v>
      </c>
      <c r="AM9" s="2">
        <v>0.01</v>
      </c>
      <c r="AN9" s="2">
        <v>0.01</v>
      </c>
      <c r="AO9" s="2" t="s">
        <v>59</v>
      </c>
      <c r="AQ9" s="3" t="s">
        <v>6</v>
      </c>
      <c r="AR9" s="2">
        <v>0.43</v>
      </c>
      <c r="AS9" s="2">
        <v>0.47</v>
      </c>
      <c r="AT9" s="2" t="s">
        <v>59</v>
      </c>
      <c r="AV9" s="3" t="s">
        <v>6</v>
      </c>
      <c r="AW9" s="2">
        <v>2.16</v>
      </c>
      <c r="AX9" s="2">
        <v>2.41</v>
      </c>
      <c r="AY9" s="2" t="s">
        <v>59</v>
      </c>
      <c r="BA9" s="3" t="s">
        <v>6</v>
      </c>
      <c r="BB9" s="2">
        <v>2E-3</v>
      </c>
      <c r="BC9" s="2">
        <v>2E-3</v>
      </c>
      <c r="BD9" s="2" t="s">
        <v>59</v>
      </c>
      <c r="BF9" s="3" t="s">
        <v>6</v>
      </c>
      <c r="BG9" s="2">
        <v>0.13</v>
      </c>
      <c r="BH9" s="2">
        <v>0.15</v>
      </c>
      <c r="BI9" s="2" t="s">
        <v>59</v>
      </c>
      <c r="BK9" s="3" t="s">
        <v>6</v>
      </c>
      <c r="BL9" s="2">
        <f>S9+AH9+AW9</f>
        <v>20.98</v>
      </c>
      <c r="BM9" s="2">
        <f t="shared" ref="BM9:BN12" si="1">T9+AI9+AX9</f>
        <v>23.32</v>
      </c>
      <c r="BN9" s="2" t="s">
        <v>59</v>
      </c>
      <c r="BP9" s="3" t="s">
        <v>6</v>
      </c>
      <c r="BQ9" s="2">
        <f>X9+AM9+BB9</f>
        <v>1.4E-2</v>
      </c>
      <c r="BR9" s="2">
        <f t="shared" ref="BR9:BS12" si="2">Y9+AN9+BC9</f>
        <v>1.4E-2</v>
      </c>
      <c r="BS9" s="2" t="s">
        <v>59</v>
      </c>
      <c r="BU9" s="3" t="s">
        <v>6</v>
      </c>
      <c r="BV9" s="2">
        <f>AC9+AR9+BG9</f>
        <v>0.70000000000000007</v>
      </c>
      <c r="BW9" s="2">
        <f t="shared" ref="BW9:BX12" si="3">AD9+AS9+BH9</f>
        <v>0.77</v>
      </c>
      <c r="BX9" s="2" t="s">
        <v>59</v>
      </c>
      <c r="BZ9" s="3" t="s">
        <v>5</v>
      </c>
      <c r="CA9" s="2">
        <v>3</v>
      </c>
      <c r="CC9" s="3" t="s">
        <v>5</v>
      </c>
      <c r="CD9" s="2">
        <v>2E-3</v>
      </c>
      <c r="CF9" s="3" t="s">
        <v>5</v>
      </c>
      <c r="CG9" s="2">
        <v>0.15</v>
      </c>
      <c r="CI9" s="3" t="s">
        <v>5</v>
      </c>
      <c r="CJ9" s="2">
        <v>8.4</v>
      </c>
      <c r="CL9" s="3" t="s">
        <v>5</v>
      </c>
      <c r="CM9" s="2">
        <v>8.0000000000000002E-3</v>
      </c>
      <c r="CO9" s="3" t="s">
        <v>5</v>
      </c>
      <c r="CP9" s="2">
        <v>0.14000000000000001</v>
      </c>
      <c r="CR9" s="3" t="s">
        <v>5</v>
      </c>
      <c r="CS9" s="2">
        <v>1.47</v>
      </c>
      <c r="CU9" s="3" t="s">
        <v>5</v>
      </c>
      <c r="CV9" s="2">
        <v>2E-3</v>
      </c>
      <c r="CX9" s="3" t="s">
        <v>5</v>
      </c>
      <c r="CY9" s="12">
        <v>0.13</v>
      </c>
      <c r="DA9" s="3" t="s">
        <v>5</v>
      </c>
      <c r="DB9" s="2">
        <f>CA9+CJ9+CS9</f>
        <v>12.870000000000001</v>
      </c>
      <c r="DD9" s="3" t="s">
        <v>5</v>
      </c>
      <c r="DE9" s="2">
        <f>CD9+CM9+CV9</f>
        <v>1.2E-2</v>
      </c>
      <c r="DG9" s="3" t="s">
        <v>5</v>
      </c>
      <c r="DH9" s="2">
        <f>CG9+CP9+CY9</f>
        <v>0.42000000000000004</v>
      </c>
    </row>
    <row r="10" spans="2:112" x14ac:dyDescent="0.25">
      <c r="B10" s="4" t="s">
        <v>23</v>
      </c>
      <c r="C10" s="2" t="s">
        <v>30</v>
      </c>
      <c r="F10" s="3" t="s">
        <v>5</v>
      </c>
      <c r="G10" s="2">
        <v>0</v>
      </c>
      <c r="H10" s="2">
        <v>0</v>
      </c>
      <c r="I10" s="2">
        <v>35</v>
      </c>
      <c r="R10" s="3" t="s">
        <v>3</v>
      </c>
      <c r="S10" s="2">
        <v>1.76</v>
      </c>
      <c r="T10" s="2">
        <v>1.43</v>
      </c>
      <c r="U10" s="2">
        <v>0.77</v>
      </c>
      <c r="W10" s="3" t="s">
        <v>3</v>
      </c>
      <c r="X10" s="2">
        <v>1E-3</v>
      </c>
      <c r="Y10" s="2">
        <v>1E-3</v>
      </c>
      <c r="Z10" s="2">
        <v>1E-3</v>
      </c>
      <c r="AB10" s="3" t="s">
        <v>3</v>
      </c>
      <c r="AC10" s="2">
        <v>0.09</v>
      </c>
      <c r="AD10" s="2">
        <v>0.08</v>
      </c>
      <c r="AE10" s="2">
        <v>0.04</v>
      </c>
      <c r="AG10" s="3" t="s">
        <v>3</v>
      </c>
      <c r="AH10" s="2">
        <v>4.6399999999999997</v>
      </c>
      <c r="AI10" s="2">
        <v>3.76</v>
      </c>
      <c r="AJ10" s="2">
        <v>2.04</v>
      </c>
      <c r="AL10" s="3" t="s">
        <v>3</v>
      </c>
      <c r="AM10" s="2">
        <v>0</v>
      </c>
      <c r="AN10" s="2">
        <v>0</v>
      </c>
      <c r="AO10" s="2">
        <v>0</v>
      </c>
      <c r="AQ10" s="3" t="s">
        <v>3</v>
      </c>
      <c r="AR10" s="2">
        <v>0.3</v>
      </c>
      <c r="AS10" s="2">
        <v>0.24</v>
      </c>
      <c r="AT10" s="2">
        <v>0.11</v>
      </c>
      <c r="AV10" s="3" t="s">
        <v>3</v>
      </c>
      <c r="AW10" s="2">
        <v>0.72</v>
      </c>
      <c r="AX10" s="2">
        <v>0.57999999999999996</v>
      </c>
      <c r="AY10" s="2">
        <v>0.32</v>
      </c>
      <c r="BA10" s="3" t="s">
        <v>3</v>
      </c>
      <c r="BB10" s="2">
        <v>1E-3</v>
      </c>
      <c r="BC10" s="2">
        <v>1E-3</v>
      </c>
      <c r="BD10" s="2">
        <v>1E-3</v>
      </c>
      <c r="BF10" s="3" t="s">
        <v>3</v>
      </c>
      <c r="BG10" s="2">
        <v>0.01</v>
      </c>
      <c r="BH10" s="2">
        <v>7.0000000000000007E-2</v>
      </c>
      <c r="BI10" s="2">
        <v>0.04</v>
      </c>
      <c r="BK10" s="3" t="s">
        <v>3</v>
      </c>
      <c r="BL10" s="2">
        <f t="shared" ref="BL10" si="4">S10+AH10+AW10</f>
        <v>7.1199999999999992</v>
      </c>
      <c r="BM10" s="2">
        <f t="shared" si="1"/>
        <v>5.77</v>
      </c>
      <c r="BN10" s="2">
        <f t="shared" si="1"/>
        <v>3.13</v>
      </c>
      <c r="BP10" s="3" t="s">
        <v>3</v>
      </c>
      <c r="BQ10" s="2">
        <f t="shared" ref="BQ10" si="5">X10+AM10+BB10</f>
        <v>2E-3</v>
      </c>
      <c r="BR10" s="2">
        <f t="shared" si="2"/>
        <v>2E-3</v>
      </c>
      <c r="BS10" s="2">
        <f t="shared" si="2"/>
        <v>2E-3</v>
      </c>
      <c r="BU10" s="3" t="s">
        <v>3</v>
      </c>
      <c r="BV10" s="2">
        <f t="shared" ref="BV10" si="6">AC10+AR10+BG10</f>
        <v>0.4</v>
      </c>
      <c r="BW10" s="2">
        <f t="shared" si="3"/>
        <v>0.39</v>
      </c>
      <c r="BX10" s="2">
        <f t="shared" si="3"/>
        <v>0.19</v>
      </c>
      <c r="BZ10" s="4" t="s">
        <v>8</v>
      </c>
      <c r="CA10" s="2">
        <f>SUM(CA6:CA9)</f>
        <v>6.09</v>
      </c>
      <c r="CC10" s="4" t="s">
        <v>8</v>
      </c>
      <c r="CD10" s="2">
        <f>SUM(CD6:CD9)</f>
        <v>4.0000000000000001E-3</v>
      </c>
      <c r="CF10" s="4" t="s">
        <v>8</v>
      </c>
      <c r="CG10" s="2">
        <f>SUM(CG6:CG9)</f>
        <v>0.3</v>
      </c>
      <c r="CI10" s="4" t="s">
        <v>8</v>
      </c>
      <c r="CJ10" s="2">
        <f>SUM(CJ6:CJ9)</f>
        <v>16.3</v>
      </c>
      <c r="CL10" s="4" t="s">
        <v>8</v>
      </c>
      <c r="CM10" s="2">
        <f>SUM(CM6:CM9)</f>
        <v>1.6E-2</v>
      </c>
      <c r="CO10" s="4" t="s">
        <v>8</v>
      </c>
      <c r="CP10" s="2">
        <f>SUM(CP6:CP9)</f>
        <v>0.28000000000000003</v>
      </c>
      <c r="CR10" s="4" t="s">
        <v>8</v>
      </c>
      <c r="CS10" s="2">
        <f>SUM(CS6:CS9)</f>
        <v>2.65</v>
      </c>
      <c r="CU10" s="4" t="s">
        <v>8</v>
      </c>
      <c r="CV10" s="2">
        <f>SUM(CV6:CV9)</f>
        <v>4.0000000000000001E-3</v>
      </c>
      <c r="CX10" s="4" t="s">
        <v>8</v>
      </c>
      <c r="CY10" s="2">
        <f>SUM(CY6:CY9)</f>
        <v>0.26</v>
      </c>
      <c r="DA10" s="4" t="s">
        <v>8</v>
      </c>
      <c r="DB10" s="2">
        <f>SUM(DB6:DB9)</f>
        <v>25.04</v>
      </c>
      <c r="DD10" s="4" t="s">
        <v>8</v>
      </c>
      <c r="DE10" s="2">
        <f>SUM(DE6:DE9)</f>
        <v>2.4E-2</v>
      </c>
      <c r="DG10" s="4" t="s">
        <v>8</v>
      </c>
      <c r="DH10" s="2">
        <f>SUM(DH6:DH9)</f>
        <v>0.84000000000000008</v>
      </c>
    </row>
    <row r="11" spans="2:112" x14ac:dyDescent="0.25">
      <c r="L11" s="27" t="s">
        <v>32</v>
      </c>
      <c r="M11" s="27"/>
      <c r="N11" s="27"/>
      <c r="O11" s="27"/>
      <c r="R11" s="3" t="s">
        <v>4</v>
      </c>
      <c r="S11" s="2" t="s">
        <v>59</v>
      </c>
      <c r="T11" s="2">
        <v>1.01</v>
      </c>
      <c r="U11" s="2">
        <v>3.19</v>
      </c>
      <c r="W11" s="3" t="s">
        <v>4</v>
      </c>
      <c r="X11" s="2" t="s">
        <v>59</v>
      </c>
      <c r="Y11" s="2">
        <v>1E-3</v>
      </c>
      <c r="Z11" s="2">
        <v>2E-3</v>
      </c>
      <c r="AB11" s="3" t="s">
        <v>4</v>
      </c>
      <c r="AC11" s="2" t="s">
        <v>59</v>
      </c>
      <c r="AD11" s="2">
        <v>0.06</v>
      </c>
      <c r="AE11" s="2">
        <v>0.16</v>
      </c>
      <c r="AG11" s="3" t="s">
        <v>4</v>
      </c>
      <c r="AH11" s="2" t="s">
        <v>59</v>
      </c>
      <c r="AI11" s="2">
        <v>2.57</v>
      </c>
      <c r="AJ11" s="2">
        <v>8.14</v>
      </c>
      <c r="AL11" s="3" t="s">
        <v>4</v>
      </c>
      <c r="AM11" s="2" t="s">
        <v>59</v>
      </c>
      <c r="AN11" s="2">
        <v>0</v>
      </c>
      <c r="AO11" s="2">
        <v>0.01</v>
      </c>
      <c r="AQ11" s="3" t="s">
        <v>4</v>
      </c>
      <c r="AR11" s="2" t="s">
        <v>59</v>
      </c>
      <c r="AS11" s="2">
        <v>0.18</v>
      </c>
      <c r="AT11" s="2">
        <v>0.5</v>
      </c>
      <c r="AV11" s="3" t="s">
        <v>4</v>
      </c>
      <c r="AW11" s="2" t="s">
        <v>59</v>
      </c>
      <c r="AX11" s="2">
        <v>0.39</v>
      </c>
      <c r="AY11" s="2">
        <v>1.22</v>
      </c>
      <c r="BA11" s="3" t="s">
        <v>4</v>
      </c>
      <c r="BB11" s="2" t="s">
        <v>59</v>
      </c>
      <c r="BC11" s="2">
        <v>1E-3</v>
      </c>
      <c r="BD11" s="2">
        <v>2E-3</v>
      </c>
      <c r="BF11" s="3" t="s">
        <v>4</v>
      </c>
      <c r="BG11" s="2" t="s">
        <v>59</v>
      </c>
      <c r="BH11" s="2">
        <v>0.06</v>
      </c>
      <c r="BI11" s="2">
        <v>0.16</v>
      </c>
      <c r="BK11" s="3" t="s">
        <v>4</v>
      </c>
      <c r="BL11" s="2" t="s">
        <v>59</v>
      </c>
      <c r="BM11" s="2">
        <f t="shared" si="1"/>
        <v>3.97</v>
      </c>
      <c r="BN11" s="2">
        <f t="shared" si="1"/>
        <v>12.55</v>
      </c>
      <c r="BP11" s="3" t="s">
        <v>4</v>
      </c>
      <c r="BQ11" s="2" t="s">
        <v>59</v>
      </c>
      <c r="BR11" s="2">
        <f t="shared" si="2"/>
        <v>2E-3</v>
      </c>
      <c r="BS11" s="2">
        <f t="shared" si="2"/>
        <v>1.4E-2</v>
      </c>
      <c r="BU11" s="3" t="s">
        <v>4</v>
      </c>
      <c r="BV11" s="2" t="s">
        <v>59</v>
      </c>
      <c r="BW11" s="2">
        <f t="shared" si="3"/>
        <v>0.3</v>
      </c>
      <c r="BX11" s="2">
        <f t="shared" si="3"/>
        <v>0.82000000000000006</v>
      </c>
    </row>
    <row r="12" spans="2:112" x14ac:dyDescent="0.25">
      <c r="B12" s="24" t="s">
        <v>24</v>
      </c>
      <c r="C12" s="24"/>
      <c r="F12" s="24" t="s">
        <v>11</v>
      </c>
      <c r="G12" s="24"/>
      <c r="H12" s="24"/>
      <c r="I12" s="24"/>
      <c r="L12" s="24" t="s">
        <v>19</v>
      </c>
      <c r="M12" s="24"/>
      <c r="N12" s="24"/>
      <c r="O12" s="24"/>
      <c r="R12" s="3" t="s">
        <v>5</v>
      </c>
      <c r="S12" s="2" t="s">
        <v>59</v>
      </c>
      <c r="T12" s="2" t="s">
        <v>59</v>
      </c>
      <c r="U12" s="2">
        <v>2.21</v>
      </c>
      <c r="W12" s="3" t="s">
        <v>5</v>
      </c>
      <c r="X12" s="2" t="s">
        <v>59</v>
      </c>
      <c r="Y12" s="2" t="s">
        <v>59</v>
      </c>
      <c r="Z12" s="2">
        <v>2E-3</v>
      </c>
      <c r="AB12" s="3" t="s">
        <v>5</v>
      </c>
      <c r="AC12" s="2" t="s">
        <v>59</v>
      </c>
      <c r="AD12" s="2" t="s">
        <v>59</v>
      </c>
      <c r="AE12" s="2">
        <v>0.11</v>
      </c>
      <c r="AG12" s="3" t="s">
        <v>5</v>
      </c>
      <c r="AH12" s="2" t="s">
        <v>59</v>
      </c>
      <c r="AI12" s="2" t="s">
        <v>59</v>
      </c>
      <c r="AJ12" s="2">
        <v>6.17</v>
      </c>
      <c r="AL12" s="3" t="s">
        <v>5</v>
      </c>
      <c r="AM12" s="2" t="s">
        <v>59</v>
      </c>
      <c r="AN12" s="2" t="s">
        <v>59</v>
      </c>
      <c r="AO12" s="2">
        <v>0.01</v>
      </c>
      <c r="AQ12" s="3" t="s">
        <v>5</v>
      </c>
      <c r="AR12" s="2" t="s">
        <v>59</v>
      </c>
      <c r="AS12" s="2" t="s">
        <v>59</v>
      </c>
      <c r="AT12" s="2">
        <v>0.36</v>
      </c>
      <c r="AV12" s="3" t="s">
        <v>5</v>
      </c>
      <c r="AW12" s="2" t="s">
        <v>59</v>
      </c>
      <c r="AX12" s="2" t="s">
        <v>59</v>
      </c>
      <c r="AY12" s="2">
        <v>1.08</v>
      </c>
      <c r="BA12" s="3" t="s">
        <v>5</v>
      </c>
      <c r="BB12" s="2" t="s">
        <v>59</v>
      </c>
      <c r="BC12" s="2" t="s">
        <v>59</v>
      </c>
      <c r="BD12" s="2">
        <v>2E-3</v>
      </c>
      <c r="BF12" s="3" t="s">
        <v>5</v>
      </c>
      <c r="BG12" s="2" t="s">
        <v>59</v>
      </c>
      <c r="BH12" s="2" t="s">
        <v>59</v>
      </c>
      <c r="BI12" s="2">
        <v>0.11</v>
      </c>
      <c r="BK12" s="3" t="s">
        <v>5</v>
      </c>
      <c r="BL12" s="2" t="s">
        <v>59</v>
      </c>
      <c r="BM12" s="2" t="s">
        <v>59</v>
      </c>
      <c r="BN12" s="2">
        <f t="shared" si="1"/>
        <v>9.4599999999999991</v>
      </c>
      <c r="BP12" s="3" t="s">
        <v>5</v>
      </c>
      <c r="BQ12" s="2" t="s">
        <v>59</v>
      </c>
      <c r="BR12" s="2" t="s">
        <v>59</v>
      </c>
      <c r="BS12" s="2">
        <f t="shared" si="2"/>
        <v>1.4E-2</v>
      </c>
      <c r="BU12" s="3" t="s">
        <v>5</v>
      </c>
      <c r="BV12" s="2" t="s">
        <v>59</v>
      </c>
      <c r="BW12" s="2" t="s">
        <v>59</v>
      </c>
      <c r="BX12" s="2">
        <f t="shared" si="3"/>
        <v>0.57999999999999996</v>
      </c>
      <c r="BZ12" s="20" t="s">
        <v>34</v>
      </c>
      <c r="CA12" s="21"/>
      <c r="CC12" s="20" t="s">
        <v>42</v>
      </c>
      <c r="CD12" s="21"/>
      <c r="CF12" s="20" t="s">
        <v>53</v>
      </c>
      <c r="CG12" s="21"/>
      <c r="CI12" s="20" t="s">
        <v>34</v>
      </c>
      <c r="CJ12" s="21"/>
      <c r="CL12" s="20" t="s">
        <v>42</v>
      </c>
      <c r="CM12" s="21"/>
      <c r="CO12" s="20" t="s">
        <v>53</v>
      </c>
      <c r="CP12" s="21"/>
      <c r="CR12" s="20" t="s">
        <v>34</v>
      </c>
      <c r="CS12" s="21"/>
      <c r="CU12" s="20" t="s">
        <v>42</v>
      </c>
      <c r="CV12" s="21"/>
      <c r="CX12" s="20" t="s">
        <v>53</v>
      </c>
      <c r="CY12" s="21"/>
      <c r="DA12" s="20" t="s">
        <v>34</v>
      </c>
      <c r="DB12" s="21"/>
      <c r="DD12" s="20" t="s">
        <v>42</v>
      </c>
      <c r="DE12" s="21"/>
      <c r="DG12" s="20" t="s">
        <v>53</v>
      </c>
      <c r="DH12" s="21"/>
    </row>
    <row r="13" spans="2:112" x14ac:dyDescent="0.25">
      <c r="B13" s="3" t="s">
        <v>13</v>
      </c>
      <c r="C13" s="8">
        <v>16.128</v>
      </c>
      <c r="F13" s="3"/>
      <c r="G13" s="3">
        <v>2000</v>
      </c>
      <c r="H13" s="3">
        <v>2007</v>
      </c>
      <c r="I13" s="3">
        <v>2015</v>
      </c>
      <c r="L13" s="3"/>
      <c r="M13" s="3" t="s">
        <v>16</v>
      </c>
      <c r="N13" s="3" t="s">
        <v>17</v>
      </c>
      <c r="O13" s="3" t="s">
        <v>18</v>
      </c>
      <c r="R13" s="4" t="s">
        <v>8</v>
      </c>
      <c r="S13" s="2">
        <f>SUM(S9:S12)</f>
        <v>6.95</v>
      </c>
      <c r="T13" s="2">
        <f>SUM(T9:T12)</f>
        <v>8.2099999999999991</v>
      </c>
      <c r="U13" s="2">
        <f>SUM(U9:U12)</f>
        <v>6.17</v>
      </c>
      <c r="W13" s="4" t="s">
        <v>8</v>
      </c>
      <c r="X13" s="2">
        <f>SUM(X9:X12)</f>
        <v>3.0000000000000001E-3</v>
      </c>
      <c r="Y13" s="2">
        <f>SUM(Y9:Y12)</f>
        <v>4.0000000000000001E-3</v>
      </c>
      <c r="Z13" s="2">
        <f>SUM(Z9:Z12)</f>
        <v>5.0000000000000001E-3</v>
      </c>
      <c r="AB13" s="4" t="s">
        <v>8</v>
      </c>
      <c r="AC13" s="2">
        <f>SUM(AC9:AC12)</f>
        <v>0.23</v>
      </c>
      <c r="AD13" s="2">
        <f>SUM(AD9:AD12)</f>
        <v>0.28999999999999998</v>
      </c>
      <c r="AE13" s="2">
        <f>SUM(AE9:AE12)</f>
        <v>0.31</v>
      </c>
      <c r="AG13" s="4" t="s">
        <v>8</v>
      </c>
      <c r="AH13" s="2">
        <f>SUM(AH9:AH12)</f>
        <v>18.27</v>
      </c>
      <c r="AI13" s="2">
        <f>SUM(AI9:AI12)</f>
        <v>21.47</v>
      </c>
      <c r="AJ13" s="2">
        <f>SUM(AJ9:AJ12)</f>
        <v>16.350000000000001</v>
      </c>
      <c r="AL13" s="4" t="s">
        <v>8</v>
      </c>
      <c r="AM13" s="2">
        <f>SUM(AM9:AM12)</f>
        <v>0.01</v>
      </c>
      <c r="AN13" s="2">
        <f>SUM(AN9:AN12)</f>
        <v>0.01</v>
      </c>
      <c r="AO13" s="2">
        <f>SUM(AO9:AO12)</f>
        <v>0.02</v>
      </c>
      <c r="AQ13" s="4" t="s">
        <v>8</v>
      </c>
      <c r="AR13" s="2">
        <f>SUM(AR9:AR12)</f>
        <v>0.73</v>
      </c>
      <c r="AS13" s="2">
        <f>SUM(AS9:AS12)</f>
        <v>0.8899999999999999</v>
      </c>
      <c r="AT13" s="2">
        <f>SUM(AT9:AT12)</f>
        <v>0.97</v>
      </c>
      <c r="AV13" s="4" t="s">
        <v>8</v>
      </c>
      <c r="AW13" s="2">
        <f>SUM(AW9:AW12)</f>
        <v>2.88</v>
      </c>
      <c r="AX13" s="2">
        <f>SUM(AX9:AX12)</f>
        <v>3.3800000000000003</v>
      </c>
      <c r="AY13" s="2">
        <f>SUM(AY9:AY12)</f>
        <v>2.62</v>
      </c>
      <c r="BA13" s="4" t="s">
        <v>8</v>
      </c>
      <c r="BB13" s="2">
        <f>SUM(BB9:BB12)</f>
        <v>3.0000000000000001E-3</v>
      </c>
      <c r="BC13" s="2">
        <f>SUM(BC9:BC12)</f>
        <v>4.0000000000000001E-3</v>
      </c>
      <c r="BD13" s="2">
        <f>SUM(BD9:BD12)</f>
        <v>5.0000000000000001E-3</v>
      </c>
      <c r="BF13" s="4" t="s">
        <v>8</v>
      </c>
      <c r="BG13" s="2">
        <f>SUM(BG9:BG12)</f>
        <v>0.14000000000000001</v>
      </c>
      <c r="BH13" s="2">
        <f>SUM(BH9:BH12)</f>
        <v>0.28000000000000003</v>
      </c>
      <c r="BI13" s="2">
        <f>SUM(BI9:BI12)</f>
        <v>0.31</v>
      </c>
      <c r="BK13" s="4" t="s">
        <v>8</v>
      </c>
      <c r="BL13" s="2">
        <f>SUM(BL9:BL12)</f>
        <v>28.1</v>
      </c>
      <c r="BM13" s="2">
        <f>SUM(BM9:BM12)</f>
        <v>33.06</v>
      </c>
      <c r="BN13" s="2">
        <f>SUM(BN9:BN12)</f>
        <v>25.14</v>
      </c>
      <c r="BP13" s="4" t="s">
        <v>8</v>
      </c>
      <c r="BQ13" s="2">
        <f>SUM(BQ9:BQ12)</f>
        <v>1.6E-2</v>
      </c>
      <c r="BR13" s="2">
        <f>SUM(BR9:BR12)</f>
        <v>1.8000000000000002E-2</v>
      </c>
      <c r="BS13" s="2">
        <f>SUM(BS9:BS12)</f>
        <v>0.03</v>
      </c>
      <c r="BU13" s="4" t="s">
        <v>8</v>
      </c>
      <c r="BV13" s="2">
        <f>SUM(BV9:BV12)</f>
        <v>1.1000000000000001</v>
      </c>
      <c r="BW13" s="2">
        <f>SUM(BW9:BW12)</f>
        <v>1.4600000000000002</v>
      </c>
      <c r="BX13" s="2">
        <f>SUM(BX9:BX12)</f>
        <v>1.5899999999999999</v>
      </c>
      <c r="BZ13" s="3" t="s">
        <v>4</v>
      </c>
      <c r="CA13" s="2">
        <v>0.53</v>
      </c>
      <c r="CC13" s="3" t="s">
        <v>4</v>
      </c>
      <c r="CD13" s="2">
        <v>0.28000000000000003</v>
      </c>
      <c r="CF13" s="3" t="s">
        <v>4</v>
      </c>
      <c r="CG13" s="2">
        <v>4.0000000000000001E-3</v>
      </c>
      <c r="CI13" s="3" t="s">
        <v>4</v>
      </c>
      <c r="CJ13" s="2">
        <v>1.62</v>
      </c>
      <c r="CL13" s="3" t="s">
        <v>4</v>
      </c>
      <c r="CM13" s="2">
        <v>0.7</v>
      </c>
      <c r="CO13" s="3" t="s">
        <v>4</v>
      </c>
      <c r="CP13" s="2">
        <v>2E-3</v>
      </c>
      <c r="CR13" s="3" t="s">
        <v>4</v>
      </c>
      <c r="CS13" s="2">
        <v>0.33</v>
      </c>
      <c r="CU13" s="3" t="s">
        <v>4</v>
      </c>
      <c r="CV13" s="2">
        <v>0.13</v>
      </c>
      <c r="CX13" s="3" t="s">
        <v>4</v>
      </c>
      <c r="CY13" s="2">
        <v>1E-3</v>
      </c>
      <c r="DA13" s="3" t="s">
        <v>4</v>
      </c>
      <c r="DB13" s="2">
        <f>CA13+CJ13+CS13</f>
        <v>2.4800000000000004</v>
      </c>
      <c r="DD13" s="3" t="s">
        <v>4</v>
      </c>
      <c r="DE13" s="2">
        <f>CD13+CM13+CV13</f>
        <v>1.1099999999999999</v>
      </c>
      <c r="DG13" s="3" t="s">
        <v>4</v>
      </c>
      <c r="DH13" s="2">
        <f>CG13+CP13+CY13</f>
        <v>7.0000000000000001E-3</v>
      </c>
    </row>
    <row r="14" spans="2:112" x14ac:dyDescent="0.25">
      <c r="B14" s="3" t="s">
        <v>15</v>
      </c>
      <c r="C14" s="8">
        <v>0.94499999999999995</v>
      </c>
      <c r="F14" s="3" t="s">
        <v>6</v>
      </c>
      <c r="G14" s="2">
        <v>74</v>
      </c>
      <c r="H14" s="2">
        <v>84</v>
      </c>
      <c r="I14" s="2">
        <v>0</v>
      </c>
      <c r="L14" s="3" t="s">
        <v>6</v>
      </c>
      <c r="M14" s="2">
        <f>M5</f>
        <v>115</v>
      </c>
      <c r="N14" s="8">
        <f>C9</f>
        <v>5917.5846681599996</v>
      </c>
      <c r="O14" s="8">
        <f>N14*10</f>
        <v>59175.8466816</v>
      </c>
      <c r="BZ14" s="3" t="s">
        <v>5</v>
      </c>
      <c r="CA14" s="2">
        <v>0.46</v>
      </c>
      <c r="CC14" s="3" t="s">
        <v>5</v>
      </c>
      <c r="CD14" s="2">
        <v>0.22</v>
      </c>
      <c r="CF14" s="3" t="s">
        <v>5</v>
      </c>
      <c r="CG14" s="2">
        <v>4.0000000000000001E-3</v>
      </c>
      <c r="CI14" s="3" t="s">
        <v>5</v>
      </c>
      <c r="CJ14" s="2">
        <v>1.44</v>
      </c>
      <c r="CL14" s="3" t="s">
        <v>5</v>
      </c>
      <c r="CM14" s="2">
        <v>0.66</v>
      </c>
      <c r="CO14" s="3" t="s">
        <v>5</v>
      </c>
      <c r="CP14" s="2">
        <v>2E-3</v>
      </c>
      <c r="CR14" s="3" t="s">
        <v>5</v>
      </c>
      <c r="CS14" s="2">
        <v>0.28999999999999998</v>
      </c>
      <c r="CU14" s="3" t="s">
        <v>5</v>
      </c>
      <c r="CV14" s="2">
        <v>0.16</v>
      </c>
      <c r="CX14" s="3" t="s">
        <v>5</v>
      </c>
      <c r="CY14" s="2">
        <v>1E-3</v>
      </c>
      <c r="DA14" s="3" t="s">
        <v>5</v>
      </c>
      <c r="DB14" s="2">
        <f>CA14+CJ14+CS14</f>
        <v>2.19</v>
      </c>
      <c r="DD14" s="3" t="s">
        <v>5</v>
      </c>
      <c r="DE14" s="2">
        <f>CD14+CM14+CV14</f>
        <v>1.04</v>
      </c>
      <c r="DG14" s="3" t="s">
        <v>5</v>
      </c>
      <c r="DH14" s="2">
        <f>CG14+CP14+CY14</f>
        <v>7.0000000000000001E-3</v>
      </c>
    </row>
    <row r="15" spans="2:112" x14ac:dyDescent="0.25">
      <c r="B15" s="3" t="s">
        <v>14</v>
      </c>
      <c r="C15" s="8">
        <v>4.6666999999999996</v>
      </c>
      <c r="F15" s="3" t="s">
        <v>3</v>
      </c>
      <c r="G15" s="2">
        <v>38</v>
      </c>
      <c r="H15" s="2">
        <v>21</v>
      </c>
      <c r="I15" s="2">
        <v>0</v>
      </c>
      <c r="L15" s="3" t="s">
        <v>3</v>
      </c>
      <c r="M15" s="2">
        <f>M6</f>
        <v>82</v>
      </c>
      <c r="N15" s="8">
        <f>C9</f>
        <v>5917.5846681599996</v>
      </c>
      <c r="O15" s="8">
        <f>N15*1</f>
        <v>5917.5846681599996</v>
      </c>
      <c r="R15" s="24" t="s">
        <v>34</v>
      </c>
      <c r="S15" s="24"/>
      <c r="T15" s="24"/>
      <c r="U15" s="24"/>
      <c r="W15" s="24" t="s">
        <v>42</v>
      </c>
      <c r="X15" s="24"/>
      <c r="Y15" s="24"/>
      <c r="Z15" s="24"/>
      <c r="AB15" s="24" t="s">
        <v>53</v>
      </c>
      <c r="AC15" s="24"/>
      <c r="AD15" s="24"/>
      <c r="AE15" s="24"/>
      <c r="AG15" s="24" t="s">
        <v>34</v>
      </c>
      <c r="AH15" s="24"/>
      <c r="AI15" s="24"/>
      <c r="AJ15" s="24"/>
      <c r="AL15" s="24" t="s">
        <v>42</v>
      </c>
      <c r="AM15" s="24"/>
      <c r="AN15" s="24"/>
      <c r="AO15" s="24"/>
      <c r="AQ15" s="24" t="s">
        <v>53</v>
      </c>
      <c r="AR15" s="24"/>
      <c r="AS15" s="24"/>
      <c r="AT15" s="24"/>
      <c r="AV15" s="24" t="s">
        <v>34</v>
      </c>
      <c r="AW15" s="24"/>
      <c r="AX15" s="24"/>
      <c r="AY15" s="24"/>
      <c r="BA15" s="24" t="s">
        <v>42</v>
      </c>
      <c r="BB15" s="24"/>
      <c r="BC15" s="24"/>
      <c r="BD15" s="24"/>
      <c r="BF15" s="24" t="s">
        <v>53</v>
      </c>
      <c r="BG15" s="24"/>
      <c r="BH15" s="24"/>
      <c r="BI15" s="24"/>
      <c r="BK15" s="20" t="s">
        <v>34</v>
      </c>
      <c r="BL15" s="25"/>
      <c r="BM15" s="25"/>
      <c r="BN15" s="21"/>
      <c r="BP15" s="20" t="s">
        <v>42</v>
      </c>
      <c r="BQ15" s="25"/>
      <c r="BR15" s="25"/>
      <c r="BS15" s="21"/>
      <c r="BU15" s="20" t="s">
        <v>53</v>
      </c>
      <c r="BV15" s="25"/>
      <c r="BW15" s="25"/>
      <c r="BX15" s="21"/>
      <c r="BZ15" s="4" t="s">
        <v>8</v>
      </c>
      <c r="CA15" s="2">
        <f>SUM(CA11:CA14)</f>
        <v>0.99</v>
      </c>
      <c r="CC15" s="4" t="s">
        <v>8</v>
      </c>
      <c r="CD15" s="2">
        <f>SUM(CD11:CD14)</f>
        <v>0.5</v>
      </c>
      <c r="CF15" s="4" t="s">
        <v>8</v>
      </c>
      <c r="CG15" s="2">
        <f>SUM(CG11:CG14)</f>
        <v>8.0000000000000002E-3</v>
      </c>
      <c r="CI15" s="4" t="s">
        <v>8</v>
      </c>
      <c r="CJ15" s="2">
        <f>SUM(CJ11:CJ14)</f>
        <v>3.06</v>
      </c>
      <c r="CL15" s="4" t="s">
        <v>8</v>
      </c>
      <c r="CM15" s="2">
        <f>SUM(CM11:CM14)</f>
        <v>1.3599999999999999</v>
      </c>
      <c r="CO15" s="4" t="s">
        <v>8</v>
      </c>
      <c r="CP15" s="2">
        <f>SUM(CP11:CP14)</f>
        <v>4.0000000000000001E-3</v>
      </c>
      <c r="CR15" s="4" t="s">
        <v>8</v>
      </c>
      <c r="CS15" s="2">
        <f>SUM(CS11:CS14)</f>
        <v>0.62</v>
      </c>
      <c r="CU15" s="4" t="s">
        <v>8</v>
      </c>
      <c r="CV15" s="2">
        <f>SUM(CV11:CV14)</f>
        <v>0.29000000000000004</v>
      </c>
      <c r="CX15" s="4" t="s">
        <v>8</v>
      </c>
      <c r="CY15" s="2">
        <f>SUM(CY11:CY14)</f>
        <v>2E-3</v>
      </c>
      <c r="DA15" s="4" t="s">
        <v>8</v>
      </c>
      <c r="DB15" s="2">
        <f>SUM(DB11:DB14)</f>
        <v>4.67</v>
      </c>
      <c r="DD15" s="4" t="s">
        <v>8</v>
      </c>
      <c r="DE15" s="2">
        <f>SUM(DE11:DE14)</f>
        <v>2.15</v>
      </c>
      <c r="DG15" s="4" t="s">
        <v>8</v>
      </c>
      <c r="DH15" s="2">
        <f>SUM(DH11:DH14)</f>
        <v>1.4E-2</v>
      </c>
    </row>
    <row r="16" spans="2:112" x14ac:dyDescent="0.25">
      <c r="B16" s="3" t="s">
        <v>1</v>
      </c>
      <c r="C16" s="8">
        <f>C15*C13</f>
        <v>75.264537599999997</v>
      </c>
      <c r="F16" s="3" t="s">
        <v>4</v>
      </c>
      <c r="G16" s="2">
        <v>0</v>
      </c>
      <c r="H16" s="2">
        <v>29</v>
      </c>
      <c r="I16" s="2">
        <v>97</v>
      </c>
      <c r="L16" s="6"/>
      <c r="M16" s="6"/>
      <c r="N16" s="6"/>
      <c r="O16" s="6"/>
      <c r="R16" s="3"/>
      <c r="S16" s="3">
        <v>2000</v>
      </c>
      <c r="T16" s="3">
        <v>2007</v>
      </c>
      <c r="U16" s="3">
        <v>2015</v>
      </c>
      <c r="W16" s="3"/>
      <c r="X16" s="3">
        <v>2000</v>
      </c>
      <c r="Y16" s="3">
        <v>2007</v>
      </c>
      <c r="Z16" s="3">
        <v>2015</v>
      </c>
      <c r="AB16" s="3"/>
      <c r="AC16" s="3">
        <v>2000</v>
      </c>
      <c r="AD16" s="3">
        <v>2007</v>
      </c>
      <c r="AE16" s="3">
        <v>2015</v>
      </c>
      <c r="AG16" s="3"/>
      <c r="AH16" s="3">
        <v>2000</v>
      </c>
      <c r="AI16" s="3">
        <v>2007</v>
      </c>
      <c r="AJ16" s="3">
        <v>2015</v>
      </c>
      <c r="AL16" s="3"/>
      <c r="AM16" s="3">
        <v>2000</v>
      </c>
      <c r="AN16" s="3">
        <v>2007</v>
      </c>
      <c r="AO16" s="3">
        <v>2015</v>
      </c>
      <c r="AQ16" s="3"/>
      <c r="AR16" s="3">
        <v>2000</v>
      </c>
      <c r="AS16" s="3">
        <v>2007</v>
      </c>
      <c r="AT16" s="3">
        <v>2015</v>
      </c>
      <c r="AV16" s="3"/>
      <c r="AW16" s="3">
        <v>2000</v>
      </c>
      <c r="AX16" s="3">
        <v>2007</v>
      </c>
      <c r="AY16" s="3">
        <v>2015</v>
      </c>
      <c r="BA16" s="3"/>
      <c r="BB16" s="3">
        <v>2000</v>
      </c>
      <c r="BC16" s="3">
        <v>2007</v>
      </c>
      <c r="BD16" s="3">
        <v>2015</v>
      </c>
      <c r="BF16" s="3"/>
      <c r="BG16" s="3">
        <v>2000</v>
      </c>
      <c r="BH16" s="3">
        <v>2007</v>
      </c>
      <c r="BI16" s="3">
        <v>2015</v>
      </c>
      <c r="BK16" s="3"/>
      <c r="BL16" s="3">
        <v>2000</v>
      </c>
      <c r="BM16" s="3">
        <v>2007</v>
      </c>
      <c r="BN16" s="3">
        <v>2015</v>
      </c>
      <c r="BP16" s="3"/>
      <c r="BQ16" s="3">
        <v>2000</v>
      </c>
      <c r="BR16" s="3">
        <v>2007</v>
      </c>
      <c r="BS16" s="3">
        <v>2015</v>
      </c>
      <c r="BU16" s="3"/>
      <c r="BV16" s="3">
        <v>2000</v>
      </c>
      <c r="BW16" s="3">
        <v>2007</v>
      </c>
      <c r="BX16" s="3">
        <v>2015</v>
      </c>
    </row>
    <row r="17" spans="2:112" x14ac:dyDescent="0.25">
      <c r="B17" s="3" t="s">
        <v>2</v>
      </c>
      <c r="C17" s="8">
        <f>C16*5</f>
        <v>376.32268799999997</v>
      </c>
      <c r="F17" s="3" t="s">
        <v>5</v>
      </c>
      <c r="G17" s="2">
        <v>0</v>
      </c>
      <c r="H17" s="2">
        <v>0</v>
      </c>
      <c r="I17" s="2">
        <v>51</v>
      </c>
      <c r="L17" s="20" t="s">
        <v>20</v>
      </c>
      <c r="M17" s="25"/>
      <c r="N17" s="25"/>
      <c r="O17" s="21"/>
      <c r="R17" s="3" t="s">
        <v>6</v>
      </c>
      <c r="S17" s="2">
        <v>1.27</v>
      </c>
      <c r="T17" s="2">
        <v>1.43</v>
      </c>
      <c r="U17" s="2" t="s">
        <v>59</v>
      </c>
      <c r="W17" s="3" t="s">
        <v>6</v>
      </c>
      <c r="X17" s="2">
        <v>0.74</v>
      </c>
      <c r="Y17" s="2">
        <v>0.79</v>
      </c>
      <c r="Z17" s="2" t="s">
        <v>59</v>
      </c>
      <c r="AB17" s="3" t="s">
        <v>6</v>
      </c>
      <c r="AC17" s="2">
        <v>4.0000000000000001E-3</v>
      </c>
      <c r="AD17" s="2">
        <v>4.0000000000000001E-3</v>
      </c>
      <c r="AE17" s="2" t="s">
        <v>59</v>
      </c>
      <c r="AG17" s="3" t="s">
        <v>6</v>
      </c>
      <c r="AH17" s="2">
        <v>4.29</v>
      </c>
      <c r="AI17" s="2">
        <v>4.84</v>
      </c>
      <c r="AJ17" s="2" t="s">
        <v>59</v>
      </c>
      <c r="AL17" s="3" t="s">
        <v>6</v>
      </c>
      <c r="AM17" s="2">
        <v>1.97</v>
      </c>
      <c r="AN17" s="2">
        <v>2.11</v>
      </c>
      <c r="AO17" s="2" t="s">
        <v>59</v>
      </c>
      <c r="AQ17" s="3" t="s">
        <v>6</v>
      </c>
      <c r="AR17" s="2">
        <v>0.01</v>
      </c>
      <c r="AS17" s="2">
        <v>0.01</v>
      </c>
      <c r="AT17" s="2" t="s">
        <v>59</v>
      </c>
      <c r="AV17" s="3" t="s">
        <v>6</v>
      </c>
      <c r="AW17" s="2">
        <v>0.9</v>
      </c>
      <c r="AX17" s="2">
        <v>1.02</v>
      </c>
      <c r="AY17" s="2" t="s">
        <v>59</v>
      </c>
      <c r="BA17" s="3" t="s">
        <v>6</v>
      </c>
      <c r="BB17" s="2">
        <v>0.35</v>
      </c>
      <c r="BC17" s="2">
        <v>0.38</v>
      </c>
      <c r="BD17" s="2" t="s">
        <v>59</v>
      </c>
      <c r="BF17" s="3" t="s">
        <v>6</v>
      </c>
      <c r="BG17" s="2">
        <v>5.0000000000000001E-3</v>
      </c>
      <c r="BH17" s="2">
        <v>5.0000000000000001E-3</v>
      </c>
      <c r="BI17" s="2" t="s">
        <v>59</v>
      </c>
      <c r="BK17" s="3" t="s">
        <v>6</v>
      </c>
      <c r="BL17" s="2">
        <f>S17+AH17+AW17</f>
        <v>6.4600000000000009</v>
      </c>
      <c r="BM17" s="2">
        <f t="shared" ref="BM17:BN20" si="7">T17+AI17+AX17</f>
        <v>7.2899999999999991</v>
      </c>
      <c r="BN17" s="2" t="s">
        <v>59</v>
      </c>
      <c r="BP17" s="3" t="s">
        <v>6</v>
      </c>
      <c r="BQ17" s="2">
        <f>X17+AM17+BB17</f>
        <v>3.06</v>
      </c>
      <c r="BR17" s="2">
        <f t="shared" ref="BR17:BS20" si="8">Y17+AN17+BC17</f>
        <v>3.28</v>
      </c>
      <c r="BS17" s="2" t="s">
        <v>59</v>
      </c>
      <c r="BU17" s="3" t="s">
        <v>6</v>
      </c>
      <c r="BV17" s="2">
        <f>AC17+AR17+BG17</f>
        <v>1.9E-2</v>
      </c>
      <c r="BW17" s="2">
        <f t="shared" ref="BW17:BX20" si="9">AD17+AS17+BH17</f>
        <v>1.9E-2</v>
      </c>
      <c r="BX17" s="2" t="s">
        <v>59</v>
      </c>
      <c r="BZ17" s="20" t="s">
        <v>35</v>
      </c>
      <c r="CA17" s="21"/>
      <c r="CC17" s="20" t="s">
        <v>43</v>
      </c>
      <c r="CD17" s="21"/>
      <c r="CF17" s="20" t="s">
        <v>54</v>
      </c>
      <c r="CG17" s="21"/>
      <c r="CI17" s="20" t="s">
        <v>35</v>
      </c>
      <c r="CJ17" s="21"/>
      <c r="CL17" s="20" t="s">
        <v>43</v>
      </c>
      <c r="CM17" s="21"/>
      <c r="CO17" s="20" t="s">
        <v>54</v>
      </c>
      <c r="CP17" s="21"/>
      <c r="CR17" s="20" t="s">
        <v>35</v>
      </c>
      <c r="CS17" s="21"/>
      <c r="CU17" s="20" t="s">
        <v>43</v>
      </c>
      <c r="CV17" s="21"/>
      <c r="CX17" s="20" t="s">
        <v>54</v>
      </c>
      <c r="CY17" s="21"/>
      <c r="DA17" s="20" t="s">
        <v>35</v>
      </c>
      <c r="DB17" s="21"/>
      <c r="DD17" s="20" t="s">
        <v>43</v>
      </c>
      <c r="DE17" s="21"/>
      <c r="DG17" s="20" t="s">
        <v>54</v>
      </c>
      <c r="DH17" s="21"/>
    </row>
    <row r="18" spans="2:112" x14ac:dyDescent="0.25">
      <c r="B18" s="3" t="s">
        <v>0</v>
      </c>
      <c r="C18" s="8">
        <f>C17*52.14</f>
        <v>19621.464952319999</v>
      </c>
      <c r="I18" s="7"/>
      <c r="L18" s="3"/>
      <c r="M18" s="3" t="s">
        <v>16</v>
      </c>
      <c r="N18" s="3" t="s">
        <v>17</v>
      </c>
      <c r="O18" s="3" t="s">
        <v>18</v>
      </c>
      <c r="R18" s="3" t="s">
        <v>3</v>
      </c>
      <c r="S18" s="2">
        <v>0.42</v>
      </c>
      <c r="T18" s="2">
        <v>0.34</v>
      </c>
      <c r="U18" s="2">
        <v>0.18</v>
      </c>
      <c r="W18" s="3" t="s">
        <v>3</v>
      </c>
      <c r="X18" s="2">
        <v>0.28999999999999998</v>
      </c>
      <c r="Y18" s="2">
        <v>0.22</v>
      </c>
      <c r="Z18" s="2">
        <v>0.11</v>
      </c>
      <c r="AB18" s="3" t="s">
        <v>3</v>
      </c>
      <c r="AC18" s="2">
        <v>3.0000000000000001E-3</v>
      </c>
      <c r="AD18" s="2">
        <v>2E-3</v>
      </c>
      <c r="AE18" s="2">
        <v>1E-3</v>
      </c>
      <c r="AG18" s="3" t="s">
        <v>3</v>
      </c>
      <c r="AH18" s="2">
        <v>1.27</v>
      </c>
      <c r="AI18" s="2">
        <v>1.04</v>
      </c>
      <c r="AJ18" s="2">
        <v>0.56000000000000005</v>
      </c>
      <c r="AL18" s="3" t="s">
        <v>3</v>
      </c>
      <c r="AM18" s="2">
        <v>0.8</v>
      </c>
      <c r="AN18" s="2">
        <v>0.63</v>
      </c>
      <c r="AO18" s="2">
        <v>0.3</v>
      </c>
      <c r="AQ18" s="3" t="s">
        <v>3</v>
      </c>
      <c r="AR18" s="2">
        <v>0.01</v>
      </c>
      <c r="AS18" s="2">
        <v>0</v>
      </c>
      <c r="AT18" s="2">
        <v>0</v>
      </c>
      <c r="AV18" s="3" t="s">
        <v>3</v>
      </c>
      <c r="AW18" s="2">
        <v>0.24</v>
      </c>
      <c r="AX18" s="2">
        <v>0.2</v>
      </c>
      <c r="AY18" s="2">
        <v>0.11</v>
      </c>
      <c r="BA18" s="3" t="s">
        <v>3</v>
      </c>
      <c r="BB18" s="2">
        <v>0.16</v>
      </c>
      <c r="BC18" s="2">
        <v>0.12</v>
      </c>
      <c r="BD18" s="2">
        <v>0.06</v>
      </c>
      <c r="BF18" s="3" t="s">
        <v>3</v>
      </c>
      <c r="BG18" s="2">
        <v>3.0000000000000001E-3</v>
      </c>
      <c r="BH18" s="2">
        <v>2E-3</v>
      </c>
      <c r="BI18" s="2">
        <v>1E-3</v>
      </c>
      <c r="BK18" s="3" t="s">
        <v>3</v>
      </c>
      <c r="BL18" s="2">
        <f t="shared" ref="BL18" si="10">S18+AH18+AW18</f>
        <v>1.93</v>
      </c>
      <c r="BM18" s="2">
        <f t="shared" si="7"/>
        <v>1.58</v>
      </c>
      <c r="BN18" s="2">
        <f t="shared" si="7"/>
        <v>0.85</v>
      </c>
      <c r="BP18" s="3" t="s">
        <v>3</v>
      </c>
      <c r="BQ18" s="2">
        <f t="shared" ref="BQ18" si="11">X18+AM18+BB18</f>
        <v>1.25</v>
      </c>
      <c r="BR18" s="2">
        <f t="shared" si="8"/>
        <v>0.97</v>
      </c>
      <c r="BS18" s="2">
        <f t="shared" si="8"/>
        <v>0.47</v>
      </c>
      <c r="BU18" s="3" t="s">
        <v>3</v>
      </c>
      <c r="BV18" s="2">
        <f t="shared" ref="BV18" si="12">AC18+AR18+BG18</f>
        <v>1.6E-2</v>
      </c>
      <c r="BW18" s="2">
        <f t="shared" si="9"/>
        <v>4.0000000000000001E-3</v>
      </c>
      <c r="BX18" s="2">
        <f t="shared" si="9"/>
        <v>2E-3</v>
      </c>
      <c r="BZ18" s="3" t="s">
        <v>4</v>
      </c>
      <c r="CA18" s="2">
        <v>0.44</v>
      </c>
      <c r="CC18" s="3" t="s">
        <v>4</v>
      </c>
      <c r="CD18" s="2">
        <v>0.32</v>
      </c>
      <c r="CF18" s="3" t="s">
        <v>4</v>
      </c>
      <c r="CG18" s="2">
        <v>1.1000000000000001</v>
      </c>
      <c r="CI18" s="3" t="s">
        <v>4</v>
      </c>
      <c r="CJ18" s="2">
        <v>1.32</v>
      </c>
      <c r="CL18" s="3" t="s">
        <v>4</v>
      </c>
      <c r="CM18" s="2">
        <v>0.83</v>
      </c>
      <c r="CO18" s="3" t="s">
        <v>4</v>
      </c>
      <c r="CP18" s="2">
        <v>1.1000000000000001</v>
      </c>
      <c r="CR18" s="3" t="s">
        <v>4</v>
      </c>
      <c r="CS18" s="2">
        <v>0.25</v>
      </c>
      <c r="CU18" s="3" t="s">
        <v>4</v>
      </c>
      <c r="CV18" s="2">
        <v>0.17</v>
      </c>
      <c r="CX18" s="3" t="s">
        <v>4</v>
      </c>
      <c r="CY18" s="2">
        <v>1.04</v>
      </c>
      <c r="DA18" s="3" t="s">
        <v>4</v>
      </c>
      <c r="DB18" s="2">
        <f>CA18+CJ18+CS18</f>
        <v>2.0099999999999998</v>
      </c>
      <c r="DD18" s="3" t="s">
        <v>4</v>
      </c>
      <c r="DE18" s="2">
        <f>CD18+CM18+CV18</f>
        <v>1.3199999999999998</v>
      </c>
      <c r="DG18" s="3" t="s">
        <v>4</v>
      </c>
      <c r="DH18" s="2">
        <f>CG18+CP18+CY18</f>
        <v>3.24</v>
      </c>
    </row>
    <row r="19" spans="2:112" x14ac:dyDescent="0.25">
      <c r="B19" s="4" t="s">
        <v>23</v>
      </c>
      <c r="C19" s="2">
        <v>0</v>
      </c>
      <c r="F19" s="24" t="s">
        <v>12</v>
      </c>
      <c r="G19" s="24"/>
      <c r="H19" s="24"/>
      <c r="I19" s="24"/>
      <c r="L19" s="3" t="s">
        <v>6</v>
      </c>
      <c r="M19" s="2">
        <f>N5</f>
        <v>125</v>
      </c>
      <c r="N19" s="8">
        <f>C9</f>
        <v>5917.5846681599996</v>
      </c>
      <c r="O19" s="8">
        <f>N19*17</f>
        <v>100598.93935871999</v>
      </c>
      <c r="R19" s="3" t="s">
        <v>4</v>
      </c>
      <c r="S19" s="2" t="s">
        <v>59</v>
      </c>
      <c r="T19" s="2">
        <v>0.18</v>
      </c>
      <c r="U19" s="2">
        <v>0.55000000000000004</v>
      </c>
      <c r="W19" s="3" t="s">
        <v>4</v>
      </c>
      <c r="X19" s="2" t="s">
        <v>59</v>
      </c>
      <c r="Y19" s="2">
        <v>0.1</v>
      </c>
      <c r="Z19" s="2">
        <v>0.28999999999999998</v>
      </c>
      <c r="AB19" s="3" t="s">
        <v>4</v>
      </c>
      <c r="AC19" s="2" t="s">
        <v>59</v>
      </c>
      <c r="AD19" s="2">
        <v>1E-3</v>
      </c>
      <c r="AE19" s="2">
        <v>4.0000000000000001E-3</v>
      </c>
      <c r="AG19" s="3" t="s">
        <v>4</v>
      </c>
      <c r="AH19" s="2" t="s">
        <v>59</v>
      </c>
      <c r="AI19" s="2">
        <v>0.53</v>
      </c>
      <c r="AJ19" s="2">
        <v>1.67</v>
      </c>
      <c r="AL19" s="3" t="s">
        <v>4</v>
      </c>
      <c r="AM19" s="2" t="s">
        <v>59</v>
      </c>
      <c r="AN19" s="2">
        <v>0.26</v>
      </c>
      <c r="AO19" s="2">
        <v>0.72</v>
      </c>
      <c r="AQ19" s="3" t="s">
        <v>4</v>
      </c>
      <c r="AR19" s="2" t="s">
        <v>59</v>
      </c>
      <c r="AS19" s="2">
        <v>0</v>
      </c>
      <c r="AT19" s="2">
        <v>0.01</v>
      </c>
      <c r="AV19" s="3" t="s">
        <v>4</v>
      </c>
      <c r="AW19" s="2" t="s">
        <v>59</v>
      </c>
      <c r="AX19" s="2">
        <v>0.11</v>
      </c>
      <c r="AY19" s="2">
        <v>0.34</v>
      </c>
      <c r="BA19" s="3" t="s">
        <v>4</v>
      </c>
      <c r="BB19" s="2" t="s">
        <v>59</v>
      </c>
      <c r="BC19" s="2">
        <v>0.05</v>
      </c>
      <c r="BD19" s="2">
        <v>0.13</v>
      </c>
      <c r="BF19" s="3" t="s">
        <v>4</v>
      </c>
      <c r="BG19" s="2" t="s">
        <v>59</v>
      </c>
      <c r="BH19" s="2">
        <v>2E-3</v>
      </c>
      <c r="BI19" s="2">
        <v>5.0000000000000001E-3</v>
      </c>
      <c r="BK19" s="3" t="s">
        <v>4</v>
      </c>
      <c r="BL19" s="2" t="s">
        <v>59</v>
      </c>
      <c r="BM19" s="2">
        <f t="shared" si="7"/>
        <v>0.82</v>
      </c>
      <c r="BN19" s="2">
        <f t="shared" si="7"/>
        <v>2.5599999999999996</v>
      </c>
      <c r="BP19" s="3" t="s">
        <v>4</v>
      </c>
      <c r="BQ19" s="2" t="s">
        <v>59</v>
      </c>
      <c r="BR19" s="2">
        <f t="shared" si="8"/>
        <v>0.41</v>
      </c>
      <c r="BS19" s="2">
        <f t="shared" si="8"/>
        <v>1.1400000000000001</v>
      </c>
      <c r="BU19" s="3" t="s">
        <v>4</v>
      </c>
      <c r="BV19" s="2" t="s">
        <v>59</v>
      </c>
      <c r="BW19" s="2">
        <f t="shared" si="9"/>
        <v>3.0000000000000001E-3</v>
      </c>
      <c r="BX19" s="2">
        <f t="shared" si="9"/>
        <v>1.9E-2</v>
      </c>
      <c r="BZ19" s="3" t="s">
        <v>5</v>
      </c>
      <c r="CA19" s="2">
        <v>0.38</v>
      </c>
      <c r="CC19" s="3" t="s">
        <v>5</v>
      </c>
      <c r="CD19" s="2">
        <v>0.26</v>
      </c>
      <c r="CF19" s="3" t="s">
        <v>5</v>
      </c>
      <c r="CG19" s="2">
        <v>1.1000000000000001</v>
      </c>
      <c r="CI19" s="3" t="s">
        <v>5</v>
      </c>
      <c r="CJ19" s="2">
        <v>1.17</v>
      </c>
      <c r="CL19" s="3" t="s">
        <v>5</v>
      </c>
      <c r="CM19" s="2">
        <v>0.79</v>
      </c>
      <c r="CO19" s="3" t="s">
        <v>5</v>
      </c>
      <c r="CP19" s="2">
        <v>1.1000000000000001</v>
      </c>
      <c r="CR19" s="3" t="s">
        <v>5</v>
      </c>
      <c r="CS19" s="2">
        <v>0.22</v>
      </c>
      <c r="CU19" s="3" t="s">
        <v>5</v>
      </c>
      <c r="CV19" s="2">
        <v>0.19</v>
      </c>
      <c r="CX19" s="3" t="s">
        <v>5</v>
      </c>
      <c r="CY19" s="2">
        <v>1.04</v>
      </c>
      <c r="DA19" s="3" t="s">
        <v>5</v>
      </c>
      <c r="DB19" s="2">
        <f>CA19+CJ19+CS19</f>
        <v>1.7699999999999998</v>
      </c>
      <c r="DD19" s="3" t="s">
        <v>5</v>
      </c>
      <c r="DE19" s="2">
        <f>CD19+CM19+CV19</f>
        <v>1.24</v>
      </c>
      <c r="DG19" s="3" t="s">
        <v>5</v>
      </c>
      <c r="DH19" s="2">
        <f>CG19+CP19+CY19</f>
        <v>3.24</v>
      </c>
    </row>
    <row r="20" spans="2:112" x14ac:dyDescent="0.25">
      <c r="F20" s="3"/>
      <c r="G20" s="3">
        <v>2000</v>
      </c>
      <c r="H20" s="3">
        <v>2007</v>
      </c>
      <c r="I20" s="3">
        <v>2015</v>
      </c>
      <c r="L20" s="3" t="s">
        <v>3</v>
      </c>
      <c r="M20" s="2">
        <f>N6</f>
        <v>65</v>
      </c>
      <c r="N20" s="8">
        <f>C9</f>
        <v>5917.5846681599996</v>
      </c>
      <c r="O20" s="8">
        <f>N20*7</f>
        <v>41423.092677119996</v>
      </c>
      <c r="R20" s="3" t="s">
        <v>5</v>
      </c>
      <c r="S20" s="2" t="s">
        <v>59</v>
      </c>
      <c r="T20" s="2" t="s">
        <v>59</v>
      </c>
      <c r="U20" s="2">
        <v>0.34</v>
      </c>
      <c r="W20" s="3" t="s">
        <v>5</v>
      </c>
      <c r="X20" s="2" t="s">
        <v>59</v>
      </c>
      <c r="Y20" s="2" t="s">
        <v>59</v>
      </c>
      <c r="Z20" s="2">
        <v>0.16</v>
      </c>
      <c r="AB20" s="3" t="s">
        <v>5</v>
      </c>
      <c r="AC20" s="2" t="s">
        <v>59</v>
      </c>
      <c r="AD20" s="2" t="s">
        <v>59</v>
      </c>
      <c r="AE20" s="2">
        <v>3.0000000000000001E-3</v>
      </c>
      <c r="AG20" s="3" t="s">
        <v>5</v>
      </c>
      <c r="AH20" s="2" t="s">
        <v>59</v>
      </c>
      <c r="AI20" s="2" t="s">
        <v>59</v>
      </c>
      <c r="AJ20" s="2">
        <v>1.06</v>
      </c>
      <c r="AL20" s="3" t="s">
        <v>5</v>
      </c>
      <c r="AM20" s="2" t="s">
        <v>59</v>
      </c>
      <c r="AN20" s="2" t="s">
        <v>59</v>
      </c>
      <c r="AO20" s="2">
        <v>0.48</v>
      </c>
      <c r="AQ20" s="3" t="s">
        <v>5</v>
      </c>
      <c r="AR20" s="2" t="s">
        <v>59</v>
      </c>
      <c r="AS20" s="2" t="s">
        <v>59</v>
      </c>
      <c r="AT20" s="2">
        <v>0.01</v>
      </c>
      <c r="AV20" s="3" t="s">
        <v>5</v>
      </c>
      <c r="AW20" s="2" t="s">
        <v>59</v>
      </c>
      <c r="AX20" s="2" t="s">
        <v>59</v>
      </c>
      <c r="AY20" s="2">
        <v>0.21</v>
      </c>
      <c r="BA20" s="3" t="s">
        <v>5</v>
      </c>
      <c r="BB20" s="2" t="s">
        <v>59</v>
      </c>
      <c r="BC20" s="2" t="s">
        <v>59</v>
      </c>
      <c r="BD20" s="2">
        <v>0.11</v>
      </c>
      <c r="BF20" s="3" t="s">
        <v>5</v>
      </c>
      <c r="BG20" s="2" t="s">
        <v>59</v>
      </c>
      <c r="BH20" s="2" t="s">
        <v>59</v>
      </c>
      <c r="BI20" s="2">
        <v>4.0000000000000001E-3</v>
      </c>
      <c r="BK20" s="3" t="s">
        <v>5</v>
      </c>
      <c r="BL20" s="2" t="s">
        <v>59</v>
      </c>
      <c r="BM20" s="2" t="s">
        <v>59</v>
      </c>
      <c r="BN20" s="2">
        <f t="shared" si="7"/>
        <v>1.61</v>
      </c>
      <c r="BP20" s="3" t="s">
        <v>5</v>
      </c>
      <c r="BQ20" s="2" t="s">
        <v>59</v>
      </c>
      <c r="BR20" s="2" t="s">
        <v>59</v>
      </c>
      <c r="BS20" s="2">
        <f t="shared" si="8"/>
        <v>0.75</v>
      </c>
      <c r="BU20" s="3" t="s">
        <v>5</v>
      </c>
      <c r="BV20" s="2" t="s">
        <v>59</v>
      </c>
      <c r="BW20" s="2" t="s">
        <v>59</v>
      </c>
      <c r="BX20" s="2">
        <f t="shared" si="9"/>
        <v>1.7000000000000001E-2</v>
      </c>
      <c r="BZ20" s="4" t="s">
        <v>8</v>
      </c>
      <c r="CA20" s="2">
        <f>SUM(CA16:CA19)</f>
        <v>0.82000000000000006</v>
      </c>
      <c r="CC20" s="4" t="s">
        <v>8</v>
      </c>
      <c r="CD20" s="2">
        <f>SUM(CD16:CD19)</f>
        <v>0.58000000000000007</v>
      </c>
      <c r="CF20" s="4" t="s">
        <v>8</v>
      </c>
      <c r="CG20" s="2">
        <f>SUM(CG16:CG19)</f>
        <v>2.2000000000000002</v>
      </c>
      <c r="CI20" s="4" t="s">
        <v>8</v>
      </c>
      <c r="CJ20" s="2">
        <f>SUM(CJ16:CJ19)</f>
        <v>2.4900000000000002</v>
      </c>
      <c r="CL20" s="4" t="s">
        <v>8</v>
      </c>
      <c r="CM20" s="2">
        <f>SUM(CM16:CM19)</f>
        <v>1.62</v>
      </c>
      <c r="CO20" s="4" t="s">
        <v>8</v>
      </c>
      <c r="CP20" s="2">
        <f>SUM(CP16:CP19)</f>
        <v>2.2000000000000002</v>
      </c>
      <c r="CR20" s="4" t="s">
        <v>8</v>
      </c>
      <c r="CS20" s="2">
        <f>SUM(CS16:CS19)</f>
        <v>0.47</v>
      </c>
      <c r="CU20" s="4" t="s">
        <v>8</v>
      </c>
      <c r="CV20" s="2">
        <f>SUM(CV16:CV19)</f>
        <v>0.36</v>
      </c>
      <c r="CX20" s="4" t="s">
        <v>8</v>
      </c>
      <c r="CY20" s="2">
        <f>SUM(CY16:CY19)</f>
        <v>2.08</v>
      </c>
      <c r="DA20" s="4" t="s">
        <v>8</v>
      </c>
      <c r="DB20" s="2">
        <f>SUM(DB16:DB19)</f>
        <v>3.7799999999999994</v>
      </c>
      <c r="DD20" s="4" t="s">
        <v>8</v>
      </c>
      <c r="DE20" s="2">
        <f>SUM(DE16:DE19)</f>
        <v>2.5599999999999996</v>
      </c>
      <c r="DG20" s="4" t="s">
        <v>8</v>
      </c>
      <c r="DH20" s="2">
        <f>SUM(DH16:DH19)</f>
        <v>6.48</v>
      </c>
    </row>
    <row r="21" spans="2:112" x14ac:dyDescent="0.25">
      <c r="B21" s="24" t="s">
        <v>22</v>
      </c>
      <c r="C21" s="24"/>
      <c r="F21" s="3" t="s">
        <v>6</v>
      </c>
      <c r="G21" s="2">
        <v>41</v>
      </c>
      <c r="H21" s="2">
        <v>41</v>
      </c>
      <c r="I21" s="2">
        <v>0</v>
      </c>
      <c r="L21" s="3" t="s">
        <v>4</v>
      </c>
      <c r="M21" s="2">
        <f>N7</f>
        <v>49</v>
      </c>
      <c r="N21" s="8">
        <f>C9</f>
        <v>5917.5846681599996</v>
      </c>
      <c r="O21" s="8">
        <f>N21*1</f>
        <v>5917.5846681599996</v>
      </c>
      <c r="R21" s="4" t="s">
        <v>8</v>
      </c>
      <c r="S21" s="2">
        <f>SUM(S17:S20)</f>
        <v>1.69</v>
      </c>
      <c r="T21" s="2">
        <f>SUM(T17:T20)</f>
        <v>1.95</v>
      </c>
      <c r="U21" s="2">
        <f>SUM(U17:U20)</f>
        <v>1.07</v>
      </c>
      <c r="W21" s="4" t="s">
        <v>8</v>
      </c>
      <c r="X21" s="2">
        <f>SUM(X17:X20)</f>
        <v>1.03</v>
      </c>
      <c r="Y21" s="2">
        <f>SUM(Y17:Y20)</f>
        <v>1.1100000000000001</v>
      </c>
      <c r="Z21" s="2">
        <f>SUM(Z17:Z20)</f>
        <v>0.55999999999999994</v>
      </c>
      <c r="AB21" s="4" t="s">
        <v>8</v>
      </c>
      <c r="AC21" s="2">
        <f>SUM(AC17:AC20)</f>
        <v>7.0000000000000001E-3</v>
      </c>
      <c r="AD21" s="2">
        <f>SUM(AD17:AD20)</f>
        <v>7.0000000000000001E-3</v>
      </c>
      <c r="AE21" s="2">
        <f>SUM(AE17:AE20)</f>
        <v>8.0000000000000002E-3</v>
      </c>
      <c r="AG21" s="4" t="s">
        <v>8</v>
      </c>
      <c r="AH21" s="2">
        <f>SUM(AH17:AH20)</f>
        <v>5.5600000000000005</v>
      </c>
      <c r="AI21" s="2">
        <f>SUM(AI17:AI20)</f>
        <v>6.41</v>
      </c>
      <c r="AJ21" s="2">
        <f>SUM(AJ17:AJ20)</f>
        <v>3.29</v>
      </c>
      <c r="AL21" s="4" t="s">
        <v>8</v>
      </c>
      <c r="AM21" s="2">
        <f>SUM(AM17:AM20)</f>
        <v>2.77</v>
      </c>
      <c r="AN21" s="2">
        <f>SUM(AN17:AN20)</f>
        <v>3</v>
      </c>
      <c r="AO21" s="2">
        <f>SUM(AO17:AO20)</f>
        <v>1.5</v>
      </c>
      <c r="AQ21" s="4" t="s">
        <v>8</v>
      </c>
      <c r="AR21" s="2">
        <f>SUM(AR17:AR20)</f>
        <v>0.02</v>
      </c>
      <c r="AS21" s="2">
        <f>SUM(AS17:AS20)</f>
        <v>0.01</v>
      </c>
      <c r="AT21" s="2">
        <f>SUM(AT17:AT20)</f>
        <v>0.02</v>
      </c>
      <c r="AV21" s="4" t="s">
        <v>8</v>
      </c>
      <c r="AW21" s="2">
        <f>SUM(AW17:AW20)</f>
        <v>1.1400000000000001</v>
      </c>
      <c r="AX21" s="2">
        <f>SUM(AX17:AX20)</f>
        <v>1.33</v>
      </c>
      <c r="AY21" s="2">
        <f>SUM(AY17:AY20)</f>
        <v>0.66</v>
      </c>
      <c r="BA21" s="4" t="s">
        <v>8</v>
      </c>
      <c r="BB21" s="2">
        <f>SUM(BB17:BB20)</f>
        <v>0.51</v>
      </c>
      <c r="BC21" s="2">
        <f>SUM(BC17:BC20)</f>
        <v>0.55000000000000004</v>
      </c>
      <c r="BD21" s="2">
        <f>SUM(BD17:BD20)</f>
        <v>0.3</v>
      </c>
      <c r="BF21" s="4" t="s">
        <v>8</v>
      </c>
      <c r="BG21" s="2">
        <f>SUM(BG17:BG20)</f>
        <v>8.0000000000000002E-3</v>
      </c>
      <c r="BH21" s="2">
        <f>SUM(BH17:BH20)</f>
        <v>9.0000000000000011E-3</v>
      </c>
      <c r="BI21" s="2">
        <f>SUM(BI17:BI20)</f>
        <v>0.01</v>
      </c>
      <c r="BK21" s="4" t="s">
        <v>8</v>
      </c>
      <c r="BL21" s="2">
        <f>SUM(BL17:BL20)</f>
        <v>8.39</v>
      </c>
      <c r="BM21" s="2">
        <f>SUM(BM17:BM20)</f>
        <v>9.69</v>
      </c>
      <c r="BN21" s="2">
        <f>SUM(BN17:BN20)</f>
        <v>5.0199999999999996</v>
      </c>
      <c r="BP21" s="4" t="s">
        <v>8</v>
      </c>
      <c r="BQ21" s="2">
        <f>SUM(BQ17:BQ20)</f>
        <v>4.3100000000000005</v>
      </c>
      <c r="BR21" s="2">
        <f>SUM(BR17:BR20)</f>
        <v>4.66</v>
      </c>
      <c r="BS21" s="2">
        <f>SUM(BS17:BS20)</f>
        <v>2.3600000000000003</v>
      </c>
      <c r="BU21" s="4" t="s">
        <v>8</v>
      </c>
      <c r="BV21" s="2">
        <f>SUM(BV17:BV20)</f>
        <v>3.5000000000000003E-2</v>
      </c>
      <c r="BW21" s="2">
        <f>SUM(BW17:BW20)</f>
        <v>2.5999999999999999E-2</v>
      </c>
      <c r="BX21" s="2">
        <f>SUM(BX17:BX20)</f>
        <v>3.7999999999999999E-2</v>
      </c>
    </row>
    <row r="22" spans="2:112" x14ac:dyDescent="0.25">
      <c r="B22" s="3" t="s">
        <v>13</v>
      </c>
      <c r="C22" s="8">
        <v>4.6079999999999997</v>
      </c>
      <c r="F22" s="3" t="s">
        <v>3</v>
      </c>
      <c r="G22" s="2">
        <v>9</v>
      </c>
      <c r="H22" s="2">
        <v>9</v>
      </c>
      <c r="I22" s="2">
        <v>31</v>
      </c>
      <c r="BZ22" s="20" t="s">
        <v>36</v>
      </c>
      <c r="CA22" s="21"/>
      <c r="CC22" s="20" t="s">
        <v>44</v>
      </c>
      <c r="CD22" s="21"/>
      <c r="CF22" s="20" t="s">
        <v>55</v>
      </c>
      <c r="CG22" s="21"/>
      <c r="CI22" s="20" t="s">
        <v>36</v>
      </c>
      <c r="CJ22" s="21"/>
      <c r="CL22" s="20" t="s">
        <v>44</v>
      </c>
      <c r="CM22" s="21"/>
      <c r="CO22" s="20" t="s">
        <v>55</v>
      </c>
      <c r="CP22" s="21"/>
      <c r="CR22" s="20" t="s">
        <v>36</v>
      </c>
      <c r="CS22" s="21"/>
      <c r="CU22" s="20" t="s">
        <v>44</v>
      </c>
      <c r="CV22" s="21"/>
      <c r="CX22" s="20" t="s">
        <v>55</v>
      </c>
      <c r="CY22" s="21"/>
      <c r="DA22" s="20" t="s">
        <v>36</v>
      </c>
      <c r="DB22" s="21"/>
      <c r="DD22" s="20" t="s">
        <v>44</v>
      </c>
      <c r="DE22" s="21"/>
      <c r="DG22" s="20" t="s">
        <v>55</v>
      </c>
      <c r="DH22" s="21"/>
    </row>
    <row r="23" spans="2:112" x14ac:dyDescent="0.25">
      <c r="B23" s="3" t="s">
        <v>15</v>
      </c>
      <c r="C23" s="8">
        <v>0.27</v>
      </c>
      <c r="F23" s="3" t="s">
        <v>4</v>
      </c>
      <c r="G23" s="2">
        <v>0</v>
      </c>
      <c r="H23" s="2">
        <v>8</v>
      </c>
      <c r="I23" s="2">
        <v>23</v>
      </c>
      <c r="L23" s="20" t="s">
        <v>21</v>
      </c>
      <c r="M23" s="25"/>
      <c r="N23" s="25"/>
      <c r="O23" s="21"/>
      <c r="R23" s="24" t="s">
        <v>35</v>
      </c>
      <c r="S23" s="24"/>
      <c r="T23" s="24"/>
      <c r="U23" s="24"/>
      <c r="W23" s="24" t="s">
        <v>43</v>
      </c>
      <c r="X23" s="24"/>
      <c r="Y23" s="24"/>
      <c r="Z23" s="24"/>
      <c r="AB23" s="24" t="s">
        <v>54</v>
      </c>
      <c r="AC23" s="24"/>
      <c r="AD23" s="24"/>
      <c r="AE23" s="24"/>
      <c r="AG23" s="24" t="s">
        <v>35</v>
      </c>
      <c r="AH23" s="24"/>
      <c r="AI23" s="24"/>
      <c r="AJ23" s="24"/>
      <c r="AL23" s="24" t="s">
        <v>43</v>
      </c>
      <c r="AM23" s="24"/>
      <c r="AN23" s="24"/>
      <c r="AO23" s="24"/>
      <c r="AQ23" s="24" t="s">
        <v>54</v>
      </c>
      <c r="AR23" s="24"/>
      <c r="AS23" s="24"/>
      <c r="AT23" s="24"/>
      <c r="AV23" s="24" t="s">
        <v>35</v>
      </c>
      <c r="AW23" s="24"/>
      <c r="AX23" s="24"/>
      <c r="AY23" s="24"/>
      <c r="BA23" s="24" t="s">
        <v>43</v>
      </c>
      <c r="BB23" s="24"/>
      <c r="BC23" s="24"/>
      <c r="BD23" s="24"/>
      <c r="BF23" s="24" t="s">
        <v>54</v>
      </c>
      <c r="BG23" s="24"/>
      <c r="BH23" s="24"/>
      <c r="BI23" s="24"/>
      <c r="BK23" s="20" t="s">
        <v>35</v>
      </c>
      <c r="BL23" s="25"/>
      <c r="BM23" s="25"/>
      <c r="BN23" s="21"/>
      <c r="BP23" s="20" t="s">
        <v>43</v>
      </c>
      <c r="BQ23" s="25"/>
      <c r="BR23" s="25"/>
      <c r="BS23" s="21"/>
      <c r="BU23" s="20" t="s">
        <v>54</v>
      </c>
      <c r="BV23" s="25"/>
      <c r="BW23" s="25"/>
      <c r="BX23" s="21"/>
      <c r="BZ23" s="3" t="s">
        <v>4</v>
      </c>
      <c r="CA23" s="2">
        <v>0.09</v>
      </c>
      <c r="CC23" s="3" t="s">
        <v>4</v>
      </c>
      <c r="CD23" s="2">
        <v>0.24</v>
      </c>
      <c r="CF23" s="3" t="s">
        <v>4</v>
      </c>
      <c r="CG23" s="2">
        <v>0.01</v>
      </c>
      <c r="CI23" s="3" t="s">
        <v>4</v>
      </c>
      <c r="CJ23" s="2">
        <v>0.28999999999999998</v>
      </c>
      <c r="CL23" s="3" t="s">
        <v>4</v>
      </c>
      <c r="CM23" s="2">
        <v>0.57999999999999996</v>
      </c>
      <c r="CO23" s="3" t="s">
        <v>4</v>
      </c>
      <c r="CP23" s="2">
        <v>8.9999999999999993E-3</v>
      </c>
      <c r="CR23" s="3" t="s">
        <v>4</v>
      </c>
      <c r="CS23" s="2">
        <v>0.08</v>
      </c>
      <c r="CU23" s="3" t="s">
        <v>4</v>
      </c>
      <c r="CV23" s="2">
        <v>0.1</v>
      </c>
      <c r="CX23" s="3" t="s">
        <v>4</v>
      </c>
      <c r="CY23" s="2">
        <v>8.0000000000000002E-3</v>
      </c>
      <c r="DA23" s="3" t="s">
        <v>4</v>
      </c>
      <c r="DB23" s="2">
        <f>CA23+CJ23+CS23</f>
        <v>0.46</v>
      </c>
      <c r="DD23" s="3" t="s">
        <v>4</v>
      </c>
      <c r="DE23" s="2">
        <f>CD23+CM23+CV23</f>
        <v>0.91999999999999993</v>
      </c>
      <c r="DG23" s="3" t="s">
        <v>4</v>
      </c>
      <c r="DH23" s="2">
        <f>CG23+CP23+CY23</f>
        <v>2.7E-2</v>
      </c>
    </row>
    <row r="24" spans="2:112" x14ac:dyDescent="0.25">
      <c r="B24" s="3" t="s">
        <v>14</v>
      </c>
      <c r="C24" s="8">
        <v>4.6666999999999996</v>
      </c>
      <c r="F24" s="3" t="s">
        <v>5</v>
      </c>
      <c r="G24" s="2">
        <v>0</v>
      </c>
      <c r="H24" s="2">
        <v>0</v>
      </c>
      <c r="I24" s="2">
        <v>11</v>
      </c>
      <c r="L24" s="3"/>
      <c r="M24" s="3" t="s">
        <v>16</v>
      </c>
      <c r="N24" s="3" t="s">
        <v>17</v>
      </c>
      <c r="O24" s="3" t="s">
        <v>18</v>
      </c>
      <c r="R24" s="3"/>
      <c r="S24" s="3">
        <v>2000</v>
      </c>
      <c r="T24" s="3">
        <v>2007</v>
      </c>
      <c r="U24" s="3">
        <v>2015</v>
      </c>
      <c r="W24" s="3"/>
      <c r="X24" s="3">
        <v>2000</v>
      </c>
      <c r="Y24" s="3">
        <v>2007</v>
      </c>
      <c r="Z24" s="3">
        <v>2015</v>
      </c>
      <c r="AB24" s="3"/>
      <c r="AC24" s="3">
        <v>2000</v>
      </c>
      <c r="AD24" s="3">
        <v>2007</v>
      </c>
      <c r="AE24" s="3">
        <v>2015</v>
      </c>
      <c r="AG24" s="3"/>
      <c r="AH24" s="3">
        <v>2000</v>
      </c>
      <c r="AI24" s="3">
        <v>2007</v>
      </c>
      <c r="AJ24" s="3">
        <v>2015</v>
      </c>
      <c r="AL24" s="3"/>
      <c r="AM24" s="3">
        <v>2000</v>
      </c>
      <c r="AN24" s="3">
        <v>2007</v>
      </c>
      <c r="AO24" s="3">
        <v>2015</v>
      </c>
      <c r="AQ24" s="3"/>
      <c r="AR24" s="3">
        <v>2000</v>
      </c>
      <c r="AS24" s="3">
        <v>2007</v>
      </c>
      <c r="AT24" s="3">
        <v>2015</v>
      </c>
      <c r="AV24" s="3"/>
      <c r="AW24" s="3">
        <v>2000</v>
      </c>
      <c r="AX24" s="3">
        <v>2007</v>
      </c>
      <c r="AY24" s="3">
        <v>2015</v>
      </c>
      <c r="BA24" s="3"/>
      <c r="BB24" s="3">
        <v>2000</v>
      </c>
      <c r="BC24" s="3">
        <v>2007</v>
      </c>
      <c r="BD24" s="3">
        <v>2015</v>
      </c>
      <c r="BF24" s="3"/>
      <c r="BG24" s="3">
        <v>2000</v>
      </c>
      <c r="BH24" s="3">
        <v>2007</v>
      </c>
      <c r="BI24" s="3">
        <v>2015</v>
      </c>
      <c r="BK24" s="3"/>
      <c r="BL24" s="3">
        <v>2000</v>
      </c>
      <c r="BM24" s="3">
        <v>2007</v>
      </c>
      <c r="BN24" s="3">
        <v>2015</v>
      </c>
      <c r="BP24" s="3"/>
      <c r="BQ24" s="3">
        <v>2000</v>
      </c>
      <c r="BR24" s="3">
        <v>2007</v>
      </c>
      <c r="BS24" s="3">
        <v>2015</v>
      </c>
      <c r="BU24" s="3"/>
      <c r="BV24" s="3">
        <v>2000</v>
      </c>
      <c r="BW24" s="3">
        <v>2007</v>
      </c>
      <c r="BX24" s="3">
        <v>2015</v>
      </c>
      <c r="BZ24" s="3" t="s">
        <v>5</v>
      </c>
      <c r="CA24" s="2">
        <v>0.08</v>
      </c>
      <c r="CC24" s="3" t="s">
        <v>5</v>
      </c>
      <c r="CD24" s="2">
        <v>0.19</v>
      </c>
      <c r="CF24" s="3" t="s">
        <v>5</v>
      </c>
      <c r="CG24" s="2">
        <v>0.01</v>
      </c>
      <c r="CI24" s="3" t="s">
        <v>5</v>
      </c>
      <c r="CJ24" s="2">
        <v>0.27</v>
      </c>
      <c r="CL24" s="3" t="s">
        <v>5</v>
      </c>
      <c r="CM24" s="2">
        <v>0.54</v>
      </c>
      <c r="CO24" s="3" t="s">
        <v>5</v>
      </c>
      <c r="CP24" s="2">
        <v>8.9999999999999993E-3</v>
      </c>
      <c r="CR24" s="3" t="s">
        <v>5</v>
      </c>
      <c r="CS24" s="2">
        <v>0.08</v>
      </c>
      <c r="CU24" s="3" t="s">
        <v>5</v>
      </c>
      <c r="CV24" s="2">
        <v>0.12</v>
      </c>
      <c r="CX24" s="3" t="s">
        <v>5</v>
      </c>
      <c r="CY24" s="2">
        <v>8.0000000000000002E-3</v>
      </c>
      <c r="DA24" s="3" t="s">
        <v>5</v>
      </c>
      <c r="DB24" s="2">
        <f>CA24+CJ24+CS24</f>
        <v>0.43000000000000005</v>
      </c>
      <c r="DD24" s="3" t="s">
        <v>5</v>
      </c>
      <c r="DE24" s="2">
        <f>CD24+CM24+CV24</f>
        <v>0.85</v>
      </c>
      <c r="DG24" s="3" t="s">
        <v>5</v>
      </c>
      <c r="DH24" s="2">
        <f>CG24+CP24+CY24</f>
        <v>2.7E-2</v>
      </c>
    </row>
    <row r="25" spans="2:112" x14ac:dyDescent="0.25">
      <c r="B25" s="3" t="s">
        <v>1</v>
      </c>
      <c r="C25" s="8">
        <f>C24*C22</f>
        <v>21.504153599999995</v>
      </c>
      <c r="L25" s="3" t="s">
        <v>3</v>
      </c>
      <c r="M25" s="2">
        <f>O6</f>
        <v>31</v>
      </c>
      <c r="N25" s="8">
        <f>C9</f>
        <v>5917.5846681599996</v>
      </c>
      <c r="O25" s="8">
        <f>N25*15</f>
        <v>88763.7700224</v>
      </c>
      <c r="R25" s="3" t="s">
        <v>6</v>
      </c>
      <c r="S25" s="2">
        <v>1.1499999999999999</v>
      </c>
      <c r="T25" s="2">
        <v>1.3</v>
      </c>
      <c r="U25" s="2" t="s">
        <v>59</v>
      </c>
      <c r="W25" s="3" t="s">
        <v>6</v>
      </c>
      <c r="X25" s="2">
        <v>0.77</v>
      </c>
      <c r="Y25" s="2">
        <v>0.83</v>
      </c>
      <c r="Z25" s="2" t="s">
        <v>59</v>
      </c>
      <c r="AB25" s="3" t="s">
        <v>6</v>
      </c>
      <c r="AC25" s="2">
        <v>0.96</v>
      </c>
      <c r="AD25" s="2">
        <v>1.05</v>
      </c>
      <c r="AE25" s="2" t="s">
        <v>59</v>
      </c>
      <c r="AG25" s="3" t="s">
        <v>6</v>
      </c>
      <c r="AH25" s="2">
        <v>3.89</v>
      </c>
      <c r="AI25" s="2">
        <v>4.41</v>
      </c>
      <c r="AJ25" s="2" t="s">
        <v>59</v>
      </c>
      <c r="AL25" s="3" t="s">
        <v>6</v>
      </c>
      <c r="AM25" s="2">
        <v>2.08</v>
      </c>
      <c r="AN25" s="2">
        <v>2.23</v>
      </c>
      <c r="AO25" s="2" t="s">
        <v>59</v>
      </c>
      <c r="AQ25" s="3" t="s">
        <v>6</v>
      </c>
      <c r="AR25" s="2">
        <v>3.18</v>
      </c>
      <c r="AS25" s="2">
        <v>3.46</v>
      </c>
      <c r="AT25" s="2" t="s">
        <v>59</v>
      </c>
      <c r="AV25" s="3" t="s">
        <v>6</v>
      </c>
      <c r="AW25" s="2">
        <v>0.79</v>
      </c>
      <c r="AX25" s="2">
        <v>0.89</v>
      </c>
      <c r="AY25" s="2" t="s">
        <v>59</v>
      </c>
      <c r="BA25" s="3" t="s">
        <v>6</v>
      </c>
      <c r="BB25" s="2">
        <v>0.38</v>
      </c>
      <c r="BC25" s="2">
        <v>0.41</v>
      </c>
      <c r="BD25" s="2" t="s">
        <v>59</v>
      </c>
      <c r="BF25" s="3" t="s">
        <v>6</v>
      </c>
      <c r="BG25" s="2">
        <v>0.91</v>
      </c>
      <c r="BH25" s="2">
        <v>0.99</v>
      </c>
      <c r="BI25" s="2" t="s">
        <v>59</v>
      </c>
      <c r="BK25" s="3" t="s">
        <v>6</v>
      </c>
      <c r="BL25" s="2">
        <f>S25+AH25+AW25</f>
        <v>5.83</v>
      </c>
      <c r="BM25" s="2">
        <f t="shared" ref="BM25:BN28" si="13">T25+AI25+AX25</f>
        <v>6.6</v>
      </c>
      <c r="BN25" s="2" t="s">
        <v>59</v>
      </c>
      <c r="BP25" s="3" t="s">
        <v>6</v>
      </c>
      <c r="BQ25" s="2">
        <f>X25+AM25+BB25</f>
        <v>3.23</v>
      </c>
      <c r="BR25" s="2">
        <f t="shared" ref="BR25:BS28" si="14">Y25+AN25+BC25</f>
        <v>3.47</v>
      </c>
      <c r="BS25" s="2" t="s">
        <v>59</v>
      </c>
      <c r="BU25" s="3" t="s">
        <v>6</v>
      </c>
      <c r="BV25" s="2">
        <f>AC25+AR25+BG25</f>
        <v>5.0500000000000007</v>
      </c>
      <c r="BW25" s="2">
        <f t="shared" ref="BW25:BX28" si="15">AD25+AS25+BH25</f>
        <v>5.5</v>
      </c>
      <c r="BX25" s="2" t="s">
        <v>59</v>
      </c>
      <c r="BZ25" s="4" t="s">
        <v>8</v>
      </c>
      <c r="CA25" s="2">
        <f>SUM(CA21:CA24)</f>
        <v>0.16999999999999998</v>
      </c>
      <c r="CC25" s="4" t="s">
        <v>8</v>
      </c>
      <c r="CD25" s="2">
        <f>SUM(CD21:CD24)</f>
        <v>0.43</v>
      </c>
      <c r="CF25" s="4" t="s">
        <v>8</v>
      </c>
      <c r="CG25" s="2">
        <f>SUM(CG21:CG24)</f>
        <v>0.02</v>
      </c>
      <c r="CI25" s="4" t="s">
        <v>8</v>
      </c>
      <c r="CJ25" s="2">
        <f>SUM(CJ21:CJ24)</f>
        <v>0.56000000000000005</v>
      </c>
      <c r="CL25" s="4" t="s">
        <v>8</v>
      </c>
      <c r="CM25" s="2">
        <f>SUM(CM21:CM24)</f>
        <v>1.1200000000000001</v>
      </c>
      <c r="CO25" s="4" t="s">
        <v>8</v>
      </c>
      <c r="CP25" s="2">
        <f>SUM(CP21:CP24)</f>
        <v>1.7999999999999999E-2</v>
      </c>
      <c r="CR25" s="4" t="s">
        <v>8</v>
      </c>
      <c r="CS25" s="2">
        <f>SUM(CS21:CS24)</f>
        <v>0.16</v>
      </c>
      <c r="CU25" s="4" t="s">
        <v>8</v>
      </c>
      <c r="CV25" s="2">
        <f>SUM(CV21:CV24)</f>
        <v>0.22</v>
      </c>
      <c r="CX25" s="4" t="s">
        <v>8</v>
      </c>
      <c r="CY25" s="2">
        <f>SUM(CY21:CY24)</f>
        <v>1.6E-2</v>
      </c>
      <c r="DA25" s="4" t="s">
        <v>8</v>
      </c>
      <c r="DB25" s="2">
        <f>SUM(DB21:DB24)</f>
        <v>0.89000000000000012</v>
      </c>
      <c r="DD25" s="4" t="s">
        <v>8</v>
      </c>
      <c r="DE25" s="2">
        <f>SUM(DE21:DE24)</f>
        <v>1.77</v>
      </c>
      <c r="DG25" s="4" t="s">
        <v>8</v>
      </c>
      <c r="DH25" s="2">
        <f>SUM(DH21:DH24)</f>
        <v>5.3999999999999999E-2</v>
      </c>
    </row>
    <row r="26" spans="2:112" x14ac:dyDescent="0.25">
      <c r="B26" s="3" t="s">
        <v>2</v>
      </c>
      <c r="C26" s="8">
        <f>C25*5</f>
        <v>107.52076799999998</v>
      </c>
      <c r="L26" s="3" t="s">
        <v>4</v>
      </c>
      <c r="M26" s="2">
        <f>O7</f>
        <v>136</v>
      </c>
      <c r="N26" s="8">
        <f>C9</f>
        <v>5917.5846681599996</v>
      </c>
      <c r="O26" s="8">
        <f>N26*8</f>
        <v>47340.677345279997</v>
      </c>
      <c r="R26" s="3" t="s">
        <v>3</v>
      </c>
      <c r="S26" s="2">
        <v>0.33</v>
      </c>
      <c r="T26" s="2">
        <v>0.28000000000000003</v>
      </c>
      <c r="U26" s="2">
        <v>0.15</v>
      </c>
      <c r="W26" s="3" t="s">
        <v>3</v>
      </c>
      <c r="X26" s="2">
        <v>0.31</v>
      </c>
      <c r="Y26" s="2">
        <v>0.24</v>
      </c>
      <c r="Z26" s="2">
        <v>0.12</v>
      </c>
      <c r="AB26" s="3" t="s">
        <v>3</v>
      </c>
      <c r="AC26" s="2">
        <v>0.69</v>
      </c>
      <c r="AD26" s="2">
        <v>0.54</v>
      </c>
      <c r="AE26" s="2">
        <v>0.26</v>
      </c>
      <c r="AG26" s="3" t="s">
        <v>3</v>
      </c>
      <c r="AH26" s="2">
        <v>0.99</v>
      </c>
      <c r="AI26" s="2">
        <v>0.82</v>
      </c>
      <c r="AJ26" s="2">
        <v>0.46</v>
      </c>
      <c r="AL26" s="3" t="s">
        <v>3</v>
      </c>
      <c r="AM26" s="2">
        <v>0.88</v>
      </c>
      <c r="AN26" s="2">
        <v>0.69</v>
      </c>
      <c r="AO26" s="2">
        <v>0.33</v>
      </c>
      <c r="AQ26" s="3" t="s">
        <v>3</v>
      </c>
      <c r="AR26" s="2">
        <v>2.27</v>
      </c>
      <c r="AS26" s="2">
        <v>1.8</v>
      </c>
      <c r="AT26" s="2">
        <v>0.86</v>
      </c>
      <c r="AV26" s="3" t="s">
        <v>3</v>
      </c>
      <c r="AW26" s="2">
        <v>0.16</v>
      </c>
      <c r="AX26" s="2">
        <v>0.13</v>
      </c>
      <c r="AY26" s="2">
        <v>0.08</v>
      </c>
      <c r="BA26" s="3" t="s">
        <v>3</v>
      </c>
      <c r="BB26" s="2">
        <v>0.18</v>
      </c>
      <c r="BC26" s="2">
        <v>0.14000000000000001</v>
      </c>
      <c r="BD26" s="2">
        <v>0.06</v>
      </c>
      <c r="BF26" s="3" t="s">
        <v>3</v>
      </c>
      <c r="BG26" s="2">
        <v>0.65</v>
      </c>
      <c r="BH26" s="2">
        <v>0.52</v>
      </c>
      <c r="BI26" s="2">
        <v>0.25</v>
      </c>
      <c r="BK26" s="3" t="s">
        <v>3</v>
      </c>
      <c r="BL26" s="2">
        <f t="shared" ref="BL26" si="16">S26+AH26+AW26</f>
        <v>1.48</v>
      </c>
      <c r="BM26" s="2">
        <f t="shared" si="13"/>
        <v>1.23</v>
      </c>
      <c r="BN26" s="2">
        <f t="shared" si="13"/>
        <v>0.69</v>
      </c>
      <c r="BP26" s="3" t="s">
        <v>3</v>
      </c>
      <c r="BQ26" s="2">
        <f t="shared" ref="BQ26" si="17">X26+AM26+BB26</f>
        <v>1.3699999999999999</v>
      </c>
      <c r="BR26" s="2">
        <f t="shared" si="14"/>
        <v>1.0699999999999998</v>
      </c>
      <c r="BS26" s="2">
        <f t="shared" si="14"/>
        <v>0.51</v>
      </c>
      <c r="BU26" s="3" t="s">
        <v>3</v>
      </c>
      <c r="BV26" s="2">
        <f t="shared" ref="BV26" si="18">AC26+AR26+BG26</f>
        <v>3.61</v>
      </c>
      <c r="BW26" s="2">
        <f t="shared" si="15"/>
        <v>2.86</v>
      </c>
      <c r="BX26" s="2">
        <f t="shared" si="15"/>
        <v>1.37</v>
      </c>
    </row>
    <row r="27" spans="2:112" x14ac:dyDescent="0.25">
      <c r="B27" s="3" t="s">
        <v>0</v>
      </c>
      <c r="C27" s="8">
        <f>C26*52.14</f>
        <v>5606.1328435199985</v>
      </c>
      <c r="L27" s="3" t="s">
        <v>5</v>
      </c>
      <c r="M27" s="2">
        <f>O8</f>
        <v>97</v>
      </c>
      <c r="N27" s="8">
        <f>C9</f>
        <v>5917.5846681599996</v>
      </c>
      <c r="O27" s="8">
        <f>N27*5</f>
        <v>29587.9233408</v>
      </c>
      <c r="R27" s="3" t="s">
        <v>4</v>
      </c>
      <c r="S27" s="2" t="s">
        <v>59</v>
      </c>
      <c r="T27" s="2">
        <v>0.14000000000000001</v>
      </c>
      <c r="U27" s="2">
        <v>0.46</v>
      </c>
      <c r="W27" s="3" t="s">
        <v>4</v>
      </c>
      <c r="X27" s="2" t="s">
        <v>59</v>
      </c>
      <c r="Y27" s="2">
        <v>0.12</v>
      </c>
      <c r="Z27" s="2">
        <v>0.33</v>
      </c>
      <c r="AB27" s="3" t="s">
        <v>4</v>
      </c>
      <c r="AC27" s="2" t="s">
        <v>59</v>
      </c>
      <c r="AD27" s="2">
        <v>0.41</v>
      </c>
      <c r="AE27" s="2">
        <v>1.1399999999999999</v>
      </c>
      <c r="AG27" s="3" t="s">
        <v>4</v>
      </c>
      <c r="AH27" s="2" t="s">
        <v>59</v>
      </c>
      <c r="AI27" s="2">
        <v>0.42</v>
      </c>
      <c r="AJ27" s="2">
        <v>1.37</v>
      </c>
      <c r="AL27" s="3" t="s">
        <v>4</v>
      </c>
      <c r="AM27" s="2" t="s">
        <v>59</v>
      </c>
      <c r="AN27" s="2">
        <v>0.31</v>
      </c>
      <c r="AO27" s="2">
        <v>0.85</v>
      </c>
      <c r="AQ27" s="3" t="s">
        <v>4</v>
      </c>
      <c r="AR27" s="2" t="s">
        <v>59</v>
      </c>
      <c r="AS27" s="2">
        <v>1.36</v>
      </c>
      <c r="AT27" s="2">
        <v>3.76</v>
      </c>
      <c r="AV27" s="3" t="s">
        <v>4</v>
      </c>
      <c r="AW27" s="2" t="s">
        <v>59</v>
      </c>
      <c r="AX27" s="2">
        <v>0.08</v>
      </c>
      <c r="AY27" s="2">
        <v>0.25</v>
      </c>
      <c r="BA27" s="3" t="s">
        <v>4</v>
      </c>
      <c r="BB27" s="2" t="s">
        <v>59</v>
      </c>
      <c r="BC27" s="2">
        <v>0.06</v>
      </c>
      <c r="BD27" s="2">
        <v>0.17</v>
      </c>
      <c r="BF27" s="3" t="s">
        <v>4</v>
      </c>
      <c r="BG27" s="2" t="s">
        <v>59</v>
      </c>
      <c r="BH27" s="2">
        <v>0.39</v>
      </c>
      <c r="BI27" s="2">
        <v>1.08</v>
      </c>
      <c r="BK27" s="3" t="s">
        <v>4</v>
      </c>
      <c r="BL27" s="2" t="s">
        <v>59</v>
      </c>
      <c r="BM27" s="2">
        <f t="shared" si="13"/>
        <v>0.64</v>
      </c>
      <c r="BN27" s="2">
        <f t="shared" si="13"/>
        <v>2.08</v>
      </c>
      <c r="BP27" s="3" t="s">
        <v>4</v>
      </c>
      <c r="BQ27" s="2" t="s">
        <v>59</v>
      </c>
      <c r="BR27" s="2">
        <f t="shared" si="14"/>
        <v>0.49</v>
      </c>
      <c r="BS27" s="2">
        <f t="shared" si="14"/>
        <v>1.3499999999999999</v>
      </c>
      <c r="BU27" s="3" t="s">
        <v>4</v>
      </c>
      <c r="BV27" s="2" t="s">
        <v>59</v>
      </c>
      <c r="BW27" s="2">
        <f t="shared" si="15"/>
        <v>2.16</v>
      </c>
      <c r="BX27" s="2">
        <f t="shared" si="15"/>
        <v>5.9799999999999995</v>
      </c>
      <c r="BZ27" s="20" t="s">
        <v>37</v>
      </c>
      <c r="CA27" s="21"/>
      <c r="CC27" s="20" t="s">
        <v>45</v>
      </c>
      <c r="CD27" s="21"/>
      <c r="CF27" s="20" t="s">
        <v>56</v>
      </c>
      <c r="CG27" s="21"/>
      <c r="CI27" s="20" t="s">
        <v>37</v>
      </c>
      <c r="CJ27" s="21"/>
      <c r="CL27" s="20" t="s">
        <v>45</v>
      </c>
      <c r="CM27" s="21"/>
      <c r="CO27" s="20" t="s">
        <v>56</v>
      </c>
      <c r="CP27" s="21"/>
      <c r="CR27" s="20" t="s">
        <v>37</v>
      </c>
      <c r="CS27" s="21"/>
      <c r="CU27" s="20" t="s">
        <v>45</v>
      </c>
      <c r="CV27" s="21"/>
      <c r="CX27" s="20" t="s">
        <v>56</v>
      </c>
      <c r="CY27" s="21"/>
      <c r="DA27" s="20" t="s">
        <v>37</v>
      </c>
      <c r="DB27" s="21"/>
      <c r="DD27" s="20" t="s">
        <v>45</v>
      </c>
      <c r="DE27" s="21"/>
      <c r="DG27" s="20" t="s">
        <v>56</v>
      </c>
      <c r="DH27" s="21"/>
    </row>
    <row r="28" spans="2:112" x14ac:dyDescent="0.25">
      <c r="B28" s="4" t="s">
        <v>23</v>
      </c>
      <c r="C28" s="2" t="s">
        <v>31</v>
      </c>
      <c r="R28" s="3" t="s">
        <v>5</v>
      </c>
      <c r="S28" s="2" t="s">
        <v>59</v>
      </c>
      <c r="T28" s="2" t="s">
        <v>59</v>
      </c>
      <c r="U28" s="2">
        <v>0.28000000000000003</v>
      </c>
      <c r="W28" s="3" t="s">
        <v>5</v>
      </c>
      <c r="X28" s="2" t="s">
        <v>59</v>
      </c>
      <c r="Y28" s="2" t="s">
        <v>59</v>
      </c>
      <c r="Z28" s="2">
        <v>0.19</v>
      </c>
      <c r="AB28" s="3" t="s">
        <v>5</v>
      </c>
      <c r="AC28" s="2" t="s">
        <v>59</v>
      </c>
      <c r="AD28" s="2" t="s">
        <v>59</v>
      </c>
      <c r="AE28" s="2">
        <v>0.81</v>
      </c>
      <c r="AG28" s="3" t="s">
        <v>5</v>
      </c>
      <c r="AH28" s="2" t="s">
        <v>59</v>
      </c>
      <c r="AI28" s="2" t="s">
        <v>59</v>
      </c>
      <c r="AJ28" s="2">
        <v>0.86</v>
      </c>
      <c r="AL28" s="3" t="s">
        <v>5</v>
      </c>
      <c r="AM28" s="2" t="s">
        <v>59</v>
      </c>
      <c r="AN28" s="2" t="s">
        <v>59</v>
      </c>
      <c r="AO28" s="2">
        <v>0.57999999999999996</v>
      </c>
      <c r="AQ28" s="3" t="s">
        <v>5</v>
      </c>
      <c r="AR28" s="2" t="s">
        <v>59</v>
      </c>
      <c r="AS28" s="2" t="s">
        <v>59</v>
      </c>
      <c r="AT28" s="2">
        <v>2.68</v>
      </c>
      <c r="AV28" s="3" t="s">
        <v>5</v>
      </c>
      <c r="AW28" s="2" t="s">
        <v>59</v>
      </c>
      <c r="AX28" s="2" t="s">
        <v>59</v>
      </c>
      <c r="AY28" s="2">
        <v>0.16</v>
      </c>
      <c r="BA28" s="3" t="s">
        <v>5</v>
      </c>
      <c r="BB28" s="2" t="s">
        <v>59</v>
      </c>
      <c r="BC28" s="2" t="s">
        <v>59</v>
      </c>
      <c r="BD28" s="2">
        <v>0.14000000000000001</v>
      </c>
      <c r="BF28" s="3" t="s">
        <v>5</v>
      </c>
      <c r="BG28" s="2" t="s">
        <v>59</v>
      </c>
      <c r="BH28" s="2" t="s">
        <v>59</v>
      </c>
      <c r="BI28" s="2">
        <v>0.77</v>
      </c>
      <c r="BK28" s="3" t="s">
        <v>5</v>
      </c>
      <c r="BL28" s="2" t="s">
        <v>59</v>
      </c>
      <c r="BM28" s="2" t="s">
        <v>59</v>
      </c>
      <c r="BN28" s="2">
        <f t="shared" si="13"/>
        <v>1.3</v>
      </c>
      <c r="BP28" s="3" t="s">
        <v>5</v>
      </c>
      <c r="BQ28" s="2" t="s">
        <v>59</v>
      </c>
      <c r="BR28" s="2" t="s">
        <v>59</v>
      </c>
      <c r="BS28" s="2">
        <f t="shared" si="14"/>
        <v>0.91</v>
      </c>
      <c r="BU28" s="3" t="s">
        <v>5</v>
      </c>
      <c r="BV28" s="2" t="s">
        <v>59</v>
      </c>
      <c r="BW28" s="2" t="s">
        <v>59</v>
      </c>
      <c r="BX28" s="2">
        <f t="shared" si="15"/>
        <v>4.26</v>
      </c>
      <c r="BZ28" s="3" t="s">
        <v>4</v>
      </c>
      <c r="CA28" s="2">
        <v>13.18</v>
      </c>
      <c r="CC28" s="3" t="s">
        <v>4</v>
      </c>
      <c r="CD28" s="2">
        <v>0.16</v>
      </c>
      <c r="CF28" s="3" t="s">
        <v>4</v>
      </c>
      <c r="CG28" s="2">
        <v>1E-3</v>
      </c>
      <c r="CI28" s="3" t="s">
        <v>4</v>
      </c>
      <c r="CJ28" s="2">
        <v>30.12</v>
      </c>
      <c r="CL28" s="3" t="s">
        <v>4</v>
      </c>
      <c r="CM28" s="2">
        <v>0.38</v>
      </c>
      <c r="CO28" s="3" t="s">
        <v>4</v>
      </c>
      <c r="CP28" s="2">
        <v>1E-3</v>
      </c>
      <c r="CR28" s="3" t="s">
        <v>4</v>
      </c>
      <c r="CS28" s="2">
        <v>3.61</v>
      </c>
      <c r="CU28" s="3" t="s">
        <v>4</v>
      </c>
      <c r="CV28" s="2">
        <v>0.06</v>
      </c>
      <c r="CX28" s="3" t="s">
        <v>4</v>
      </c>
      <c r="CY28" s="2">
        <v>1E-3</v>
      </c>
      <c r="DA28" s="3" t="s">
        <v>4</v>
      </c>
      <c r="DB28" s="2">
        <f>CA28+CJ28+CS28</f>
        <v>46.91</v>
      </c>
      <c r="DD28" s="3" t="s">
        <v>4</v>
      </c>
      <c r="DE28" s="2">
        <f>CD28+CM28+CV28</f>
        <v>0.60000000000000009</v>
      </c>
      <c r="DG28" s="3" t="s">
        <v>4</v>
      </c>
      <c r="DH28" s="2">
        <f>CG28+CP28+CY28</f>
        <v>3.0000000000000001E-3</v>
      </c>
    </row>
    <row r="29" spans="2:112" x14ac:dyDescent="0.25">
      <c r="L29" s="28" t="s">
        <v>27</v>
      </c>
      <c r="M29" s="28"/>
      <c r="N29" s="28"/>
      <c r="O29" s="28"/>
      <c r="R29" s="4" t="s">
        <v>8</v>
      </c>
      <c r="S29" s="2">
        <f>SUM(S25:S28)</f>
        <v>1.48</v>
      </c>
      <c r="T29" s="2">
        <f>SUM(T25:T28)</f>
        <v>1.7200000000000002</v>
      </c>
      <c r="U29" s="2">
        <f>SUM(U25:U28)</f>
        <v>0.89</v>
      </c>
      <c r="W29" s="4" t="s">
        <v>8</v>
      </c>
      <c r="X29" s="2">
        <f>SUM(X25:X28)</f>
        <v>1.08</v>
      </c>
      <c r="Y29" s="2">
        <f>SUM(Y25:Y28)</f>
        <v>1.19</v>
      </c>
      <c r="Z29" s="2">
        <f>SUM(Z25:Z28)</f>
        <v>0.64</v>
      </c>
      <c r="AB29" s="4" t="s">
        <v>8</v>
      </c>
      <c r="AC29" s="2">
        <f>SUM(AC25:AC28)</f>
        <v>1.65</v>
      </c>
      <c r="AD29" s="2">
        <f>SUM(AD25:AD28)</f>
        <v>2</v>
      </c>
      <c r="AE29" s="2">
        <f>SUM(AE25:AE28)</f>
        <v>2.21</v>
      </c>
      <c r="AG29" s="4" t="s">
        <v>8</v>
      </c>
      <c r="AH29" s="2">
        <f>SUM(AH25:AH28)</f>
        <v>4.88</v>
      </c>
      <c r="AI29" s="2">
        <f>SUM(AI25:AI28)</f>
        <v>5.65</v>
      </c>
      <c r="AJ29" s="2">
        <f>SUM(AJ25:AJ28)</f>
        <v>2.69</v>
      </c>
      <c r="AL29" s="4" t="s">
        <v>8</v>
      </c>
      <c r="AM29" s="2">
        <f>SUM(AM25:AM28)</f>
        <v>2.96</v>
      </c>
      <c r="AN29" s="2">
        <f>SUM(AN25:AN28)</f>
        <v>3.23</v>
      </c>
      <c r="AO29" s="2">
        <f>SUM(AO25:AO28)</f>
        <v>1.7599999999999998</v>
      </c>
      <c r="AQ29" s="4" t="s">
        <v>8</v>
      </c>
      <c r="AR29" s="2">
        <f>SUM(AR25:AR28)</f>
        <v>5.45</v>
      </c>
      <c r="AS29" s="2">
        <f>SUM(AS25:AS28)</f>
        <v>6.62</v>
      </c>
      <c r="AT29" s="2">
        <f>SUM(AT25:AT28)</f>
        <v>7.3000000000000007</v>
      </c>
      <c r="AV29" s="4" t="s">
        <v>8</v>
      </c>
      <c r="AW29" s="2">
        <f>SUM(AW25:AW28)</f>
        <v>0.95000000000000007</v>
      </c>
      <c r="AX29" s="2">
        <f>SUM(AX25:AX28)</f>
        <v>1.1000000000000001</v>
      </c>
      <c r="AY29" s="2">
        <f>SUM(AY25:AY28)</f>
        <v>0.49</v>
      </c>
      <c r="BA29" s="4" t="s">
        <v>8</v>
      </c>
      <c r="BB29" s="2">
        <f>SUM(BB25:BB28)</f>
        <v>0.56000000000000005</v>
      </c>
      <c r="BC29" s="2">
        <f>SUM(BC25:BC28)</f>
        <v>0.6100000000000001</v>
      </c>
      <c r="BD29" s="2">
        <f>SUM(BD25:BD28)</f>
        <v>0.37</v>
      </c>
      <c r="BF29" s="4" t="s">
        <v>8</v>
      </c>
      <c r="BG29" s="2">
        <f>SUM(BG25:BG28)</f>
        <v>1.56</v>
      </c>
      <c r="BH29" s="2">
        <f>SUM(BH25:BH28)</f>
        <v>1.9</v>
      </c>
      <c r="BI29" s="2">
        <f>SUM(BI25:BI28)</f>
        <v>2.1</v>
      </c>
      <c r="BK29" s="4" t="s">
        <v>8</v>
      </c>
      <c r="BL29" s="2">
        <f>SUM(BL25:BL28)</f>
        <v>7.3100000000000005</v>
      </c>
      <c r="BM29" s="2">
        <f>SUM(BM25:BM28)</f>
        <v>8.4700000000000006</v>
      </c>
      <c r="BN29" s="2">
        <f>SUM(BN25:BN28)</f>
        <v>4.07</v>
      </c>
      <c r="BP29" s="4" t="s">
        <v>8</v>
      </c>
      <c r="BQ29" s="2">
        <f>SUM(BQ25:BQ28)</f>
        <v>4.5999999999999996</v>
      </c>
      <c r="BR29" s="2">
        <f>SUM(BR25:BR28)</f>
        <v>5.03</v>
      </c>
      <c r="BS29" s="2">
        <f>SUM(BS25:BS28)</f>
        <v>2.77</v>
      </c>
      <c r="BU29" s="4" t="s">
        <v>8</v>
      </c>
      <c r="BV29" s="2">
        <f>SUM(BV25:BV28)</f>
        <v>8.66</v>
      </c>
      <c r="BW29" s="2">
        <f>SUM(BW25:BW28)</f>
        <v>10.52</v>
      </c>
      <c r="BX29" s="2">
        <f>SUM(BX25:BX28)</f>
        <v>11.61</v>
      </c>
      <c r="BZ29" s="3" t="s">
        <v>5</v>
      </c>
      <c r="CA29" s="2">
        <v>11.17</v>
      </c>
      <c r="CC29" s="3" t="s">
        <v>5</v>
      </c>
      <c r="CD29" s="2">
        <v>0.13</v>
      </c>
      <c r="CF29" s="3" t="s">
        <v>5</v>
      </c>
      <c r="CG29" s="2">
        <v>1E-3</v>
      </c>
      <c r="CI29" s="3" t="s">
        <v>5</v>
      </c>
      <c r="CJ29" s="2">
        <v>26.34</v>
      </c>
      <c r="CL29" s="3" t="s">
        <v>5</v>
      </c>
      <c r="CM29" s="2">
        <v>0.38</v>
      </c>
      <c r="CO29" s="3" t="s">
        <v>5</v>
      </c>
      <c r="CP29" s="2">
        <v>1E-3</v>
      </c>
      <c r="CR29" s="3" t="s">
        <v>5</v>
      </c>
      <c r="CS29" s="2">
        <v>3.45</v>
      </c>
      <c r="CU29" s="3" t="s">
        <v>5</v>
      </c>
      <c r="CV29" s="2">
        <v>0.09</v>
      </c>
      <c r="CX29" s="3" t="s">
        <v>5</v>
      </c>
      <c r="CY29" s="2">
        <v>1E-3</v>
      </c>
      <c r="DA29" s="3" t="s">
        <v>5</v>
      </c>
      <c r="DB29" s="2">
        <f>CA29+CJ29+CS29</f>
        <v>40.96</v>
      </c>
      <c r="DD29" s="3" t="s">
        <v>5</v>
      </c>
      <c r="DE29" s="2">
        <f>CD29+CM29+CV29</f>
        <v>0.6</v>
      </c>
      <c r="DG29" s="3" t="s">
        <v>5</v>
      </c>
      <c r="DH29" s="2">
        <f>CG29+CP29+CY29</f>
        <v>3.0000000000000001E-3</v>
      </c>
    </row>
    <row r="30" spans="2:112" x14ac:dyDescent="0.25">
      <c r="L30" s="24" t="s">
        <v>19</v>
      </c>
      <c r="M30" s="24"/>
      <c r="N30" s="24"/>
      <c r="O30" s="24"/>
      <c r="BZ30" s="4" t="s">
        <v>8</v>
      </c>
      <c r="CA30" s="2">
        <f>SUM(CA26:CA29)</f>
        <v>24.35</v>
      </c>
      <c r="CC30" s="4" t="s">
        <v>8</v>
      </c>
      <c r="CD30" s="2">
        <f>SUM(CD26:CD29)</f>
        <v>0.29000000000000004</v>
      </c>
      <c r="CF30" s="4" t="s">
        <v>8</v>
      </c>
      <c r="CG30" s="2">
        <f>SUM(CG26:CG29)</f>
        <v>2E-3</v>
      </c>
      <c r="CI30" s="4" t="s">
        <v>8</v>
      </c>
      <c r="CJ30" s="2">
        <f>SUM(CJ26:CJ29)</f>
        <v>56.46</v>
      </c>
      <c r="CL30" s="4" t="s">
        <v>8</v>
      </c>
      <c r="CM30" s="2">
        <f>SUM(CM26:CM29)</f>
        <v>0.76</v>
      </c>
      <c r="CO30" s="4" t="s">
        <v>8</v>
      </c>
      <c r="CP30" s="2">
        <f>SUM(CP26:CP29)</f>
        <v>2E-3</v>
      </c>
      <c r="CR30" s="4" t="s">
        <v>8</v>
      </c>
      <c r="CS30" s="2">
        <f>SUM(CS26:CS29)</f>
        <v>7.0600000000000005</v>
      </c>
      <c r="CU30" s="4" t="s">
        <v>8</v>
      </c>
      <c r="CV30" s="2">
        <f>SUM(CV26:CV29)</f>
        <v>0.15</v>
      </c>
      <c r="CX30" s="4" t="s">
        <v>8</v>
      </c>
      <c r="CY30" s="2">
        <f>SUM(CY26:CY29)</f>
        <v>2E-3</v>
      </c>
      <c r="DA30" s="4" t="s">
        <v>8</v>
      </c>
      <c r="DB30" s="2">
        <f>SUM(DB26:DB29)</f>
        <v>87.87</v>
      </c>
      <c r="DD30" s="4" t="s">
        <v>8</v>
      </c>
      <c r="DE30" s="2">
        <f>SUM(DE26:DE29)</f>
        <v>1.2000000000000002</v>
      </c>
      <c r="DG30" s="4" t="s">
        <v>8</v>
      </c>
      <c r="DH30" s="2">
        <f>SUM(DH26:DH29)</f>
        <v>6.0000000000000001E-3</v>
      </c>
    </row>
    <row r="31" spans="2:112" x14ac:dyDescent="0.25">
      <c r="L31" s="3"/>
      <c r="M31" s="3" t="s">
        <v>16</v>
      </c>
      <c r="N31" s="3" t="s">
        <v>17</v>
      </c>
      <c r="O31" s="3" t="s">
        <v>18</v>
      </c>
      <c r="R31" s="24" t="s">
        <v>36</v>
      </c>
      <c r="S31" s="24"/>
      <c r="T31" s="24"/>
      <c r="U31" s="24"/>
      <c r="W31" s="24" t="s">
        <v>44</v>
      </c>
      <c r="X31" s="24"/>
      <c r="Y31" s="24"/>
      <c r="Z31" s="24"/>
      <c r="AB31" s="24" t="s">
        <v>55</v>
      </c>
      <c r="AC31" s="24"/>
      <c r="AD31" s="24"/>
      <c r="AE31" s="24"/>
      <c r="AG31" s="24" t="s">
        <v>36</v>
      </c>
      <c r="AH31" s="24"/>
      <c r="AI31" s="24"/>
      <c r="AJ31" s="24"/>
      <c r="AL31" s="24" t="s">
        <v>44</v>
      </c>
      <c r="AM31" s="24"/>
      <c r="AN31" s="24"/>
      <c r="AO31" s="24"/>
      <c r="AQ31" s="24" t="s">
        <v>55</v>
      </c>
      <c r="AR31" s="24"/>
      <c r="AS31" s="24"/>
      <c r="AT31" s="24"/>
      <c r="AV31" s="24" t="s">
        <v>36</v>
      </c>
      <c r="AW31" s="24"/>
      <c r="AX31" s="24"/>
      <c r="AY31" s="24"/>
      <c r="BA31" s="24" t="s">
        <v>44</v>
      </c>
      <c r="BB31" s="24"/>
      <c r="BC31" s="24"/>
      <c r="BD31" s="24"/>
      <c r="BF31" s="24" t="s">
        <v>55</v>
      </c>
      <c r="BG31" s="24"/>
      <c r="BH31" s="24"/>
      <c r="BI31" s="24"/>
      <c r="BK31" s="24" t="s">
        <v>36</v>
      </c>
      <c r="BL31" s="24"/>
      <c r="BM31" s="24"/>
      <c r="BN31" s="24"/>
      <c r="BP31" s="24" t="s">
        <v>44</v>
      </c>
      <c r="BQ31" s="24"/>
      <c r="BR31" s="24"/>
      <c r="BS31" s="24"/>
      <c r="BU31" s="24" t="s">
        <v>55</v>
      </c>
      <c r="BV31" s="24"/>
      <c r="BW31" s="24"/>
      <c r="BX31" s="24"/>
    </row>
    <row r="32" spans="2:112" x14ac:dyDescent="0.25">
      <c r="L32" s="3" t="s">
        <v>6</v>
      </c>
      <c r="M32" s="2">
        <v>115</v>
      </c>
      <c r="N32" s="8">
        <f>C18</f>
        <v>19621.464952319999</v>
      </c>
      <c r="O32" s="8">
        <f>N32*10</f>
        <v>196214.6495232</v>
      </c>
      <c r="R32" s="3"/>
      <c r="S32" s="3">
        <v>2000</v>
      </c>
      <c r="T32" s="3">
        <v>2007</v>
      </c>
      <c r="U32" s="3">
        <v>2015</v>
      </c>
      <c r="W32" s="3"/>
      <c r="X32" s="3">
        <v>2000</v>
      </c>
      <c r="Y32" s="3">
        <v>2007</v>
      </c>
      <c r="Z32" s="3">
        <v>2015</v>
      </c>
      <c r="AB32" s="3"/>
      <c r="AC32" s="3">
        <v>2000</v>
      </c>
      <c r="AD32" s="3">
        <v>2007</v>
      </c>
      <c r="AE32" s="3">
        <v>2015</v>
      </c>
      <c r="AG32" s="3"/>
      <c r="AH32" s="3">
        <v>2000</v>
      </c>
      <c r="AI32" s="3">
        <v>2007</v>
      </c>
      <c r="AJ32" s="3">
        <v>2015</v>
      </c>
      <c r="AL32" s="3"/>
      <c r="AM32" s="3">
        <v>2000</v>
      </c>
      <c r="AN32" s="3">
        <v>2007</v>
      </c>
      <c r="AO32" s="3">
        <v>2015</v>
      </c>
      <c r="AQ32" s="3"/>
      <c r="AR32" s="3">
        <v>2000</v>
      </c>
      <c r="AS32" s="3">
        <v>2007</v>
      </c>
      <c r="AT32" s="3">
        <v>2015</v>
      </c>
      <c r="AV32" s="3"/>
      <c r="AW32" s="3">
        <v>2000</v>
      </c>
      <c r="AX32" s="3">
        <v>2007</v>
      </c>
      <c r="AY32" s="3">
        <v>2015</v>
      </c>
      <c r="BA32" s="3"/>
      <c r="BB32" s="3">
        <v>2000</v>
      </c>
      <c r="BC32" s="3">
        <v>2007</v>
      </c>
      <c r="BD32" s="3">
        <v>2015</v>
      </c>
      <c r="BF32" s="3"/>
      <c r="BG32" s="3">
        <v>2000</v>
      </c>
      <c r="BH32" s="3">
        <v>2007</v>
      </c>
      <c r="BI32" s="3">
        <v>2015</v>
      </c>
      <c r="BK32" s="3"/>
      <c r="BL32" s="3">
        <v>2000</v>
      </c>
      <c r="BM32" s="3">
        <v>2007</v>
      </c>
      <c r="BN32" s="3">
        <v>2015</v>
      </c>
      <c r="BP32" s="3"/>
      <c r="BQ32" s="3">
        <v>2000</v>
      </c>
      <c r="BR32" s="3">
        <v>2007</v>
      </c>
      <c r="BS32" s="3">
        <v>2015</v>
      </c>
      <c r="BU32" s="3"/>
      <c r="BV32" s="3">
        <v>2000</v>
      </c>
      <c r="BW32" s="3">
        <v>2007</v>
      </c>
      <c r="BX32" s="3">
        <v>2015</v>
      </c>
      <c r="BZ32" s="20" t="s">
        <v>38</v>
      </c>
      <c r="CA32" s="21"/>
      <c r="CC32" s="20" t="s">
        <v>46</v>
      </c>
      <c r="CD32" s="21"/>
      <c r="CF32" s="20" t="s">
        <v>57</v>
      </c>
      <c r="CG32" s="21"/>
      <c r="CI32" s="20" t="s">
        <v>38</v>
      </c>
      <c r="CJ32" s="21"/>
      <c r="CL32" s="20" t="s">
        <v>46</v>
      </c>
      <c r="CM32" s="21"/>
      <c r="CO32" s="20" t="s">
        <v>57</v>
      </c>
      <c r="CP32" s="21"/>
      <c r="CR32" s="20" t="s">
        <v>38</v>
      </c>
      <c r="CS32" s="21"/>
      <c r="CU32" s="20" t="s">
        <v>46</v>
      </c>
      <c r="CV32" s="21"/>
      <c r="CX32" s="20" t="s">
        <v>57</v>
      </c>
      <c r="CY32" s="21"/>
      <c r="DA32" s="20" t="s">
        <v>38</v>
      </c>
      <c r="DB32" s="21"/>
      <c r="DD32" s="20" t="s">
        <v>46</v>
      </c>
      <c r="DE32" s="21"/>
      <c r="DG32" s="20" t="s">
        <v>57</v>
      </c>
      <c r="DH32" s="21"/>
    </row>
    <row r="33" spans="12:112" x14ac:dyDescent="0.25">
      <c r="L33" s="3" t="s">
        <v>3</v>
      </c>
      <c r="M33" s="2">
        <v>82</v>
      </c>
      <c r="N33" s="8">
        <f>C18</f>
        <v>19621.464952319999</v>
      </c>
      <c r="O33" s="8">
        <f>N33*1</f>
        <v>19621.464952319999</v>
      </c>
      <c r="R33" s="3" t="s">
        <v>6</v>
      </c>
      <c r="S33" s="2">
        <v>0.12</v>
      </c>
      <c r="T33" s="2">
        <v>0.13</v>
      </c>
      <c r="U33" s="2" t="s">
        <v>59</v>
      </c>
      <c r="W33" s="3" t="s">
        <v>6</v>
      </c>
      <c r="X33" s="2">
        <v>0.71</v>
      </c>
      <c r="Y33" s="2">
        <v>0.76</v>
      </c>
      <c r="Z33" s="2" t="s">
        <v>59</v>
      </c>
      <c r="AB33" s="3" t="s">
        <v>6</v>
      </c>
      <c r="AC33" s="2">
        <v>0.01</v>
      </c>
      <c r="AD33" s="2">
        <v>0.01</v>
      </c>
      <c r="AE33" s="2" t="s">
        <v>59</v>
      </c>
      <c r="AG33" s="3" t="s">
        <v>6</v>
      </c>
      <c r="AH33" s="2">
        <v>0.39</v>
      </c>
      <c r="AI33" s="2">
        <v>0.43</v>
      </c>
      <c r="AJ33" s="2" t="s">
        <v>59</v>
      </c>
      <c r="AL33" s="3" t="s">
        <v>6</v>
      </c>
      <c r="AM33" s="2">
        <v>1.87</v>
      </c>
      <c r="AN33" s="2">
        <v>2</v>
      </c>
      <c r="AO33" s="2" t="s">
        <v>59</v>
      </c>
      <c r="AQ33" s="3" t="s">
        <v>6</v>
      </c>
      <c r="AR33" s="2">
        <v>0.03</v>
      </c>
      <c r="AS33" s="2">
        <v>0.03</v>
      </c>
      <c r="AT33" s="2" t="s">
        <v>59</v>
      </c>
      <c r="AV33" s="3" t="s">
        <v>6</v>
      </c>
      <c r="AW33" s="2">
        <v>0.11</v>
      </c>
      <c r="AX33" s="2">
        <v>0.12</v>
      </c>
      <c r="AY33" s="2" t="s">
        <v>59</v>
      </c>
      <c r="BA33" s="3" t="s">
        <v>6</v>
      </c>
      <c r="BB33" s="2">
        <v>0.32</v>
      </c>
      <c r="BC33" s="2">
        <v>0.35</v>
      </c>
      <c r="BD33" s="2" t="s">
        <v>59</v>
      </c>
      <c r="BF33" s="3" t="s">
        <v>6</v>
      </c>
      <c r="BG33" s="2">
        <v>0.01</v>
      </c>
      <c r="BH33" s="2">
        <v>0.01</v>
      </c>
      <c r="BI33" s="2" t="s">
        <v>59</v>
      </c>
      <c r="BK33" s="3" t="s">
        <v>6</v>
      </c>
      <c r="BL33" s="2">
        <f>S33+AH33+AW33</f>
        <v>0.62</v>
      </c>
      <c r="BM33" s="2">
        <f t="shared" ref="BM33:BN36" si="19">T33+AI33+AX33</f>
        <v>0.68</v>
      </c>
      <c r="BN33" s="2" t="s">
        <v>59</v>
      </c>
      <c r="BP33" s="3" t="s">
        <v>6</v>
      </c>
      <c r="BQ33" s="2">
        <f>X33+AM33+BB33</f>
        <v>2.9</v>
      </c>
      <c r="BR33" s="2">
        <f t="shared" ref="BR33:BS36" si="20">Y33+AN33+BC33</f>
        <v>3.11</v>
      </c>
      <c r="BS33" s="2" t="s">
        <v>59</v>
      </c>
      <c r="BU33" s="3" t="s">
        <v>6</v>
      </c>
      <c r="BV33" s="2">
        <f>AC33+AR33+BG33</f>
        <v>0.05</v>
      </c>
      <c r="BW33" s="2">
        <f t="shared" ref="BW33:BX36" si="21">AD33+AS33+BH33</f>
        <v>0.05</v>
      </c>
      <c r="BX33" s="2" t="s">
        <v>59</v>
      </c>
      <c r="BZ33" s="3" t="s">
        <v>4</v>
      </c>
      <c r="CA33" s="2">
        <v>11.73</v>
      </c>
      <c r="CC33" s="3" t="s">
        <v>4</v>
      </c>
      <c r="CD33" s="2">
        <v>0.06</v>
      </c>
      <c r="CF33" s="3" t="s">
        <v>4</v>
      </c>
      <c r="CG33" s="2">
        <v>0.97</v>
      </c>
      <c r="CI33" s="3" t="s">
        <v>4</v>
      </c>
      <c r="CJ33" s="2">
        <v>26.81</v>
      </c>
      <c r="CL33" s="3" t="s">
        <v>4</v>
      </c>
      <c r="CM33" s="2">
        <v>0.15</v>
      </c>
      <c r="CO33" s="3" t="s">
        <v>4</v>
      </c>
      <c r="CP33" s="2">
        <v>0.57999999999999996</v>
      </c>
      <c r="CR33" s="3" t="s">
        <v>4</v>
      </c>
      <c r="CS33" s="2">
        <v>3.21</v>
      </c>
      <c r="CU33" s="3" t="s">
        <v>4</v>
      </c>
      <c r="CV33" s="2">
        <v>0.03</v>
      </c>
      <c r="CX33" s="3" t="s">
        <v>4</v>
      </c>
      <c r="CY33" s="2">
        <v>0.45</v>
      </c>
      <c r="DA33" s="3" t="s">
        <v>4</v>
      </c>
      <c r="DB33" s="2">
        <f>CA33+CJ33+CS33</f>
        <v>41.75</v>
      </c>
      <c r="DD33" s="3" t="s">
        <v>4</v>
      </c>
      <c r="DE33" s="2">
        <f>CD33+CM33+CV33</f>
        <v>0.24</v>
      </c>
      <c r="DG33" s="3" t="s">
        <v>4</v>
      </c>
      <c r="DH33" s="2">
        <f>CG33+CP33+CY33</f>
        <v>1.9999999999999998</v>
      </c>
    </row>
    <row r="34" spans="12:112" x14ac:dyDescent="0.25">
      <c r="L34" s="6"/>
      <c r="M34" s="6"/>
      <c r="N34" s="6"/>
      <c r="O34" s="6"/>
      <c r="R34" s="3" t="s">
        <v>3</v>
      </c>
      <c r="S34" s="2">
        <v>0.08</v>
      </c>
      <c r="T34" s="2">
        <v>7.0000000000000007E-2</v>
      </c>
      <c r="U34" s="2">
        <v>0.03</v>
      </c>
      <c r="W34" s="3" t="s">
        <v>3</v>
      </c>
      <c r="X34" s="2">
        <v>0.26</v>
      </c>
      <c r="Y34" s="2">
        <v>0.21</v>
      </c>
      <c r="Z34" s="2">
        <v>0.1</v>
      </c>
      <c r="AB34" s="3" t="s">
        <v>3</v>
      </c>
      <c r="AC34" s="2">
        <v>7.0000000000000001E-3</v>
      </c>
      <c r="AD34" s="2">
        <v>6.0000000000000001E-3</v>
      </c>
      <c r="AE34" s="2">
        <v>3.0000000000000001E-3</v>
      </c>
      <c r="AG34" s="3" t="s">
        <v>3</v>
      </c>
      <c r="AH34" s="2">
        <v>0.28000000000000003</v>
      </c>
      <c r="AI34" s="2">
        <v>0.22</v>
      </c>
      <c r="AJ34" s="2">
        <v>0.11</v>
      </c>
      <c r="AL34" s="3" t="s">
        <v>3</v>
      </c>
      <c r="AM34" s="2">
        <v>0.73</v>
      </c>
      <c r="AN34" s="2">
        <v>0.56999999999999995</v>
      </c>
      <c r="AO34" s="2">
        <v>0.27</v>
      </c>
      <c r="AQ34" s="3" t="s">
        <v>3</v>
      </c>
      <c r="AR34" s="2">
        <v>0.02</v>
      </c>
      <c r="AS34" s="2">
        <v>0.02</v>
      </c>
      <c r="AT34" s="2">
        <v>0.01</v>
      </c>
      <c r="AV34" s="3" t="s">
        <v>3</v>
      </c>
      <c r="AW34" s="2">
        <v>0.08</v>
      </c>
      <c r="AX34" s="2">
        <v>0.06</v>
      </c>
      <c r="AY34" s="2">
        <v>0.03</v>
      </c>
      <c r="BA34" s="3" t="s">
        <v>3</v>
      </c>
      <c r="BB34" s="2">
        <v>0.14000000000000001</v>
      </c>
      <c r="BC34" s="2">
        <v>0.11</v>
      </c>
      <c r="BD34" s="2">
        <v>0.05</v>
      </c>
      <c r="BF34" s="3" t="s">
        <v>3</v>
      </c>
      <c r="BG34" s="2">
        <v>0.01</v>
      </c>
      <c r="BH34" s="2">
        <v>0.01</v>
      </c>
      <c r="BI34" s="2">
        <v>0</v>
      </c>
      <c r="BK34" s="3" t="s">
        <v>3</v>
      </c>
      <c r="BL34" s="2">
        <f t="shared" ref="BL34" si="22">S34+AH34+AW34</f>
        <v>0.44000000000000006</v>
      </c>
      <c r="BM34" s="2">
        <f t="shared" si="19"/>
        <v>0.35000000000000003</v>
      </c>
      <c r="BN34" s="2">
        <f t="shared" si="19"/>
        <v>0.17</v>
      </c>
      <c r="BP34" s="3" t="s">
        <v>3</v>
      </c>
      <c r="BQ34" s="2">
        <f t="shared" ref="BQ34" si="23">X34+AM34+BB34</f>
        <v>1.1299999999999999</v>
      </c>
      <c r="BR34" s="2">
        <f t="shared" si="20"/>
        <v>0.8899999999999999</v>
      </c>
      <c r="BS34" s="2">
        <f t="shared" si="20"/>
        <v>0.42</v>
      </c>
      <c r="BU34" s="3" t="s">
        <v>3</v>
      </c>
      <c r="BV34" s="2">
        <f t="shared" ref="BV34" si="24">AC34+AR34+BG34</f>
        <v>3.6999999999999998E-2</v>
      </c>
      <c r="BW34" s="2">
        <f t="shared" si="21"/>
        <v>3.6000000000000004E-2</v>
      </c>
      <c r="BX34" s="2">
        <f t="shared" si="21"/>
        <v>1.3000000000000001E-2</v>
      </c>
      <c r="BZ34" s="3" t="s">
        <v>5</v>
      </c>
      <c r="CA34" s="2">
        <v>9.6</v>
      </c>
      <c r="CC34" s="3" t="s">
        <v>5</v>
      </c>
      <c r="CD34" s="2">
        <v>0.04</v>
      </c>
      <c r="CF34" s="3" t="s">
        <v>5</v>
      </c>
      <c r="CG34" s="2">
        <v>0.99</v>
      </c>
      <c r="CI34" s="3" t="s">
        <v>5</v>
      </c>
      <c r="CJ34" s="2">
        <v>22.65</v>
      </c>
      <c r="CL34" s="3" t="s">
        <v>5</v>
      </c>
      <c r="CM34" s="2">
        <v>0.11</v>
      </c>
      <c r="CO34" s="3" t="s">
        <v>5</v>
      </c>
      <c r="CP34" s="2">
        <v>0.6</v>
      </c>
      <c r="CR34" s="3" t="s">
        <v>5</v>
      </c>
      <c r="CS34" s="2">
        <v>2.97</v>
      </c>
      <c r="CU34" s="3" t="s">
        <v>5</v>
      </c>
      <c r="CV34" s="2">
        <v>0.03</v>
      </c>
      <c r="CX34" s="3" t="s">
        <v>5</v>
      </c>
      <c r="CY34" s="2">
        <v>0.47</v>
      </c>
      <c r="DA34" s="3" t="s">
        <v>5</v>
      </c>
      <c r="DB34" s="2">
        <f>CA34+CJ34+CS34</f>
        <v>35.22</v>
      </c>
      <c r="DD34" s="3" t="s">
        <v>5</v>
      </c>
      <c r="DE34" s="2">
        <f>CD34+CM34+CV34</f>
        <v>0.18</v>
      </c>
      <c r="DG34" s="3" t="s">
        <v>5</v>
      </c>
      <c r="DH34" s="2">
        <f>CG34+CP34+CY34</f>
        <v>2.0599999999999996</v>
      </c>
    </row>
    <row r="35" spans="12:112" x14ac:dyDescent="0.25">
      <c r="L35" s="20" t="s">
        <v>20</v>
      </c>
      <c r="M35" s="25"/>
      <c r="N35" s="25"/>
      <c r="O35" s="21"/>
      <c r="R35" s="3" t="s">
        <v>4</v>
      </c>
      <c r="S35" s="2" t="s">
        <v>59</v>
      </c>
      <c r="T35" s="2">
        <v>0.03</v>
      </c>
      <c r="U35" s="2">
        <v>0.09</v>
      </c>
      <c r="W35" s="3" t="s">
        <v>4</v>
      </c>
      <c r="X35" s="2" t="s">
        <v>59</v>
      </c>
      <c r="Y35" s="2">
        <v>0.09</v>
      </c>
      <c r="Z35" s="2">
        <v>0.25</v>
      </c>
      <c r="AB35" s="3" t="s">
        <v>4</v>
      </c>
      <c r="AC35" s="2" t="s">
        <v>59</v>
      </c>
      <c r="AD35" s="2">
        <v>4.0000000000000001E-3</v>
      </c>
      <c r="AE35" s="2">
        <v>1.0999999999999999E-2</v>
      </c>
      <c r="AG35" s="3" t="s">
        <v>4</v>
      </c>
      <c r="AH35" s="2" t="s">
        <v>59</v>
      </c>
      <c r="AI35" s="2">
        <v>0.11</v>
      </c>
      <c r="AJ35" s="2">
        <v>0.3</v>
      </c>
      <c r="AL35" s="3" t="s">
        <v>4</v>
      </c>
      <c r="AM35" s="2" t="s">
        <v>59</v>
      </c>
      <c r="AN35" s="2">
        <v>0.22</v>
      </c>
      <c r="AO35" s="2">
        <v>0.6</v>
      </c>
      <c r="AQ35" s="3" t="s">
        <v>4</v>
      </c>
      <c r="AR35" s="2" t="s">
        <v>59</v>
      </c>
      <c r="AS35" s="2">
        <v>0.01</v>
      </c>
      <c r="AT35" s="2">
        <v>0.03</v>
      </c>
      <c r="AV35" s="3" t="s">
        <v>4</v>
      </c>
      <c r="AW35" s="2" t="s">
        <v>59</v>
      </c>
      <c r="AX35" s="2">
        <v>0.03</v>
      </c>
      <c r="AY35" s="2">
        <v>0.09</v>
      </c>
      <c r="BA35" s="3" t="s">
        <v>4</v>
      </c>
      <c r="BB35" s="2" t="s">
        <v>59</v>
      </c>
      <c r="BC35" s="2">
        <v>0.04</v>
      </c>
      <c r="BD35" s="2">
        <v>0.1</v>
      </c>
      <c r="BF35" s="3" t="s">
        <v>4</v>
      </c>
      <c r="BG35" s="2" t="s">
        <v>59</v>
      </c>
      <c r="BH35" s="2">
        <v>0</v>
      </c>
      <c r="BI35" s="2">
        <v>0.01</v>
      </c>
      <c r="BK35" s="3" t="s">
        <v>4</v>
      </c>
      <c r="BL35" s="2" t="s">
        <v>59</v>
      </c>
      <c r="BM35" s="2">
        <f t="shared" si="19"/>
        <v>0.17</v>
      </c>
      <c r="BN35" s="2">
        <f t="shared" si="19"/>
        <v>0.48</v>
      </c>
      <c r="BP35" s="3" t="s">
        <v>4</v>
      </c>
      <c r="BQ35" s="2" t="s">
        <v>59</v>
      </c>
      <c r="BR35" s="2">
        <f t="shared" si="20"/>
        <v>0.35</v>
      </c>
      <c r="BS35" s="2">
        <f t="shared" si="20"/>
        <v>0.95</v>
      </c>
      <c r="BU35" s="3" t="s">
        <v>4</v>
      </c>
      <c r="BV35" s="2" t="s">
        <v>59</v>
      </c>
      <c r="BW35" s="2">
        <f t="shared" si="21"/>
        <v>1.4E-2</v>
      </c>
      <c r="BX35" s="2">
        <f t="shared" si="21"/>
        <v>5.0999999999999997E-2</v>
      </c>
      <c r="BZ35" s="4" t="s">
        <v>8</v>
      </c>
      <c r="CA35" s="2">
        <f>SUM(CA31:CA34)</f>
        <v>21.33</v>
      </c>
      <c r="CC35" s="4" t="s">
        <v>8</v>
      </c>
      <c r="CD35" s="2">
        <f>SUM(CD31:CD34)</f>
        <v>0.1</v>
      </c>
      <c r="CF35" s="4" t="s">
        <v>8</v>
      </c>
      <c r="CG35" s="2">
        <f>SUM(CG31:CG34)</f>
        <v>1.96</v>
      </c>
      <c r="CI35" s="4" t="s">
        <v>8</v>
      </c>
      <c r="CJ35" s="2">
        <f>SUM(CJ31:CJ34)</f>
        <v>49.459999999999994</v>
      </c>
      <c r="CL35" s="4" t="s">
        <v>8</v>
      </c>
      <c r="CM35" s="2">
        <f>SUM(CM31:CM34)</f>
        <v>0.26</v>
      </c>
      <c r="CO35" s="4" t="s">
        <v>8</v>
      </c>
      <c r="CP35" s="2">
        <f>SUM(CP31:CP34)</f>
        <v>1.18</v>
      </c>
      <c r="CR35" s="4" t="s">
        <v>8</v>
      </c>
      <c r="CS35" s="2">
        <f>SUM(CS31:CS34)</f>
        <v>6.18</v>
      </c>
      <c r="CU35" s="4" t="s">
        <v>8</v>
      </c>
      <c r="CV35" s="2">
        <f>SUM(CV31:CV34)</f>
        <v>0.06</v>
      </c>
      <c r="CX35" s="4" t="s">
        <v>8</v>
      </c>
      <c r="CY35" s="2">
        <f>SUM(CY31:CY34)</f>
        <v>0.91999999999999993</v>
      </c>
      <c r="DA35" s="4" t="s">
        <v>8</v>
      </c>
      <c r="DB35" s="2">
        <f>SUM(DB31:DB34)</f>
        <v>76.97</v>
      </c>
      <c r="DD35" s="4" t="s">
        <v>8</v>
      </c>
      <c r="DE35" s="2">
        <f>SUM(DE31:DE34)</f>
        <v>0.42</v>
      </c>
      <c r="DG35" s="4" t="s">
        <v>8</v>
      </c>
      <c r="DH35" s="2">
        <f>SUM(DH31:DH34)</f>
        <v>4.0599999999999996</v>
      </c>
    </row>
    <row r="36" spans="12:112" x14ac:dyDescent="0.25">
      <c r="L36" s="3"/>
      <c r="M36" s="3" t="s">
        <v>16</v>
      </c>
      <c r="N36" s="3" t="s">
        <v>17</v>
      </c>
      <c r="O36" s="3" t="s">
        <v>18</v>
      </c>
      <c r="R36" s="3" t="s">
        <v>5</v>
      </c>
      <c r="S36" s="2" t="s">
        <v>59</v>
      </c>
      <c r="T36" s="2" t="s">
        <v>59</v>
      </c>
      <c r="U36" s="2">
        <v>0.06</v>
      </c>
      <c r="W36" s="3" t="s">
        <v>5</v>
      </c>
      <c r="X36" s="2" t="s">
        <v>59</v>
      </c>
      <c r="Y36" s="2" t="s">
        <v>59</v>
      </c>
      <c r="Z36" s="2">
        <v>0.14000000000000001</v>
      </c>
      <c r="AB36" s="3" t="s">
        <v>5</v>
      </c>
      <c r="AC36" s="2" t="s">
        <v>59</v>
      </c>
      <c r="AD36" s="2" t="s">
        <v>59</v>
      </c>
      <c r="AE36" s="2">
        <v>8.0000000000000002E-3</v>
      </c>
      <c r="AG36" s="3" t="s">
        <v>5</v>
      </c>
      <c r="AH36" s="2" t="s">
        <v>59</v>
      </c>
      <c r="AI36" s="2" t="s">
        <v>59</v>
      </c>
      <c r="AJ36" s="2">
        <v>0.2</v>
      </c>
      <c r="AL36" s="3" t="s">
        <v>5</v>
      </c>
      <c r="AM36" s="2" t="s">
        <v>59</v>
      </c>
      <c r="AN36" s="2" t="s">
        <v>59</v>
      </c>
      <c r="AO36" s="2">
        <v>0.4</v>
      </c>
      <c r="AQ36" s="3" t="s">
        <v>5</v>
      </c>
      <c r="AR36" s="2" t="s">
        <v>59</v>
      </c>
      <c r="AS36" s="2" t="s">
        <v>59</v>
      </c>
      <c r="AT36" s="2">
        <v>0.02</v>
      </c>
      <c r="AV36" s="3" t="s">
        <v>5</v>
      </c>
      <c r="AW36" s="2" t="s">
        <v>59</v>
      </c>
      <c r="AX36" s="2" t="s">
        <v>59</v>
      </c>
      <c r="AY36" s="2">
        <v>0.06</v>
      </c>
      <c r="BA36" s="3" t="s">
        <v>5</v>
      </c>
      <c r="BB36" s="2" t="s">
        <v>59</v>
      </c>
      <c r="BC36" s="2" t="s">
        <v>59</v>
      </c>
      <c r="BD36" s="2">
        <v>0.09</v>
      </c>
      <c r="BF36" s="3" t="s">
        <v>5</v>
      </c>
      <c r="BG36" s="2" t="s">
        <v>59</v>
      </c>
      <c r="BH36" s="2" t="s">
        <v>59</v>
      </c>
      <c r="BI36" s="2">
        <v>0.01</v>
      </c>
      <c r="BK36" s="3" t="s">
        <v>5</v>
      </c>
      <c r="BL36" s="2" t="s">
        <v>59</v>
      </c>
      <c r="BM36" s="2" t="s">
        <v>59</v>
      </c>
      <c r="BN36" s="2">
        <f t="shared" si="19"/>
        <v>0.32</v>
      </c>
      <c r="BP36" s="3" t="s">
        <v>5</v>
      </c>
      <c r="BQ36" s="2" t="s">
        <v>59</v>
      </c>
      <c r="BR36" s="2" t="s">
        <v>59</v>
      </c>
      <c r="BS36" s="2">
        <f t="shared" si="20"/>
        <v>0.63</v>
      </c>
      <c r="BU36" s="3" t="s">
        <v>5</v>
      </c>
      <c r="BV36" s="2" t="s">
        <v>59</v>
      </c>
      <c r="BW36" s="2" t="s">
        <v>59</v>
      </c>
      <c r="BX36" s="2">
        <f t="shared" si="21"/>
        <v>3.7999999999999999E-2</v>
      </c>
    </row>
    <row r="37" spans="12:112" x14ac:dyDescent="0.25">
      <c r="L37" s="3" t="s">
        <v>6</v>
      </c>
      <c r="M37" s="2">
        <v>125</v>
      </c>
      <c r="N37" s="8">
        <f>C18</f>
        <v>19621.464952319999</v>
      </c>
      <c r="O37" s="8">
        <f>N37*17</f>
        <v>333564.90418943996</v>
      </c>
      <c r="R37" s="4" t="s">
        <v>8</v>
      </c>
      <c r="S37" s="2">
        <f>SUM(S33:S36)</f>
        <v>0.2</v>
      </c>
      <c r="T37" s="2">
        <f>SUM(T33:T36)</f>
        <v>0.23</v>
      </c>
      <c r="U37" s="2">
        <f>SUM(U33:U36)</f>
        <v>0.18</v>
      </c>
      <c r="W37" s="4" t="s">
        <v>8</v>
      </c>
      <c r="X37" s="2">
        <f>SUM(X33:X36)</f>
        <v>0.97</v>
      </c>
      <c r="Y37" s="2">
        <f>SUM(Y33:Y36)</f>
        <v>1.06</v>
      </c>
      <c r="Z37" s="2">
        <f>SUM(Z33:Z36)</f>
        <v>0.49</v>
      </c>
      <c r="AB37" s="4" t="s">
        <v>8</v>
      </c>
      <c r="AC37" s="2">
        <f>SUM(AC33:AC36)</f>
        <v>1.7000000000000001E-2</v>
      </c>
      <c r="AD37" s="2">
        <f>SUM(AD33:AD36)</f>
        <v>0.02</v>
      </c>
      <c r="AE37" s="2">
        <f>SUM(AE33:AE36)</f>
        <v>2.1999999999999999E-2</v>
      </c>
      <c r="AG37" s="4" t="s">
        <v>8</v>
      </c>
      <c r="AH37" s="2">
        <f>SUM(AH33:AH36)</f>
        <v>0.67</v>
      </c>
      <c r="AI37" s="2">
        <f>SUM(AI33:AI36)</f>
        <v>0.76</v>
      </c>
      <c r="AJ37" s="2">
        <f>SUM(AJ33:AJ36)</f>
        <v>0.61</v>
      </c>
      <c r="AL37" s="4" t="s">
        <v>8</v>
      </c>
      <c r="AM37" s="2">
        <f>SUM(AM33:AM36)</f>
        <v>2.6</v>
      </c>
      <c r="AN37" s="2">
        <f>SUM(AN33:AN36)</f>
        <v>2.79</v>
      </c>
      <c r="AO37" s="2">
        <f>SUM(AO33:AO36)</f>
        <v>1.27</v>
      </c>
      <c r="AQ37" s="4" t="s">
        <v>8</v>
      </c>
      <c r="AR37" s="2">
        <f>SUM(AR33:AR36)</f>
        <v>0.05</v>
      </c>
      <c r="AS37" s="2">
        <f>SUM(AS33:AS36)</f>
        <v>6.0000000000000005E-2</v>
      </c>
      <c r="AT37" s="2">
        <f>SUM(AT33:AT36)</f>
        <v>0.06</v>
      </c>
      <c r="AV37" s="4" t="s">
        <v>8</v>
      </c>
      <c r="AW37" s="2">
        <f>SUM(AW33:AW36)</f>
        <v>0.19</v>
      </c>
      <c r="AX37" s="2">
        <f>SUM(AX33:AX36)</f>
        <v>0.21</v>
      </c>
      <c r="AY37" s="2">
        <f>SUM(AY33:AY36)</f>
        <v>0.18</v>
      </c>
      <c r="BA37" s="4" t="s">
        <v>8</v>
      </c>
      <c r="BB37" s="2">
        <f>SUM(BB33:BB36)</f>
        <v>0.46</v>
      </c>
      <c r="BC37" s="2">
        <f>SUM(BC33:BC36)</f>
        <v>0.49999999999999994</v>
      </c>
      <c r="BD37" s="2">
        <f>SUM(BD33:BD36)</f>
        <v>0.24000000000000002</v>
      </c>
      <c r="BF37" s="4" t="s">
        <v>8</v>
      </c>
      <c r="BG37" s="2">
        <f>SUM(BG33:BG36)</f>
        <v>0.02</v>
      </c>
      <c r="BH37" s="2">
        <f>SUM(BH33:BH36)</f>
        <v>0.02</v>
      </c>
      <c r="BI37" s="2">
        <f>SUM(BI33:BI36)</f>
        <v>0.02</v>
      </c>
      <c r="BK37" s="4" t="s">
        <v>8</v>
      </c>
      <c r="BL37" s="2">
        <f>SUM(BL33:BL36)</f>
        <v>1.06</v>
      </c>
      <c r="BM37" s="2">
        <f>SUM(BM33:BM36)</f>
        <v>1.2</v>
      </c>
      <c r="BN37" s="2">
        <f>SUM(BN33:BN36)</f>
        <v>0.97</v>
      </c>
      <c r="BP37" s="4" t="s">
        <v>8</v>
      </c>
      <c r="BQ37" s="2">
        <f>SUM(BQ33:BQ36)</f>
        <v>4.0299999999999994</v>
      </c>
      <c r="BR37" s="2">
        <f>SUM(BR33:BR36)</f>
        <v>4.3499999999999996</v>
      </c>
      <c r="BS37" s="2">
        <f>SUM(BS33:BS36)</f>
        <v>2</v>
      </c>
      <c r="BU37" s="4" t="s">
        <v>8</v>
      </c>
      <c r="BV37" s="2">
        <f>SUM(BV33:BV36)</f>
        <v>8.6999999999999994E-2</v>
      </c>
      <c r="BW37" s="2">
        <f>SUM(BW33:BW36)</f>
        <v>0.1</v>
      </c>
      <c r="BX37" s="2">
        <f>SUM(BX33:BX36)</f>
        <v>0.10200000000000001</v>
      </c>
      <c r="BZ37" s="20" t="s">
        <v>39</v>
      </c>
      <c r="CA37" s="21"/>
      <c r="CC37" s="20" t="s">
        <v>47</v>
      </c>
      <c r="CD37" s="21"/>
      <c r="CF37" s="22" t="s">
        <v>60</v>
      </c>
      <c r="CG37" s="23"/>
      <c r="CI37" s="20" t="s">
        <v>39</v>
      </c>
      <c r="CJ37" s="21"/>
      <c r="CL37" s="20" t="s">
        <v>47</v>
      </c>
      <c r="CM37" s="21"/>
      <c r="CO37" s="22" t="s">
        <v>60</v>
      </c>
      <c r="CP37" s="23"/>
      <c r="CR37" s="20" t="s">
        <v>39</v>
      </c>
      <c r="CS37" s="21"/>
      <c r="CU37" s="20" t="s">
        <v>47</v>
      </c>
      <c r="CV37" s="21"/>
      <c r="CX37" s="22" t="s">
        <v>60</v>
      </c>
      <c r="CY37" s="23"/>
      <c r="DA37" s="20" t="s">
        <v>39</v>
      </c>
      <c r="DB37" s="21"/>
      <c r="DD37" s="20" t="s">
        <v>47</v>
      </c>
      <c r="DE37" s="21"/>
      <c r="DG37" s="22" t="s">
        <v>60</v>
      </c>
      <c r="DH37" s="23"/>
    </row>
    <row r="38" spans="12:112" x14ac:dyDescent="0.25">
      <c r="L38" s="3" t="s">
        <v>3</v>
      </c>
      <c r="M38" s="2">
        <v>65</v>
      </c>
      <c r="N38" s="8">
        <f>C18</f>
        <v>19621.464952319999</v>
      </c>
      <c r="O38" s="8">
        <f>N38*7</f>
        <v>137350.25466623998</v>
      </c>
      <c r="BZ38" s="3" t="s">
        <v>4</v>
      </c>
      <c r="CA38" s="2">
        <v>1.45</v>
      </c>
      <c r="CC38" s="3" t="s">
        <v>4</v>
      </c>
      <c r="CD38" s="2">
        <v>391.99</v>
      </c>
      <c r="CF38" s="3" t="s">
        <v>4</v>
      </c>
      <c r="CG38" s="8">
        <f>CD43/CD38</f>
        <v>3.1542641393913109</v>
      </c>
      <c r="CI38" s="3" t="s">
        <v>4</v>
      </c>
      <c r="CJ38" s="2">
        <v>3.31</v>
      </c>
      <c r="CL38" s="3" t="s">
        <v>4</v>
      </c>
      <c r="CM38" s="2">
        <v>881.72</v>
      </c>
      <c r="CO38" s="3" t="s">
        <v>4</v>
      </c>
      <c r="CP38" s="8">
        <f>CM43/CM38</f>
        <v>3.1556049539536359</v>
      </c>
      <c r="CR38" s="3" t="s">
        <v>4</v>
      </c>
      <c r="CS38" s="2">
        <v>0.4</v>
      </c>
      <c r="CU38" s="3" t="s">
        <v>4</v>
      </c>
      <c r="CV38" s="2">
        <v>104.05</v>
      </c>
      <c r="CX38" s="3" t="s">
        <v>4</v>
      </c>
      <c r="CY38" s="8">
        <f>CV43/CV38</f>
        <v>3.1617491590581452</v>
      </c>
      <c r="DA38" s="3" t="s">
        <v>4</v>
      </c>
      <c r="DB38" s="2">
        <f>CA38+CJ38+CS38</f>
        <v>5.16</v>
      </c>
      <c r="DD38" s="3" t="s">
        <v>4</v>
      </c>
      <c r="DE38" s="2">
        <f>CD38+CM38+CV38</f>
        <v>1377.76</v>
      </c>
      <c r="DG38" s="3" t="s">
        <v>4</v>
      </c>
      <c r="DH38" s="8">
        <f>DE43/DE38</f>
        <v>3.1556874927418423</v>
      </c>
    </row>
    <row r="39" spans="12:112" x14ac:dyDescent="0.25">
      <c r="L39" s="3" t="s">
        <v>4</v>
      </c>
      <c r="M39" s="2">
        <v>49</v>
      </c>
      <c r="N39" s="8">
        <f>C18</f>
        <v>19621.464952319999</v>
      </c>
      <c r="O39" s="8">
        <f>N39*1</f>
        <v>19621.464952319999</v>
      </c>
      <c r="R39" s="24" t="s">
        <v>37</v>
      </c>
      <c r="S39" s="24"/>
      <c r="T39" s="24"/>
      <c r="U39" s="24"/>
      <c r="W39" s="24" t="s">
        <v>45</v>
      </c>
      <c r="X39" s="24"/>
      <c r="Y39" s="24"/>
      <c r="Z39" s="24"/>
      <c r="AB39" s="24" t="s">
        <v>56</v>
      </c>
      <c r="AC39" s="24"/>
      <c r="AD39" s="24"/>
      <c r="AE39" s="24"/>
      <c r="AG39" s="24" t="s">
        <v>37</v>
      </c>
      <c r="AH39" s="24"/>
      <c r="AI39" s="24"/>
      <c r="AJ39" s="24"/>
      <c r="AL39" s="24" t="s">
        <v>45</v>
      </c>
      <c r="AM39" s="24"/>
      <c r="AN39" s="24"/>
      <c r="AO39" s="24"/>
      <c r="AQ39" s="24" t="s">
        <v>56</v>
      </c>
      <c r="AR39" s="24"/>
      <c r="AS39" s="24"/>
      <c r="AT39" s="24"/>
      <c r="AV39" s="24" t="s">
        <v>37</v>
      </c>
      <c r="AW39" s="24"/>
      <c r="AX39" s="24"/>
      <c r="AY39" s="24"/>
      <c r="BA39" s="24" t="s">
        <v>45</v>
      </c>
      <c r="BB39" s="24"/>
      <c r="BC39" s="24"/>
      <c r="BD39" s="24"/>
      <c r="BF39" s="24" t="s">
        <v>56</v>
      </c>
      <c r="BG39" s="24"/>
      <c r="BH39" s="24"/>
      <c r="BI39" s="24"/>
      <c r="BK39" s="24" t="s">
        <v>37</v>
      </c>
      <c r="BL39" s="24"/>
      <c r="BM39" s="24"/>
      <c r="BN39" s="24"/>
      <c r="BP39" s="24" t="s">
        <v>45</v>
      </c>
      <c r="BQ39" s="24"/>
      <c r="BR39" s="24"/>
      <c r="BS39" s="24"/>
      <c r="BU39" s="24" t="s">
        <v>56</v>
      </c>
      <c r="BV39" s="24"/>
      <c r="BW39" s="24"/>
      <c r="BX39" s="24"/>
      <c r="BZ39" s="3" t="s">
        <v>5</v>
      </c>
      <c r="CA39" s="2">
        <v>1.56</v>
      </c>
      <c r="CC39" s="3" t="s">
        <v>5</v>
      </c>
      <c r="CD39" s="2">
        <v>404.46</v>
      </c>
      <c r="CF39" s="3" t="s">
        <v>5</v>
      </c>
      <c r="CG39" s="8">
        <f>CD44/CD39</f>
        <v>3.1529941156109382</v>
      </c>
      <c r="CI39" s="3" t="s">
        <v>5</v>
      </c>
      <c r="CJ39" s="2">
        <v>3.69</v>
      </c>
      <c r="CL39" s="3" t="s">
        <v>5</v>
      </c>
      <c r="CM39" s="2">
        <v>916.58</v>
      </c>
      <c r="CO39" s="3" t="s">
        <v>5</v>
      </c>
      <c r="CP39" s="8">
        <f>CM44/CM39</f>
        <v>3.1537672652687161</v>
      </c>
      <c r="CR39" s="3" t="s">
        <v>5</v>
      </c>
      <c r="CS39" s="2">
        <v>0.48</v>
      </c>
      <c r="CU39" s="3" t="s">
        <v>5</v>
      </c>
      <c r="CV39" s="2">
        <v>114.71</v>
      </c>
      <c r="CX39" s="3" t="s">
        <v>5</v>
      </c>
      <c r="CY39" s="8">
        <f>CV44/CV39</f>
        <v>3.1570046203469619</v>
      </c>
      <c r="DA39" s="3" t="s">
        <v>5</v>
      </c>
      <c r="DB39" s="2">
        <f>CA39+CJ39+CS39</f>
        <v>5.73</v>
      </c>
      <c r="DD39" s="3" t="s">
        <v>5</v>
      </c>
      <c r="DE39" s="2">
        <f>CD39+CM39+CV39</f>
        <v>1435.75</v>
      </c>
      <c r="DG39" s="3" t="s">
        <v>5</v>
      </c>
      <c r="DH39" s="8">
        <f>DE44/DE39</f>
        <v>3.1538081142260141</v>
      </c>
    </row>
    <row r="40" spans="12:112" x14ac:dyDescent="0.25">
      <c r="R40" s="3"/>
      <c r="S40" s="3">
        <v>2000</v>
      </c>
      <c r="T40" s="3">
        <v>2007</v>
      </c>
      <c r="U40" s="3">
        <v>2015</v>
      </c>
      <c r="W40" s="3"/>
      <c r="X40" s="3">
        <v>2000</v>
      </c>
      <c r="Y40" s="3">
        <v>2007</v>
      </c>
      <c r="Z40" s="3">
        <v>2015</v>
      </c>
      <c r="AB40" s="3"/>
      <c r="AC40" s="3">
        <v>2000</v>
      </c>
      <c r="AD40" s="3">
        <v>2007</v>
      </c>
      <c r="AE40" s="3">
        <v>2015</v>
      </c>
      <c r="AG40" s="3"/>
      <c r="AH40" s="3">
        <v>2000</v>
      </c>
      <c r="AI40" s="3">
        <v>2007</v>
      </c>
      <c r="AJ40" s="3">
        <v>2015</v>
      </c>
      <c r="AL40" s="3"/>
      <c r="AM40" s="3">
        <v>2000</v>
      </c>
      <c r="AN40" s="3">
        <v>2007</v>
      </c>
      <c r="AO40" s="3">
        <v>2015</v>
      </c>
      <c r="AQ40" s="3"/>
      <c r="AR40" s="3">
        <v>2000</v>
      </c>
      <c r="AS40" s="3">
        <v>2007</v>
      </c>
      <c r="AT40" s="3">
        <v>2015</v>
      </c>
      <c r="AV40" s="3"/>
      <c r="AW40" s="3">
        <v>2000</v>
      </c>
      <c r="AX40" s="3">
        <v>2007</v>
      </c>
      <c r="AY40" s="3">
        <v>2015</v>
      </c>
      <c r="BA40" s="3"/>
      <c r="BB40" s="3">
        <v>2000</v>
      </c>
      <c r="BC40" s="3">
        <v>2007</v>
      </c>
      <c r="BD40" s="3">
        <v>2015</v>
      </c>
      <c r="BF40" s="3"/>
      <c r="BG40" s="3">
        <v>2000</v>
      </c>
      <c r="BH40" s="3">
        <v>2007</v>
      </c>
      <c r="BI40" s="3">
        <v>2015</v>
      </c>
      <c r="BK40" s="3"/>
      <c r="BL40" s="3">
        <v>2000</v>
      </c>
      <c r="BM40" s="3">
        <v>2007</v>
      </c>
      <c r="BN40" s="3">
        <v>2015</v>
      </c>
      <c r="BP40" s="3"/>
      <c r="BQ40" s="3">
        <v>2000</v>
      </c>
      <c r="BR40" s="3">
        <v>2007</v>
      </c>
      <c r="BS40" s="3">
        <v>2015</v>
      </c>
      <c r="BU40" s="3"/>
      <c r="BV40" s="3">
        <v>2000</v>
      </c>
      <c r="BW40" s="3">
        <v>2007</v>
      </c>
      <c r="BX40" s="3">
        <v>2015</v>
      </c>
      <c r="BZ40" s="4" t="s">
        <v>8</v>
      </c>
      <c r="CA40" s="2">
        <f>SUM(CA36:CA39)</f>
        <v>3.01</v>
      </c>
      <c r="CC40" s="4" t="s">
        <v>8</v>
      </c>
      <c r="CD40" s="2">
        <f>SUM(CD36:CD39)</f>
        <v>796.45</v>
      </c>
      <c r="CI40" s="4" t="s">
        <v>8</v>
      </c>
      <c r="CJ40" s="2">
        <f>SUM(CJ36:CJ39)</f>
        <v>7</v>
      </c>
      <c r="CL40" s="4" t="s">
        <v>8</v>
      </c>
      <c r="CM40" s="2">
        <f>SUM(CM36:CM39)</f>
        <v>1798.3000000000002</v>
      </c>
      <c r="CR40" s="4" t="s">
        <v>8</v>
      </c>
      <c r="CS40" s="2">
        <f>SUM(CS36:CS39)</f>
        <v>0.88</v>
      </c>
      <c r="CU40" s="4" t="s">
        <v>8</v>
      </c>
      <c r="CV40" s="2">
        <f>SUM(CV36:CV39)</f>
        <v>218.76</v>
      </c>
      <c r="DA40" s="4" t="s">
        <v>8</v>
      </c>
      <c r="DB40" s="2">
        <f>SUM(DB36:DB39)</f>
        <v>10.89</v>
      </c>
      <c r="DD40" s="4" t="s">
        <v>8</v>
      </c>
      <c r="DE40" s="2">
        <f>SUM(DE36:DE39)</f>
        <v>2813.51</v>
      </c>
    </row>
    <row r="41" spans="12:112" x14ac:dyDescent="0.25">
      <c r="L41" s="20" t="s">
        <v>21</v>
      </c>
      <c r="M41" s="25"/>
      <c r="N41" s="25"/>
      <c r="O41" s="21"/>
      <c r="R41" s="3" t="s">
        <v>6</v>
      </c>
      <c r="S41" s="2">
        <v>18.37</v>
      </c>
      <c r="T41" s="2">
        <v>19.850000000000001</v>
      </c>
      <c r="U41" s="2" t="s">
        <v>59</v>
      </c>
      <c r="W41" s="3" t="s">
        <v>6</v>
      </c>
      <c r="X41" s="2">
        <v>0.35</v>
      </c>
      <c r="Y41" s="2">
        <v>0.38</v>
      </c>
      <c r="Z41" s="2" t="s">
        <v>59</v>
      </c>
      <c r="AB41" s="3" t="s">
        <v>6</v>
      </c>
      <c r="AC41" s="2">
        <v>1E-3</v>
      </c>
      <c r="AD41" s="2">
        <v>1E-3</v>
      </c>
      <c r="AE41" s="2" t="s">
        <v>59</v>
      </c>
      <c r="AG41" s="3" t="s">
        <v>6</v>
      </c>
      <c r="AH41" s="2">
        <v>40.83</v>
      </c>
      <c r="AI41" s="2">
        <v>44.13</v>
      </c>
      <c r="AJ41" s="2" t="s">
        <v>59</v>
      </c>
      <c r="AL41" s="3" t="s">
        <v>6</v>
      </c>
      <c r="AM41" s="2">
        <v>0.93</v>
      </c>
      <c r="AN41" s="2">
        <v>1</v>
      </c>
      <c r="AO41" s="2" t="s">
        <v>59</v>
      </c>
      <c r="AQ41" s="3" t="s">
        <v>6</v>
      </c>
      <c r="AR41" s="2">
        <v>2E-3</v>
      </c>
      <c r="AS41" s="2">
        <v>2E-3</v>
      </c>
      <c r="AT41" s="2" t="s">
        <v>59</v>
      </c>
      <c r="AV41" s="3" t="s">
        <v>6</v>
      </c>
      <c r="AW41" s="2">
        <v>4.53</v>
      </c>
      <c r="AX41" s="2">
        <v>4.9000000000000004</v>
      </c>
      <c r="AY41" s="2" t="s">
        <v>59</v>
      </c>
      <c r="BA41" s="3" t="s">
        <v>6</v>
      </c>
      <c r="BB41" s="2">
        <v>0.16</v>
      </c>
      <c r="BC41" s="2">
        <v>0.17</v>
      </c>
      <c r="BD41" s="2" t="s">
        <v>59</v>
      </c>
      <c r="BF41" s="3" t="s">
        <v>6</v>
      </c>
      <c r="BG41" s="2">
        <v>0</v>
      </c>
      <c r="BH41" s="2">
        <v>0</v>
      </c>
      <c r="BI41" s="2">
        <f>(BC39*AR38*AO45)/1000</f>
        <v>0</v>
      </c>
      <c r="BK41" s="3" t="s">
        <v>6</v>
      </c>
      <c r="BL41" s="2">
        <f>S41+AH41+AW41</f>
        <v>63.730000000000004</v>
      </c>
      <c r="BM41" s="2">
        <f t="shared" ref="BM41:BN44" si="25">T41+AI41+AX41</f>
        <v>68.88000000000001</v>
      </c>
      <c r="BN41" s="2" t="s">
        <v>59</v>
      </c>
      <c r="BP41" s="3" t="s">
        <v>6</v>
      </c>
      <c r="BQ41" s="2">
        <f>X41+AM41+BB41</f>
        <v>1.44</v>
      </c>
      <c r="BR41" s="2">
        <f t="shared" ref="BR41:BS44" si="26">Y41+AN41+BC41</f>
        <v>1.5499999999999998</v>
      </c>
      <c r="BS41" s="2" t="s">
        <v>59</v>
      </c>
      <c r="BU41" s="3" t="s">
        <v>6</v>
      </c>
      <c r="BV41" s="2">
        <f>AC41+AR41+BG41</f>
        <v>3.0000000000000001E-3</v>
      </c>
      <c r="BW41" s="2">
        <f t="shared" ref="BW41:BX44" si="27">AD41+AS41+BH41</f>
        <v>3.0000000000000001E-3</v>
      </c>
      <c r="BX41" s="2" t="s">
        <v>59</v>
      </c>
    </row>
    <row r="42" spans="12:112" x14ac:dyDescent="0.25">
      <c r="L42" s="3"/>
      <c r="M42" s="3" t="s">
        <v>16</v>
      </c>
      <c r="N42" s="3" t="s">
        <v>17</v>
      </c>
      <c r="O42" s="3" t="s">
        <v>18</v>
      </c>
      <c r="R42" s="3" t="s">
        <v>3</v>
      </c>
      <c r="S42" s="2">
        <v>8.06</v>
      </c>
      <c r="T42" s="2">
        <v>6.35</v>
      </c>
      <c r="U42" s="2">
        <v>2.97</v>
      </c>
      <c r="W42" s="3" t="s">
        <v>3</v>
      </c>
      <c r="X42" s="2">
        <v>0.17</v>
      </c>
      <c r="Y42" s="2">
        <v>0.13</v>
      </c>
      <c r="Z42" s="2">
        <v>0.06</v>
      </c>
      <c r="AB42" s="3" t="s">
        <v>3</v>
      </c>
      <c r="AC42" s="2">
        <v>0</v>
      </c>
      <c r="AD42" s="2">
        <v>0</v>
      </c>
      <c r="AE42" s="2">
        <v>0</v>
      </c>
      <c r="AG42" s="3" t="s">
        <v>3</v>
      </c>
      <c r="AH42" s="2">
        <v>17.96</v>
      </c>
      <c r="AI42" s="2">
        <v>14.16</v>
      </c>
      <c r="AJ42" s="2">
        <v>6.63</v>
      </c>
      <c r="AL42" s="3" t="s">
        <v>3</v>
      </c>
      <c r="AM42" s="2">
        <v>0.47</v>
      </c>
      <c r="AN42" s="2">
        <v>0.37</v>
      </c>
      <c r="AO42" s="2">
        <v>0.18</v>
      </c>
      <c r="AQ42" s="3" t="s">
        <v>3</v>
      </c>
      <c r="AR42" s="2">
        <v>2E-3</v>
      </c>
      <c r="AS42" s="2">
        <v>1E-3</v>
      </c>
      <c r="AT42" s="2">
        <v>1E-3</v>
      </c>
      <c r="AV42" s="3" t="s">
        <v>3</v>
      </c>
      <c r="AW42" s="2">
        <v>2.09</v>
      </c>
      <c r="AX42" s="2">
        <v>1.65</v>
      </c>
      <c r="AY42" s="2">
        <v>0.77</v>
      </c>
      <c r="BA42" s="3" t="s">
        <v>3</v>
      </c>
      <c r="BB42" s="2">
        <v>0.09</v>
      </c>
      <c r="BC42" s="2">
        <v>7.0000000000000007E-2</v>
      </c>
      <c r="BD42" s="2">
        <v>0.03</v>
      </c>
      <c r="BF42" s="3" t="s">
        <v>3</v>
      </c>
      <c r="BG42" s="2">
        <v>0</v>
      </c>
      <c r="BH42" s="2">
        <v>0</v>
      </c>
      <c r="BI42" s="2">
        <v>0</v>
      </c>
      <c r="BK42" s="3" t="s">
        <v>3</v>
      </c>
      <c r="BL42" s="2">
        <f t="shared" ref="BL42" si="28">S42+AH42+AW42</f>
        <v>28.110000000000003</v>
      </c>
      <c r="BM42" s="2">
        <f t="shared" si="25"/>
        <v>22.159999999999997</v>
      </c>
      <c r="BN42" s="2">
        <f t="shared" si="25"/>
        <v>10.37</v>
      </c>
      <c r="BP42" s="3" t="s">
        <v>3</v>
      </c>
      <c r="BQ42" s="2">
        <f t="shared" ref="BQ42" si="29">X42+AM42+BB42</f>
        <v>0.73</v>
      </c>
      <c r="BR42" s="2">
        <f t="shared" si="26"/>
        <v>0.57000000000000006</v>
      </c>
      <c r="BS42" s="2">
        <f t="shared" si="26"/>
        <v>0.27</v>
      </c>
      <c r="BU42" s="3" t="s">
        <v>3</v>
      </c>
      <c r="BV42" s="2">
        <f t="shared" ref="BV42" si="30">AC42+AR42+BG42</f>
        <v>2E-3</v>
      </c>
      <c r="BW42" s="2">
        <f t="shared" si="27"/>
        <v>1E-3</v>
      </c>
      <c r="BX42" s="2">
        <f t="shared" si="27"/>
        <v>1E-3</v>
      </c>
      <c r="BZ42" s="20" t="s">
        <v>40</v>
      </c>
      <c r="CA42" s="21"/>
      <c r="CC42" s="20" t="s">
        <v>48</v>
      </c>
      <c r="CD42" s="21"/>
      <c r="CI42" s="20" t="s">
        <v>40</v>
      </c>
      <c r="CJ42" s="21"/>
      <c r="CL42" s="20" t="s">
        <v>48</v>
      </c>
      <c r="CM42" s="21"/>
      <c r="CR42" s="20" t="s">
        <v>40</v>
      </c>
      <c r="CS42" s="21"/>
      <c r="CU42" s="20" t="s">
        <v>48</v>
      </c>
      <c r="CV42" s="21"/>
      <c r="DA42" s="20" t="s">
        <v>40</v>
      </c>
      <c r="DB42" s="21"/>
      <c r="DD42" s="20" t="s">
        <v>48</v>
      </c>
      <c r="DE42" s="21"/>
    </row>
    <row r="43" spans="12:112" x14ac:dyDescent="0.25">
      <c r="L43" s="3" t="s">
        <v>3</v>
      </c>
      <c r="M43" s="2">
        <v>31</v>
      </c>
      <c r="N43" s="8">
        <f>C18</f>
        <v>19621.464952319999</v>
      </c>
      <c r="O43" s="8">
        <f>N43*15</f>
        <v>294321.9742848</v>
      </c>
      <c r="R43" s="3" t="s">
        <v>4</v>
      </c>
      <c r="S43" s="2" t="s">
        <v>59</v>
      </c>
      <c r="T43" s="2">
        <v>4.9800000000000004</v>
      </c>
      <c r="U43" s="2">
        <v>13.58</v>
      </c>
      <c r="W43" s="3" t="s">
        <v>4</v>
      </c>
      <c r="X43" s="2" t="s">
        <v>59</v>
      </c>
      <c r="Y43" s="2">
        <v>0.06</v>
      </c>
      <c r="Z43" s="2">
        <v>0.16</v>
      </c>
      <c r="AB43" s="3" t="s">
        <v>4</v>
      </c>
      <c r="AC43" s="2" t="s">
        <v>59</v>
      </c>
      <c r="AD43" s="2">
        <v>0</v>
      </c>
      <c r="AE43" s="2">
        <v>1E-3</v>
      </c>
      <c r="AG43" s="3" t="s">
        <v>4</v>
      </c>
      <c r="AH43" s="2" t="s">
        <v>59</v>
      </c>
      <c r="AI43" s="2">
        <v>11.39</v>
      </c>
      <c r="AJ43" s="2">
        <v>31.03</v>
      </c>
      <c r="AL43" s="3" t="s">
        <v>4</v>
      </c>
      <c r="AM43" s="2" t="s">
        <v>59</v>
      </c>
      <c r="AN43" s="2">
        <v>0.14000000000000001</v>
      </c>
      <c r="AO43" s="2">
        <v>0.39</v>
      </c>
      <c r="AQ43" s="3" t="s">
        <v>4</v>
      </c>
      <c r="AR43" s="2" t="s">
        <v>59</v>
      </c>
      <c r="AS43" s="2">
        <v>0</v>
      </c>
      <c r="AT43" s="2">
        <v>2E-3</v>
      </c>
      <c r="AV43" s="3" t="s">
        <v>4</v>
      </c>
      <c r="AW43" s="2" t="s">
        <v>59</v>
      </c>
      <c r="AX43" s="2">
        <v>1.37</v>
      </c>
      <c r="AY43" s="2">
        <v>3.72</v>
      </c>
      <c r="BA43" s="3" t="s">
        <v>4</v>
      </c>
      <c r="BB43" s="2" t="s">
        <v>59</v>
      </c>
      <c r="BC43" s="2">
        <v>0.02</v>
      </c>
      <c r="BD43" s="2">
        <v>7.0000000000000007E-2</v>
      </c>
      <c r="BF43" s="3" t="s">
        <v>4</v>
      </c>
      <c r="BG43" s="2">
        <v>0</v>
      </c>
      <c r="BH43" s="2">
        <v>0</v>
      </c>
      <c r="BI43" s="2">
        <v>0</v>
      </c>
      <c r="BK43" s="3" t="s">
        <v>4</v>
      </c>
      <c r="BL43" s="2" t="s">
        <v>59</v>
      </c>
      <c r="BM43" s="2">
        <f t="shared" si="25"/>
        <v>17.740000000000002</v>
      </c>
      <c r="BN43" s="2">
        <f t="shared" si="25"/>
        <v>48.33</v>
      </c>
      <c r="BP43" s="3" t="s">
        <v>4</v>
      </c>
      <c r="BQ43" s="2" t="s">
        <v>59</v>
      </c>
      <c r="BR43" s="2">
        <f t="shared" si="26"/>
        <v>0.22</v>
      </c>
      <c r="BS43" s="2">
        <f t="shared" si="26"/>
        <v>0.62000000000000011</v>
      </c>
      <c r="BU43" s="3" t="s">
        <v>4</v>
      </c>
      <c r="BV43" s="2" t="s">
        <v>59</v>
      </c>
      <c r="BW43" s="2">
        <f t="shared" si="27"/>
        <v>0</v>
      </c>
      <c r="BX43" s="2">
        <f t="shared" si="27"/>
        <v>3.0000000000000001E-3</v>
      </c>
      <c r="BZ43" s="3" t="s">
        <v>4</v>
      </c>
      <c r="CA43" s="2">
        <v>8.9999999999999993E-3</v>
      </c>
      <c r="CC43" s="3" t="s">
        <v>4</v>
      </c>
      <c r="CD43" s="2">
        <v>1236.44</v>
      </c>
      <c r="CI43" s="3" t="s">
        <v>4</v>
      </c>
      <c r="CJ43" s="2">
        <v>0.03</v>
      </c>
      <c r="CL43" s="3" t="s">
        <v>4</v>
      </c>
      <c r="CM43" s="2">
        <v>2782.36</v>
      </c>
      <c r="CR43" s="3" t="s">
        <v>4</v>
      </c>
      <c r="CS43" s="2">
        <v>8.9999999999999993E-3</v>
      </c>
      <c r="CU43" s="3" t="s">
        <v>4</v>
      </c>
      <c r="CV43" s="2">
        <v>328.98</v>
      </c>
      <c r="DA43" s="3" t="s">
        <v>4</v>
      </c>
      <c r="DB43" s="2">
        <f>CA43+CJ43+CS43</f>
        <v>4.8000000000000001E-2</v>
      </c>
      <c r="DD43" s="3" t="s">
        <v>4</v>
      </c>
      <c r="DE43" s="2">
        <f>CD43+CM43+CV43</f>
        <v>4347.7800000000007</v>
      </c>
    </row>
    <row r="44" spans="12:112" x14ac:dyDescent="0.25">
      <c r="L44" s="3" t="s">
        <v>4</v>
      </c>
      <c r="M44" s="2">
        <v>136</v>
      </c>
      <c r="N44" s="8">
        <f>C18</f>
        <v>19621.464952319999</v>
      </c>
      <c r="O44" s="8">
        <f>N44*8</f>
        <v>156971.71961855999</v>
      </c>
      <c r="R44" s="3" t="s">
        <v>5</v>
      </c>
      <c r="S44" s="2" t="s">
        <v>59</v>
      </c>
      <c r="T44" s="2" t="s">
        <v>59</v>
      </c>
      <c r="U44" s="2">
        <v>8.2100000000000009</v>
      </c>
      <c r="W44" s="3" t="s">
        <v>5</v>
      </c>
      <c r="X44" s="2" t="s">
        <v>59</v>
      </c>
      <c r="Y44" s="2" t="s">
        <v>59</v>
      </c>
      <c r="Z44" s="2">
        <v>0.09</v>
      </c>
      <c r="AB44" s="3" t="s">
        <v>5</v>
      </c>
      <c r="AC44" s="2" t="s">
        <v>59</v>
      </c>
      <c r="AD44" s="2" t="s">
        <v>59</v>
      </c>
      <c r="AE44" s="2">
        <v>1E-3</v>
      </c>
      <c r="AG44" s="3" t="s">
        <v>5</v>
      </c>
      <c r="AH44" s="2" t="s">
        <v>59</v>
      </c>
      <c r="AI44" s="2" t="s">
        <v>59</v>
      </c>
      <c r="AJ44" s="2">
        <v>19.36</v>
      </c>
      <c r="AL44" s="3" t="s">
        <v>5</v>
      </c>
      <c r="AM44" s="2" t="s">
        <v>59</v>
      </c>
      <c r="AN44" s="2" t="s">
        <v>59</v>
      </c>
      <c r="AO44" s="2">
        <v>0.28000000000000003</v>
      </c>
      <c r="AQ44" s="3" t="s">
        <v>5</v>
      </c>
      <c r="AR44" s="2" t="s">
        <v>59</v>
      </c>
      <c r="AS44" s="2" t="s">
        <v>59</v>
      </c>
      <c r="AT44" s="2">
        <v>2E-3</v>
      </c>
      <c r="AV44" s="3" t="s">
        <v>5</v>
      </c>
      <c r="AW44" s="2" t="s">
        <v>59</v>
      </c>
      <c r="AX44" s="2" t="s">
        <v>59</v>
      </c>
      <c r="AY44" s="2">
        <v>2.54</v>
      </c>
      <c r="BA44" s="3" t="s">
        <v>5</v>
      </c>
      <c r="BB44" s="2" t="s">
        <v>59</v>
      </c>
      <c r="BC44" s="2" t="s">
        <v>59</v>
      </c>
      <c r="BD44" s="2">
        <v>0.06</v>
      </c>
      <c r="BF44" s="3" t="s">
        <v>5</v>
      </c>
      <c r="BG44" s="2">
        <v>0</v>
      </c>
      <c r="BH44" s="2">
        <v>0</v>
      </c>
      <c r="BI44" s="2">
        <v>0</v>
      </c>
      <c r="BK44" s="3" t="s">
        <v>5</v>
      </c>
      <c r="BL44" s="2" t="s">
        <v>59</v>
      </c>
      <c r="BM44" s="2" t="s">
        <v>59</v>
      </c>
      <c r="BN44" s="2">
        <f t="shared" si="25"/>
        <v>30.11</v>
      </c>
      <c r="BP44" s="3" t="s">
        <v>5</v>
      </c>
      <c r="BQ44" s="2" t="s">
        <v>59</v>
      </c>
      <c r="BR44" s="2" t="s">
        <v>59</v>
      </c>
      <c r="BS44" s="2">
        <f t="shared" si="26"/>
        <v>0.43</v>
      </c>
      <c r="BU44" s="3" t="s">
        <v>5</v>
      </c>
      <c r="BV44" s="2" t="s">
        <v>59</v>
      </c>
      <c r="BW44" s="2" t="s">
        <v>59</v>
      </c>
      <c r="BX44" s="2">
        <f t="shared" si="27"/>
        <v>3.0000000000000001E-3</v>
      </c>
      <c r="BZ44" s="3" t="s">
        <v>5</v>
      </c>
      <c r="CA44" s="2">
        <v>5.0000000000000001E-3</v>
      </c>
      <c r="CC44" s="3" t="s">
        <v>5</v>
      </c>
      <c r="CD44" s="2">
        <v>1275.26</v>
      </c>
      <c r="CI44" s="3" t="s">
        <v>5</v>
      </c>
      <c r="CJ44" s="2">
        <v>0.02</v>
      </c>
      <c r="CL44" s="3" t="s">
        <v>5</v>
      </c>
      <c r="CM44" s="2">
        <v>2890.68</v>
      </c>
      <c r="CR44" s="3" t="s">
        <v>5</v>
      </c>
      <c r="CS44" s="2">
        <v>4.0000000000000001E-3</v>
      </c>
      <c r="CU44" s="3" t="s">
        <v>5</v>
      </c>
      <c r="CV44" s="2">
        <v>362.14</v>
      </c>
      <c r="DA44" s="3" t="s">
        <v>5</v>
      </c>
      <c r="DB44" s="2">
        <f>CA44+CJ44+CS44</f>
        <v>2.9000000000000001E-2</v>
      </c>
      <c r="DD44" s="3" t="s">
        <v>5</v>
      </c>
      <c r="DE44" s="2">
        <f>CD44+CM44+CV44</f>
        <v>4528.08</v>
      </c>
    </row>
    <row r="45" spans="12:112" x14ac:dyDescent="0.25">
      <c r="L45" s="3" t="s">
        <v>5</v>
      </c>
      <c r="M45" s="2">
        <v>97</v>
      </c>
      <c r="N45" s="8">
        <f>C18</f>
        <v>19621.464952319999</v>
      </c>
      <c r="O45" s="8">
        <f>N45*5</f>
        <v>98107.324761600001</v>
      </c>
      <c r="R45" s="4" t="s">
        <v>8</v>
      </c>
      <c r="S45" s="2">
        <f>SUM(S41:S44)</f>
        <v>26.43</v>
      </c>
      <c r="T45" s="2">
        <f>SUM(T41:T44)</f>
        <v>31.180000000000003</v>
      </c>
      <c r="U45" s="2">
        <f>SUM(U41:U44)</f>
        <v>24.76</v>
      </c>
      <c r="W45" s="4" t="s">
        <v>8</v>
      </c>
      <c r="X45" s="2">
        <f>SUM(X41:X44)</f>
        <v>0.52</v>
      </c>
      <c r="Y45" s="2">
        <f>SUM(Y41:Y44)</f>
        <v>0.57000000000000006</v>
      </c>
      <c r="Z45" s="2">
        <f>SUM(Z41:Z44)</f>
        <v>0.31</v>
      </c>
      <c r="AB45" s="4" t="s">
        <v>8</v>
      </c>
      <c r="AC45" s="2">
        <f>SUM(AC41:AC44)</f>
        <v>1E-3</v>
      </c>
      <c r="AD45" s="2">
        <f>SUM(AD41:AD44)</f>
        <v>1E-3</v>
      </c>
      <c r="AE45" s="2">
        <f>SUM(AE41:AE44)</f>
        <v>2E-3</v>
      </c>
      <c r="AG45" s="4" t="s">
        <v>8</v>
      </c>
      <c r="AH45" s="2">
        <f>SUM(AH41:AH44)</f>
        <v>58.79</v>
      </c>
      <c r="AI45" s="2">
        <f>SUM(AI41:AI44)</f>
        <v>69.680000000000007</v>
      </c>
      <c r="AJ45" s="2">
        <f>SUM(AJ41:AJ44)</f>
        <v>57.02</v>
      </c>
      <c r="AL45" s="4" t="s">
        <v>8</v>
      </c>
      <c r="AM45" s="2">
        <f>SUM(AM41:AM44)</f>
        <v>1.4</v>
      </c>
      <c r="AN45" s="2">
        <f>SUM(AN41:AN44)</f>
        <v>1.5100000000000002</v>
      </c>
      <c r="AO45" s="2">
        <f>SUM(AO41:AO44)</f>
        <v>0.85000000000000009</v>
      </c>
      <c r="AQ45" s="4" t="s">
        <v>8</v>
      </c>
      <c r="AR45" s="2">
        <f>SUM(AR41:AR44)</f>
        <v>4.0000000000000001E-3</v>
      </c>
      <c r="AS45" s="2">
        <f>SUM(AS41:AS44)</f>
        <v>3.0000000000000001E-3</v>
      </c>
      <c r="AT45" s="2">
        <f>SUM(AT41:AT44)</f>
        <v>5.0000000000000001E-3</v>
      </c>
      <c r="AV45" s="4" t="s">
        <v>8</v>
      </c>
      <c r="AW45" s="2">
        <f>SUM(AW41:AW44)</f>
        <v>6.62</v>
      </c>
      <c r="AX45" s="2">
        <f>SUM(AX41:AX44)</f>
        <v>7.9200000000000008</v>
      </c>
      <c r="AY45" s="2">
        <f>SUM(AY41:AY44)</f>
        <v>7.03</v>
      </c>
      <c r="BA45" s="4" t="s">
        <v>8</v>
      </c>
      <c r="BB45" s="2">
        <f>SUM(BB41:BB44)</f>
        <v>0.25</v>
      </c>
      <c r="BC45" s="2">
        <f>SUM(BC41:BC44)</f>
        <v>0.26</v>
      </c>
      <c r="BD45" s="2">
        <f>SUM(BD41:BD44)</f>
        <v>0.16</v>
      </c>
      <c r="BF45" s="4" t="s">
        <v>8</v>
      </c>
      <c r="BG45" s="2">
        <f>SUM(BG41:BG44)</f>
        <v>0</v>
      </c>
      <c r="BH45" s="2">
        <f>SUM(BH41:BH44)</f>
        <v>0</v>
      </c>
      <c r="BI45" s="2">
        <f>SUM(BI41:BI44)</f>
        <v>0</v>
      </c>
      <c r="BK45" s="4" t="s">
        <v>8</v>
      </c>
      <c r="BL45" s="2">
        <f>SUM(BL41:BL44)</f>
        <v>91.84</v>
      </c>
      <c r="BM45" s="2">
        <f>SUM(BM41:BM44)</f>
        <v>108.78</v>
      </c>
      <c r="BN45" s="2">
        <f>SUM(BN41:BN44)</f>
        <v>88.81</v>
      </c>
      <c r="BP45" s="4" t="s">
        <v>8</v>
      </c>
      <c r="BQ45" s="2">
        <f>SUM(BQ41:BQ44)</f>
        <v>2.17</v>
      </c>
      <c r="BR45" s="2">
        <f>SUM(BR41:BR44)</f>
        <v>2.3400000000000003</v>
      </c>
      <c r="BS45" s="2">
        <f>SUM(BS41:BS44)</f>
        <v>1.32</v>
      </c>
      <c r="BU45" s="4" t="s">
        <v>8</v>
      </c>
      <c r="BV45" s="2">
        <f>SUM(BV41:BV44)</f>
        <v>5.0000000000000001E-3</v>
      </c>
      <c r="BW45" s="2">
        <f>SUM(BW41:BW44)</f>
        <v>4.0000000000000001E-3</v>
      </c>
      <c r="BX45" s="2">
        <f>SUM(BX41:BX44)</f>
        <v>7.0000000000000001E-3</v>
      </c>
      <c r="BZ45" s="4" t="s">
        <v>8</v>
      </c>
      <c r="CA45" s="2">
        <f>SUM(CA41:CA44)</f>
        <v>1.3999999999999999E-2</v>
      </c>
      <c r="CC45" s="4" t="s">
        <v>8</v>
      </c>
      <c r="CD45" s="2">
        <f>SUM(CD41:CD44)</f>
        <v>2511.6999999999998</v>
      </c>
      <c r="CI45" s="4" t="s">
        <v>8</v>
      </c>
      <c r="CJ45" s="2">
        <f>SUM(CJ41:CJ44)</f>
        <v>0.05</v>
      </c>
      <c r="CL45" s="4" t="s">
        <v>8</v>
      </c>
      <c r="CM45" s="2">
        <f>SUM(CM41:CM44)</f>
        <v>5673.04</v>
      </c>
      <c r="CR45" s="4" t="s">
        <v>8</v>
      </c>
      <c r="CS45" s="2">
        <f>SUM(CS41:CS44)</f>
        <v>1.2999999999999999E-2</v>
      </c>
      <c r="CU45" s="4" t="s">
        <v>8</v>
      </c>
      <c r="CV45" s="2">
        <f>SUM(CV41:CV44)</f>
        <v>691.12</v>
      </c>
      <c r="DA45" s="4" t="s">
        <v>8</v>
      </c>
      <c r="DB45" s="2">
        <f>SUM(DB41:DB44)</f>
        <v>7.6999999999999999E-2</v>
      </c>
      <c r="DD45" s="4" t="s">
        <v>8</v>
      </c>
      <c r="DE45" s="2">
        <f>SUM(DE41:DE44)</f>
        <v>8875.86</v>
      </c>
    </row>
    <row r="47" spans="12:112" x14ac:dyDescent="0.25">
      <c r="L47" s="29" t="s">
        <v>26</v>
      </c>
      <c r="M47" s="29"/>
      <c r="N47" s="29"/>
      <c r="O47" s="29"/>
      <c r="R47" s="24" t="s">
        <v>38</v>
      </c>
      <c r="S47" s="24"/>
      <c r="T47" s="24"/>
      <c r="U47" s="24"/>
      <c r="W47" s="24" t="s">
        <v>46</v>
      </c>
      <c r="X47" s="24"/>
      <c r="Y47" s="24"/>
      <c r="Z47" s="24"/>
      <c r="AB47" s="24" t="s">
        <v>57</v>
      </c>
      <c r="AC47" s="24"/>
      <c r="AD47" s="24"/>
      <c r="AE47" s="24"/>
      <c r="AG47" s="24" t="s">
        <v>38</v>
      </c>
      <c r="AH47" s="24"/>
      <c r="AI47" s="24"/>
      <c r="AJ47" s="24"/>
      <c r="AL47" s="24" t="s">
        <v>46</v>
      </c>
      <c r="AM47" s="24"/>
      <c r="AN47" s="24"/>
      <c r="AO47" s="24"/>
      <c r="AQ47" s="24" t="s">
        <v>57</v>
      </c>
      <c r="AR47" s="24"/>
      <c r="AS47" s="24"/>
      <c r="AT47" s="24"/>
      <c r="AV47" s="24" t="s">
        <v>38</v>
      </c>
      <c r="AW47" s="24"/>
      <c r="AX47" s="24"/>
      <c r="AY47" s="24"/>
      <c r="BA47" s="24" t="s">
        <v>46</v>
      </c>
      <c r="BB47" s="24"/>
      <c r="BC47" s="24"/>
      <c r="BD47" s="24"/>
      <c r="BF47" s="24" t="s">
        <v>57</v>
      </c>
      <c r="BG47" s="24"/>
      <c r="BH47" s="24"/>
      <c r="BI47" s="24"/>
      <c r="BK47" s="24" t="s">
        <v>38</v>
      </c>
      <c r="BL47" s="24"/>
      <c r="BM47" s="24"/>
      <c r="BN47" s="24"/>
      <c r="BP47" s="24" t="s">
        <v>46</v>
      </c>
      <c r="BQ47" s="24"/>
      <c r="BR47" s="24"/>
      <c r="BS47" s="24"/>
      <c r="BU47" s="24" t="s">
        <v>57</v>
      </c>
      <c r="BV47" s="24"/>
      <c r="BW47" s="24"/>
      <c r="BX47" s="24"/>
      <c r="CA47" s="20" t="s">
        <v>49</v>
      </c>
      <c r="CB47" s="21"/>
      <c r="CJ47" s="20" t="s">
        <v>49</v>
      </c>
      <c r="CK47" s="21"/>
      <c r="CS47" s="20" t="s">
        <v>49</v>
      </c>
      <c r="CT47" s="21"/>
      <c r="DB47" s="20" t="s">
        <v>49</v>
      </c>
      <c r="DC47" s="21"/>
    </row>
    <row r="48" spans="12:112" x14ac:dyDescent="0.25">
      <c r="L48" s="24" t="s">
        <v>19</v>
      </c>
      <c r="M48" s="24"/>
      <c r="N48" s="24"/>
      <c r="O48" s="24"/>
      <c r="R48" s="3"/>
      <c r="S48" s="3">
        <v>2000</v>
      </c>
      <c r="T48" s="3">
        <v>2007</v>
      </c>
      <c r="U48" s="3">
        <v>2015</v>
      </c>
      <c r="W48" s="3"/>
      <c r="X48" s="3">
        <v>2000</v>
      </c>
      <c r="Y48" s="3">
        <v>2007</v>
      </c>
      <c r="Z48" s="3">
        <v>2015</v>
      </c>
      <c r="AB48" s="3"/>
      <c r="AC48" s="3">
        <v>2000</v>
      </c>
      <c r="AD48" s="3">
        <v>2007</v>
      </c>
      <c r="AE48" s="3">
        <v>2015</v>
      </c>
      <c r="AG48" s="3"/>
      <c r="AH48" s="3">
        <v>2000</v>
      </c>
      <c r="AI48" s="3">
        <v>2007</v>
      </c>
      <c r="AJ48" s="3">
        <v>2015</v>
      </c>
      <c r="AL48" s="3"/>
      <c r="AM48" s="3">
        <v>2000</v>
      </c>
      <c r="AN48" s="3">
        <v>2007</v>
      </c>
      <c r="AO48" s="3">
        <v>2015</v>
      </c>
      <c r="AQ48" s="3"/>
      <c r="AR48" s="3">
        <v>2000</v>
      </c>
      <c r="AS48" s="3">
        <v>2007</v>
      </c>
      <c r="AT48" s="3">
        <v>2015</v>
      </c>
      <c r="AV48" s="3"/>
      <c r="AW48" s="3">
        <v>2000</v>
      </c>
      <c r="AX48" s="3">
        <v>2007</v>
      </c>
      <c r="AY48" s="3">
        <v>2015</v>
      </c>
      <c r="BA48" s="3"/>
      <c r="BB48" s="3">
        <v>2000</v>
      </c>
      <c r="BC48" s="3">
        <v>2007</v>
      </c>
      <c r="BD48" s="3">
        <v>2015</v>
      </c>
      <c r="BF48" s="3"/>
      <c r="BG48" s="3">
        <v>2000</v>
      </c>
      <c r="BH48" s="3">
        <v>2007</v>
      </c>
      <c r="BI48" s="3">
        <v>2015</v>
      </c>
      <c r="BK48" s="3"/>
      <c r="BL48" s="3">
        <v>2000</v>
      </c>
      <c r="BM48" s="3">
        <v>2007</v>
      </c>
      <c r="BN48" s="3">
        <v>2015</v>
      </c>
      <c r="BP48" s="3"/>
      <c r="BQ48" s="3">
        <v>2000</v>
      </c>
      <c r="BR48" s="3">
        <v>2007</v>
      </c>
      <c r="BS48" s="3">
        <v>2015</v>
      </c>
      <c r="BU48" s="3"/>
      <c r="BV48" s="3">
        <v>2000</v>
      </c>
      <c r="BW48" s="3">
        <v>2007</v>
      </c>
      <c r="BX48" s="3">
        <v>2015</v>
      </c>
      <c r="CA48" s="3" t="s">
        <v>4</v>
      </c>
      <c r="CB48" s="2">
        <v>0.35</v>
      </c>
      <c r="CJ48" s="3" t="s">
        <v>4</v>
      </c>
      <c r="CK48" s="2">
        <v>0.79</v>
      </c>
      <c r="CS48" s="3" t="s">
        <v>4</v>
      </c>
      <c r="CT48" s="2">
        <v>0.09</v>
      </c>
      <c r="DB48" s="3" t="s">
        <v>4</v>
      </c>
      <c r="DC48" s="2">
        <f>CB48+CK48+CT48</f>
        <v>1.2300000000000002</v>
      </c>
    </row>
    <row r="49" spans="12:107" x14ac:dyDescent="0.25">
      <c r="L49" s="3"/>
      <c r="M49" s="3" t="s">
        <v>16</v>
      </c>
      <c r="N49" s="3" t="s">
        <v>17</v>
      </c>
      <c r="O49" s="3" t="s">
        <v>18</v>
      </c>
      <c r="R49" s="3" t="s">
        <v>6</v>
      </c>
      <c r="S49" s="2">
        <v>16.350000000000001</v>
      </c>
      <c r="T49" s="2">
        <v>17.670000000000002</v>
      </c>
      <c r="U49" s="2" t="s">
        <v>59</v>
      </c>
      <c r="W49" s="3" t="s">
        <v>6</v>
      </c>
      <c r="X49" s="2">
        <v>0.28000000000000003</v>
      </c>
      <c r="Y49" s="2">
        <v>0.3</v>
      </c>
      <c r="Z49" s="2" t="s">
        <v>59</v>
      </c>
      <c r="AB49" s="3" t="s">
        <v>6</v>
      </c>
      <c r="AC49" s="2">
        <v>0.92</v>
      </c>
      <c r="AD49" s="2">
        <v>1</v>
      </c>
      <c r="AE49" s="2" t="s">
        <v>59</v>
      </c>
      <c r="AG49" s="3" t="s">
        <v>6</v>
      </c>
      <c r="AH49" s="2">
        <v>36.340000000000003</v>
      </c>
      <c r="AI49" s="2">
        <v>39.28</v>
      </c>
      <c r="AJ49" s="2" t="s">
        <v>59</v>
      </c>
      <c r="AL49" s="3" t="s">
        <v>6</v>
      </c>
      <c r="AM49" s="2">
        <v>0.75</v>
      </c>
      <c r="AN49" s="2">
        <v>0.8</v>
      </c>
      <c r="AO49" s="2" t="s">
        <v>59</v>
      </c>
      <c r="AQ49" s="3" t="s">
        <v>6</v>
      </c>
      <c r="AR49" s="2">
        <v>2.42</v>
      </c>
      <c r="AS49" s="2">
        <v>2.64</v>
      </c>
      <c r="AT49" s="2" t="s">
        <v>59</v>
      </c>
      <c r="AV49" s="3" t="s">
        <v>6</v>
      </c>
      <c r="AW49" s="2">
        <v>4.03</v>
      </c>
      <c r="AX49" s="2">
        <v>4.3600000000000003</v>
      </c>
      <c r="AY49" s="2" t="s">
        <v>59</v>
      </c>
      <c r="BA49" s="3" t="s">
        <v>6</v>
      </c>
      <c r="BB49" s="2">
        <v>0.13</v>
      </c>
      <c r="BC49" s="2">
        <v>0.14000000000000001</v>
      </c>
      <c r="BD49" s="2" t="s">
        <v>59</v>
      </c>
      <c r="BF49" s="3" t="s">
        <v>6</v>
      </c>
      <c r="BG49" s="2">
        <v>1.08</v>
      </c>
      <c r="BH49" s="2">
        <v>1.17</v>
      </c>
      <c r="BI49" s="2" t="s">
        <v>59</v>
      </c>
      <c r="BK49" s="3" t="s">
        <v>6</v>
      </c>
      <c r="BL49" s="2">
        <f>S49+AH49+AW49</f>
        <v>56.720000000000006</v>
      </c>
      <c r="BM49" s="2">
        <f t="shared" ref="BM49:BN52" si="31">T49+AI49+AX49</f>
        <v>61.31</v>
      </c>
      <c r="BN49" s="2" t="s">
        <v>59</v>
      </c>
      <c r="BP49" s="3" t="s">
        <v>6</v>
      </c>
      <c r="BQ49" s="2">
        <f>X49+AM49+BB49</f>
        <v>1.1600000000000001</v>
      </c>
      <c r="BR49" s="2">
        <f t="shared" ref="BR49:BS52" si="32">Y49+AN49+BC49</f>
        <v>1.2400000000000002</v>
      </c>
      <c r="BS49" s="2" t="s">
        <v>59</v>
      </c>
      <c r="BU49" s="3" t="s">
        <v>6</v>
      </c>
      <c r="BV49" s="2">
        <f>AC49+AR49+BG49</f>
        <v>4.42</v>
      </c>
      <c r="BW49" s="2">
        <f t="shared" ref="BW49:BX52" si="33">AD49+AS49+BH49</f>
        <v>4.8100000000000005</v>
      </c>
      <c r="BX49" s="2" t="s">
        <v>59</v>
      </c>
      <c r="CA49" s="3" t="s">
        <v>5</v>
      </c>
      <c r="CB49" s="2">
        <v>0.36</v>
      </c>
      <c r="CJ49" s="3" t="s">
        <v>5</v>
      </c>
      <c r="CK49" s="2">
        <v>0.82</v>
      </c>
      <c r="CS49" s="3" t="s">
        <v>5</v>
      </c>
      <c r="CT49" s="2">
        <v>0.1</v>
      </c>
      <c r="DB49" s="3" t="s">
        <v>5</v>
      </c>
      <c r="DC49" s="2">
        <f>CB49+CK49+CT49</f>
        <v>1.28</v>
      </c>
    </row>
    <row r="50" spans="12:107" x14ac:dyDescent="0.25">
      <c r="L50" s="3" t="s">
        <v>6</v>
      </c>
      <c r="M50" s="2">
        <v>115</v>
      </c>
      <c r="N50" s="8">
        <f>C27</f>
        <v>5606.1328435199985</v>
      </c>
      <c r="O50" s="8">
        <f>N50*10</f>
        <v>56061.328435199983</v>
      </c>
      <c r="R50" s="3" t="s">
        <v>3</v>
      </c>
      <c r="S50" s="2">
        <v>7.17</v>
      </c>
      <c r="T50" s="2">
        <v>5.65</v>
      </c>
      <c r="U50" s="2">
        <v>2.65</v>
      </c>
      <c r="W50" s="3" t="s">
        <v>3</v>
      </c>
      <c r="X50" s="2">
        <v>7.0000000000000007E-2</v>
      </c>
      <c r="Y50" s="2">
        <v>0.05</v>
      </c>
      <c r="Z50" s="2">
        <v>0.03</v>
      </c>
      <c r="AB50" s="3" t="s">
        <v>3</v>
      </c>
      <c r="AC50" s="2">
        <v>0.61</v>
      </c>
      <c r="AD50" s="2">
        <v>0.48</v>
      </c>
      <c r="AE50" s="2">
        <v>0.23</v>
      </c>
      <c r="AG50" s="3" t="s">
        <v>3</v>
      </c>
      <c r="AH50" s="2">
        <v>15.99</v>
      </c>
      <c r="AI50" s="2">
        <v>12.6</v>
      </c>
      <c r="AJ50" s="2">
        <v>5.9</v>
      </c>
      <c r="AL50" s="3" t="s">
        <v>3</v>
      </c>
      <c r="AM50" s="2">
        <v>0.19</v>
      </c>
      <c r="AN50" s="2">
        <v>0.15</v>
      </c>
      <c r="AO50" s="2">
        <v>7.0000000000000007E-2</v>
      </c>
      <c r="AQ50" s="3" t="s">
        <v>3</v>
      </c>
      <c r="AR50" s="2">
        <v>1.57</v>
      </c>
      <c r="AS50" s="2">
        <v>1.25</v>
      </c>
      <c r="AT50" s="2">
        <v>0.59</v>
      </c>
      <c r="AV50" s="3" t="s">
        <v>3</v>
      </c>
      <c r="AW50" s="2">
        <v>1.86</v>
      </c>
      <c r="AX50" s="2">
        <v>1.47</v>
      </c>
      <c r="AY50" s="2">
        <v>0.69</v>
      </c>
      <c r="BA50" s="3" t="s">
        <v>3</v>
      </c>
      <c r="BB50" s="2">
        <v>0.04</v>
      </c>
      <c r="BC50" s="2">
        <v>0.03</v>
      </c>
      <c r="BD50" s="2">
        <v>0.02</v>
      </c>
      <c r="BF50" s="3" t="s">
        <v>3</v>
      </c>
      <c r="BG50" s="2">
        <v>0.72</v>
      </c>
      <c r="BH50" s="2">
        <v>0.56999999999999995</v>
      </c>
      <c r="BI50" s="2">
        <v>0.27</v>
      </c>
      <c r="BK50" s="3" t="s">
        <v>3</v>
      </c>
      <c r="BL50" s="2">
        <f t="shared" ref="BL50" si="34">S50+AH50+AW50</f>
        <v>25.02</v>
      </c>
      <c r="BM50" s="2">
        <f t="shared" si="31"/>
        <v>19.72</v>
      </c>
      <c r="BN50" s="2">
        <f t="shared" si="31"/>
        <v>9.24</v>
      </c>
      <c r="BP50" s="3" t="s">
        <v>3</v>
      </c>
      <c r="BQ50" s="2">
        <f t="shared" ref="BQ50" si="35">X50+AM50+BB50</f>
        <v>0.3</v>
      </c>
      <c r="BR50" s="2">
        <f t="shared" si="32"/>
        <v>0.23</v>
      </c>
      <c r="BS50" s="2">
        <f t="shared" si="32"/>
        <v>0.12000000000000001</v>
      </c>
      <c r="BU50" s="3" t="s">
        <v>3</v>
      </c>
      <c r="BV50" s="2">
        <f t="shared" ref="BV50" si="36">AC50+AR50+BG50</f>
        <v>2.9000000000000004</v>
      </c>
      <c r="BW50" s="2">
        <f t="shared" si="33"/>
        <v>2.2999999999999998</v>
      </c>
      <c r="BX50" s="2">
        <f t="shared" si="33"/>
        <v>1.0899999999999999</v>
      </c>
      <c r="CA50" s="4" t="s">
        <v>8</v>
      </c>
      <c r="CB50" s="2">
        <f>SUM(CB46:CB49)</f>
        <v>0.71</v>
      </c>
      <c r="CJ50" s="4" t="s">
        <v>8</v>
      </c>
      <c r="CK50" s="2">
        <f>SUM(CK46:CK49)</f>
        <v>1.6099999999999999</v>
      </c>
      <c r="CS50" s="4" t="s">
        <v>8</v>
      </c>
      <c r="CT50" s="2">
        <f>SUM(CT46:CT49)</f>
        <v>0.19</v>
      </c>
      <c r="DB50" s="4" t="s">
        <v>8</v>
      </c>
      <c r="DC50" s="2">
        <f>SUM(DC46:DC49)</f>
        <v>2.5100000000000002</v>
      </c>
    </row>
    <row r="51" spans="12:107" x14ac:dyDescent="0.25">
      <c r="L51" s="3" t="s">
        <v>3</v>
      </c>
      <c r="M51" s="2">
        <v>82</v>
      </c>
      <c r="N51" s="8">
        <f>C27</f>
        <v>5606.1328435199985</v>
      </c>
      <c r="O51" s="8">
        <f>N51*1</f>
        <v>5606.1328435199985</v>
      </c>
      <c r="R51" s="3" t="s">
        <v>4</v>
      </c>
      <c r="S51" s="2" t="s">
        <v>59</v>
      </c>
      <c r="T51" s="2">
        <v>4.4400000000000004</v>
      </c>
      <c r="U51" s="2">
        <v>12.09</v>
      </c>
      <c r="W51" s="3" t="s">
        <v>4</v>
      </c>
      <c r="X51" s="2" t="s">
        <v>59</v>
      </c>
      <c r="Y51" s="2">
        <v>0.02</v>
      </c>
      <c r="Z51" s="2">
        <v>0.06</v>
      </c>
      <c r="AB51" s="3" t="s">
        <v>4</v>
      </c>
      <c r="AC51" s="2" t="s">
        <v>59</v>
      </c>
      <c r="AD51" s="2">
        <v>0.36</v>
      </c>
      <c r="AE51" s="2">
        <v>1</v>
      </c>
      <c r="AG51" s="3" t="s">
        <v>4</v>
      </c>
      <c r="AH51" s="2" t="s">
        <v>59</v>
      </c>
      <c r="AI51" s="2">
        <v>10.14</v>
      </c>
      <c r="AJ51" s="2">
        <v>27.62</v>
      </c>
      <c r="AL51" s="3" t="s">
        <v>4</v>
      </c>
      <c r="AM51" s="2" t="s">
        <v>59</v>
      </c>
      <c r="AN51" s="2">
        <v>0.06</v>
      </c>
      <c r="AO51" s="2">
        <v>0.16</v>
      </c>
      <c r="AQ51" s="3" t="s">
        <v>4</v>
      </c>
      <c r="AR51" s="2" t="s">
        <v>59</v>
      </c>
      <c r="AS51" s="2">
        <v>0.92</v>
      </c>
      <c r="AT51" s="2">
        <v>2.56</v>
      </c>
      <c r="AV51" s="3" t="s">
        <v>4</v>
      </c>
      <c r="AW51" s="2" t="s">
        <v>59</v>
      </c>
      <c r="AX51" s="2">
        <v>1.22</v>
      </c>
      <c r="AY51" s="2">
        <v>3.31</v>
      </c>
      <c r="BA51" s="3" t="s">
        <v>4</v>
      </c>
      <c r="BB51" s="2" t="s">
        <v>59</v>
      </c>
      <c r="BC51" s="2">
        <v>0.01</v>
      </c>
      <c r="BD51" s="2">
        <v>0.03</v>
      </c>
      <c r="BF51" s="3" t="s">
        <v>4</v>
      </c>
      <c r="BG51" s="2" t="s">
        <v>59</v>
      </c>
      <c r="BH51" s="2">
        <v>0.43</v>
      </c>
      <c r="BI51" s="2">
        <v>1.18</v>
      </c>
      <c r="BK51" s="3" t="s">
        <v>4</v>
      </c>
      <c r="BL51" s="2" t="s">
        <v>59</v>
      </c>
      <c r="BM51" s="2">
        <f t="shared" si="31"/>
        <v>15.800000000000002</v>
      </c>
      <c r="BN51" s="2">
        <f t="shared" si="31"/>
        <v>43.02</v>
      </c>
      <c r="BP51" s="3" t="s">
        <v>4</v>
      </c>
      <c r="BQ51" s="2" t="s">
        <v>59</v>
      </c>
      <c r="BR51" s="2">
        <f t="shared" si="32"/>
        <v>0.09</v>
      </c>
      <c r="BS51" s="2">
        <f t="shared" si="32"/>
        <v>0.25</v>
      </c>
      <c r="BU51" s="3" t="s">
        <v>4</v>
      </c>
      <c r="BV51" s="2" t="s">
        <v>59</v>
      </c>
      <c r="BW51" s="2">
        <f t="shared" si="33"/>
        <v>1.71</v>
      </c>
      <c r="BX51" s="2">
        <f t="shared" si="33"/>
        <v>4.74</v>
      </c>
    </row>
    <row r="52" spans="12:107" x14ac:dyDescent="0.25">
      <c r="L52" s="6"/>
      <c r="M52" s="6"/>
      <c r="N52" s="6"/>
      <c r="O52" s="6"/>
      <c r="R52" s="3" t="s">
        <v>5</v>
      </c>
      <c r="S52" s="2" t="s">
        <v>59</v>
      </c>
      <c r="T52" s="2" t="s">
        <v>59</v>
      </c>
      <c r="U52" s="2">
        <v>7.06</v>
      </c>
      <c r="W52" s="3" t="s">
        <v>5</v>
      </c>
      <c r="X52" s="2" t="s">
        <v>59</v>
      </c>
      <c r="Y52" s="2" t="s">
        <v>59</v>
      </c>
      <c r="Z52" s="2">
        <v>0.03</v>
      </c>
      <c r="AB52" s="3" t="s">
        <v>5</v>
      </c>
      <c r="AC52" s="2" t="s">
        <v>59</v>
      </c>
      <c r="AD52" s="2" t="s">
        <v>59</v>
      </c>
      <c r="AE52" s="2">
        <v>0.73</v>
      </c>
      <c r="AG52" s="3" t="s">
        <v>5</v>
      </c>
      <c r="AH52" s="2" t="s">
        <v>59</v>
      </c>
      <c r="AI52" s="2" t="s">
        <v>59</v>
      </c>
      <c r="AJ52" s="2">
        <v>16.649999999999999</v>
      </c>
      <c r="AL52" s="3" t="s">
        <v>5</v>
      </c>
      <c r="AM52" s="2" t="s">
        <v>59</v>
      </c>
      <c r="AN52" s="2" t="s">
        <v>59</v>
      </c>
      <c r="AO52" s="2">
        <v>0.1</v>
      </c>
      <c r="AQ52" s="3" t="s">
        <v>5</v>
      </c>
      <c r="AR52" s="2" t="s">
        <v>59</v>
      </c>
      <c r="AS52" s="2" t="s">
        <v>59</v>
      </c>
      <c r="AT52" s="2">
        <v>1.87</v>
      </c>
      <c r="AV52" s="3" t="s">
        <v>5</v>
      </c>
      <c r="AW52" s="2" t="s">
        <v>59</v>
      </c>
      <c r="AX52" s="2" t="s">
        <v>59</v>
      </c>
      <c r="AY52" s="2">
        <v>2.1800000000000002</v>
      </c>
      <c r="BA52" s="3" t="s">
        <v>5</v>
      </c>
      <c r="BB52" s="2" t="s">
        <v>59</v>
      </c>
      <c r="BC52" s="2" t="s">
        <v>59</v>
      </c>
      <c r="BD52" s="2">
        <v>0.02</v>
      </c>
      <c r="BF52" s="3" t="s">
        <v>5</v>
      </c>
      <c r="BG52" s="2" t="s">
        <v>59</v>
      </c>
      <c r="BH52" s="2" t="s">
        <v>59</v>
      </c>
      <c r="BI52" s="2">
        <v>0.86</v>
      </c>
      <c r="BK52" s="3" t="s">
        <v>5</v>
      </c>
      <c r="BL52" s="2" t="s">
        <v>59</v>
      </c>
      <c r="BM52" s="2" t="s">
        <v>59</v>
      </c>
      <c r="BN52" s="2">
        <f t="shared" si="31"/>
        <v>25.889999999999997</v>
      </c>
      <c r="BP52" s="3" t="s">
        <v>5</v>
      </c>
      <c r="BQ52" s="2" t="s">
        <v>59</v>
      </c>
      <c r="BR52" s="2" t="s">
        <v>59</v>
      </c>
      <c r="BS52" s="2">
        <f t="shared" si="32"/>
        <v>0.15</v>
      </c>
      <c r="BU52" s="3" t="s">
        <v>5</v>
      </c>
      <c r="BV52" s="2" t="s">
        <v>59</v>
      </c>
      <c r="BW52" s="2" t="s">
        <v>59</v>
      </c>
      <c r="BX52" s="2">
        <f t="shared" si="33"/>
        <v>3.46</v>
      </c>
    </row>
    <row r="53" spans="12:107" x14ac:dyDescent="0.25">
      <c r="L53" s="20" t="s">
        <v>20</v>
      </c>
      <c r="M53" s="25"/>
      <c r="N53" s="25"/>
      <c r="O53" s="21"/>
      <c r="R53" s="4" t="s">
        <v>8</v>
      </c>
      <c r="S53" s="2">
        <f>SUM(S49:S52)</f>
        <v>23.520000000000003</v>
      </c>
      <c r="T53" s="2">
        <f>SUM(T49:T52)</f>
        <v>27.76</v>
      </c>
      <c r="U53" s="2">
        <f>SUM(U49:U52)</f>
        <v>21.8</v>
      </c>
      <c r="W53" s="4" t="s">
        <v>8</v>
      </c>
      <c r="X53" s="2">
        <f>SUM(X49:X52)</f>
        <v>0.35000000000000003</v>
      </c>
      <c r="Y53" s="2">
        <f>SUM(Y49:Y52)</f>
        <v>0.37</v>
      </c>
      <c r="Z53" s="2">
        <f>SUM(Z49:Z52)</f>
        <v>0.12</v>
      </c>
      <c r="AB53" s="4" t="s">
        <v>8</v>
      </c>
      <c r="AC53" s="2">
        <f>SUM(AC49:AC52)</f>
        <v>1.53</v>
      </c>
      <c r="AD53" s="2">
        <f>SUM(AD49:AD52)</f>
        <v>1.8399999999999999</v>
      </c>
      <c r="AE53" s="2">
        <f>SUM(AE49:AE52)</f>
        <v>1.96</v>
      </c>
      <c r="AG53" s="4" t="s">
        <v>8</v>
      </c>
      <c r="AH53" s="2">
        <f>SUM(AH49:AH52)</f>
        <v>52.330000000000005</v>
      </c>
      <c r="AI53" s="2">
        <f>SUM(AI49:AI52)</f>
        <v>62.02</v>
      </c>
      <c r="AJ53" s="2">
        <f>SUM(AJ49:AJ52)</f>
        <v>50.17</v>
      </c>
      <c r="AL53" s="4" t="s">
        <v>8</v>
      </c>
      <c r="AM53" s="2">
        <f>SUM(AM49:AM52)</f>
        <v>0.94</v>
      </c>
      <c r="AN53" s="2">
        <f>SUM(AN49:AN52)</f>
        <v>1.01</v>
      </c>
      <c r="AO53" s="2">
        <f>SUM(AO49:AO52)</f>
        <v>0.33</v>
      </c>
      <c r="AQ53" s="4" t="s">
        <v>8</v>
      </c>
      <c r="AR53" s="2">
        <f>SUM(AR49:AR52)</f>
        <v>3.99</v>
      </c>
      <c r="AS53" s="2">
        <f>SUM(AS49:AS52)</f>
        <v>4.8100000000000005</v>
      </c>
      <c r="AT53" s="2">
        <f>SUM(AT49:AT52)</f>
        <v>5.0199999999999996</v>
      </c>
      <c r="AV53" s="4" t="s">
        <v>8</v>
      </c>
      <c r="AW53" s="2">
        <f>SUM(AW49:AW52)</f>
        <v>5.8900000000000006</v>
      </c>
      <c r="AX53" s="2">
        <f>SUM(AX49:AX52)</f>
        <v>7.05</v>
      </c>
      <c r="AY53" s="2">
        <f>SUM(AY49:AY52)</f>
        <v>6.18</v>
      </c>
      <c r="BA53" s="4" t="s">
        <v>8</v>
      </c>
      <c r="BB53" s="2">
        <f>SUM(BB49:BB52)</f>
        <v>0.17</v>
      </c>
      <c r="BC53" s="2">
        <f>SUM(BC49:BC52)</f>
        <v>0.18000000000000002</v>
      </c>
      <c r="BD53" s="2">
        <f>SUM(BD49:BD52)</f>
        <v>7.0000000000000007E-2</v>
      </c>
      <c r="BF53" s="4" t="s">
        <v>8</v>
      </c>
      <c r="BG53" s="2">
        <f>SUM(BG49:BG52)</f>
        <v>1.8</v>
      </c>
      <c r="BH53" s="2">
        <f>SUM(BH49:BH52)</f>
        <v>2.17</v>
      </c>
      <c r="BI53" s="2">
        <f>SUM(BI49:BI52)</f>
        <v>2.31</v>
      </c>
      <c r="BK53" s="4" t="s">
        <v>8</v>
      </c>
      <c r="BL53" s="2">
        <f>SUM(BL49:BL52)</f>
        <v>81.740000000000009</v>
      </c>
      <c r="BM53" s="2">
        <f>SUM(BM49:BM52)</f>
        <v>96.83</v>
      </c>
      <c r="BN53" s="2">
        <f>SUM(BN49:BN52)</f>
        <v>78.150000000000006</v>
      </c>
      <c r="BP53" s="4" t="s">
        <v>8</v>
      </c>
      <c r="BQ53" s="2">
        <f>SUM(BQ49:BQ52)</f>
        <v>1.4600000000000002</v>
      </c>
      <c r="BR53" s="2">
        <f>SUM(BR49:BR52)</f>
        <v>1.5600000000000003</v>
      </c>
      <c r="BS53" s="2">
        <f>SUM(BS49:BS52)</f>
        <v>0.52</v>
      </c>
      <c r="BU53" s="4" t="s">
        <v>8</v>
      </c>
      <c r="BV53" s="2">
        <f>SUM(BV49:BV52)</f>
        <v>7.32</v>
      </c>
      <c r="BW53" s="2">
        <f>SUM(BW49:BW52)</f>
        <v>8.82</v>
      </c>
      <c r="BX53" s="2">
        <f>SUM(BX49:BX52)</f>
        <v>9.2899999999999991</v>
      </c>
    </row>
    <row r="54" spans="12:107" x14ac:dyDescent="0.25">
      <c r="L54" s="3"/>
      <c r="M54" s="3" t="s">
        <v>16</v>
      </c>
      <c r="N54" s="3" t="s">
        <v>17</v>
      </c>
      <c r="O54" s="3" t="s">
        <v>18</v>
      </c>
    </row>
    <row r="55" spans="12:107" x14ac:dyDescent="0.25">
      <c r="L55" s="3" t="s">
        <v>6</v>
      </c>
      <c r="M55" s="2">
        <v>125</v>
      </c>
      <c r="N55" s="8">
        <f>C27</f>
        <v>5606.1328435199985</v>
      </c>
      <c r="O55" s="8">
        <f>N55*17</f>
        <v>95304.258339839973</v>
      </c>
      <c r="R55" s="24" t="s">
        <v>39</v>
      </c>
      <c r="S55" s="24"/>
      <c r="T55" s="24"/>
      <c r="U55" s="24"/>
      <c r="W55" s="24" t="s">
        <v>47</v>
      </c>
      <c r="X55" s="24"/>
      <c r="Y55" s="24"/>
      <c r="Z55" s="24"/>
      <c r="AB55" s="26" t="s">
        <v>60</v>
      </c>
      <c r="AC55" s="26"/>
      <c r="AD55" s="26"/>
      <c r="AE55" s="26"/>
      <c r="AG55" s="24" t="s">
        <v>39</v>
      </c>
      <c r="AH55" s="24"/>
      <c r="AI55" s="24"/>
      <c r="AJ55" s="24"/>
      <c r="AL55" s="24" t="s">
        <v>47</v>
      </c>
      <c r="AM55" s="24"/>
      <c r="AN55" s="24"/>
      <c r="AO55" s="24"/>
      <c r="AQ55" s="26" t="s">
        <v>60</v>
      </c>
      <c r="AR55" s="26"/>
      <c r="AS55" s="26"/>
      <c r="AT55" s="26"/>
      <c r="AV55" s="24" t="s">
        <v>39</v>
      </c>
      <c r="AW55" s="24"/>
      <c r="AX55" s="24"/>
      <c r="AY55" s="24"/>
      <c r="BA55" s="24" t="s">
        <v>47</v>
      </c>
      <c r="BB55" s="24"/>
      <c r="BC55" s="24"/>
      <c r="BD55" s="24"/>
      <c r="BF55" s="26" t="s">
        <v>60</v>
      </c>
      <c r="BG55" s="26"/>
      <c r="BH55" s="26"/>
      <c r="BI55" s="26"/>
      <c r="BK55" s="24" t="s">
        <v>39</v>
      </c>
      <c r="BL55" s="24"/>
      <c r="BM55" s="24"/>
      <c r="BN55" s="24"/>
      <c r="BP55" s="24" t="s">
        <v>47</v>
      </c>
      <c r="BQ55" s="24"/>
      <c r="BR55" s="24"/>
      <c r="BS55" s="24"/>
      <c r="BU55" s="26" t="s">
        <v>60</v>
      </c>
      <c r="BV55" s="26"/>
      <c r="BW55" s="26"/>
      <c r="BX55" s="26"/>
    </row>
    <row r="56" spans="12:107" x14ac:dyDescent="0.25">
      <c r="L56" s="3" t="s">
        <v>3</v>
      </c>
      <c r="M56" s="2">
        <v>65</v>
      </c>
      <c r="N56" s="8">
        <f>C27</f>
        <v>5606.1328435199985</v>
      </c>
      <c r="O56" s="8">
        <f>N56*7</f>
        <v>39242.92990463999</v>
      </c>
      <c r="R56" s="3"/>
      <c r="S56" s="3">
        <v>2000</v>
      </c>
      <c r="T56" s="3">
        <v>2007</v>
      </c>
      <c r="U56" s="3">
        <v>2015</v>
      </c>
      <c r="W56" s="3"/>
      <c r="X56" s="3">
        <v>2000</v>
      </c>
      <c r="Y56" s="3">
        <v>2007</v>
      </c>
      <c r="Z56" s="3">
        <v>2015</v>
      </c>
      <c r="AB56" s="3" t="s">
        <v>6</v>
      </c>
      <c r="AC56" s="8">
        <f>X65/X57</f>
        <v>3.1559932616301669</v>
      </c>
      <c r="AD56" s="8">
        <f>Y65/Y57</f>
        <v>3.1560085836909875</v>
      </c>
      <c r="AE56" s="8"/>
      <c r="AG56" s="3"/>
      <c r="AH56" s="3">
        <v>2000</v>
      </c>
      <c r="AI56" s="3">
        <v>2007</v>
      </c>
      <c r="AJ56" s="3">
        <v>2015</v>
      </c>
      <c r="AL56" s="3"/>
      <c r="AM56" s="3">
        <v>2000</v>
      </c>
      <c r="AN56" s="3">
        <v>2007</v>
      </c>
      <c r="AO56" s="3">
        <v>2015</v>
      </c>
      <c r="AQ56" s="3" t="s">
        <v>6</v>
      </c>
      <c r="AR56" s="8">
        <f>AM65/AM57</f>
        <v>3.157826536723471</v>
      </c>
      <c r="AS56" s="8">
        <f>AN65/AN57</f>
        <v>3.1578441194149467</v>
      </c>
      <c r="AT56" s="8"/>
      <c r="AV56" s="3"/>
      <c r="AW56" s="3">
        <v>2000</v>
      </c>
      <c r="AX56" s="3">
        <v>2007</v>
      </c>
      <c r="AY56" s="3">
        <v>2015</v>
      </c>
      <c r="BA56" s="3"/>
      <c r="BB56" s="3">
        <v>2000</v>
      </c>
      <c r="BC56" s="3">
        <v>2007</v>
      </c>
      <c r="BD56" s="3">
        <v>2015</v>
      </c>
      <c r="BF56" s="3" t="s">
        <v>6</v>
      </c>
      <c r="BG56" s="8">
        <f>BB65/BB57</f>
        <v>3.1662415339959544</v>
      </c>
      <c r="BH56" s="8">
        <f>BC65/BC57</f>
        <v>3.1663834263979931</v>
      </c>
      <c r="BI56" s="8"/>
      <c r="BK56" s="3"/>
      <c r="BL56" s="3">
        <v>2000</v>
      </c>
      <c r="BM56" s="3">
        <v>2007</v>
      </c>
      <c r="BN56" s="3">
        <v>2015</v>
      </c>
      <c r="BP56" s="3"/>
      <c r="BQ56" s="3">
        <v>2000</v>
      </c>
      <c r="BR56" s="3">
        <v>2007</v>
      </c>
      <c r="BS56" s="3">
        <v>2015</v>
      </c>
      <c r="BU56" s="3" t="s">
        <v>6</v>
      </c>
      <c r="BV56" s="8">
        <f>BQ65/BQ57</f>
        <v>3.1580023838238507</v>
      </c>
      <c r="BW56" s="8">
        <f>BR65/BR57</f>
        <v>3.1580292894359481</v>
      </c>
      <c r="BX56" s="8"/>
    </row>
    <row r="57" spans="12:107" x14ac:dyDescent="0.25">
      <c r="L57" s="3" t="s">
        <v>4</v>
      </c>
      <c r="M57" s="2">
        <v>49</v>
      </c>
      <c r="N57" s="8">
        <f>C27</f>
        <v>5606.1328435199985</v>
      </c>
      <c r="O57" s="8">
        <f>N57*1</f>
        <v>5606.1328435199985</v>
      </c>
      <c r="R57" s="3" t="s">
        <v>6</v>
      </c>
      <c r="S57" s="2">
        <v>2.02</v>
      </c>
      <c r="T57" s="2">
        <v>2.1800000000000002</v>
      </c>
      <c r="U57" s="2" t="s">
        <v>59</v>
      </c>
      <c r="W57" s="3" t="s">
        <v>6</v>
      </c>
      <c r="X57" s="2">
        <v>385.85</v>
      </c>
      <c r="Y57" s="2">
        <v>419.4</v>
      </c>
      <c r="Z57" s="2" t="s">
        <v>59</v>
      </c>
      <c r="AB57" s="3" t="s">
        <v>3</v>
      </c>
      <c r="AC57" s="8">
        <f>X66/X58</f>
        <v>3.1554075998700877</v>
      </c>
      <c r="AD57" s="8">
        <f>Y66/Y58</f>
        <v>3.1553313530677047</v>
      </c>
      <c r="AE57" s="8">
        <f>Z66/Z58</f>
        <v>3.155498281786941</v>
      </c>
      <c r="AG57" s="3" t="s">
        <v>6</v>
      </c>
      <c r="AH57" s="2">
        <v>4.5</v>
      </c>
      <c r="AI57" s="2">
        <v>4.8499999999999996</v>
      </c>
      <c r="AJ57" s="2" t="s">
        <v>59</v>
      </c>
      <c r="AL57" s="3" t="s">
        <v>6</v>
      </c>
      <c r="AM57" s="2">
        <v>918.35</v>
      </c>
      <c r="AN57" s="2">
        <v>998.2</v>
      </c>
      <c r="AO57" s="2" t="s">
        <v>59</v>
      </c>
      <c r="AQ57" s="3" t="s">
        <v>3</v>
      </c>
      <c r="AR57" s="8">
        <f>AM66/AM58</f>
        <v>3.1571074964639321</v>
      </c>
      <c r="AS57" s="8">
        <f>AN66/AN58</f>
        <v>3.1571129053843068</v>
      </c>
      <c r="AT57" s="8">
        <f>AO66/AO58</f>
        <v>3.1571882892152283</v>
      </c>
      <c r="AV57" s="3" t="s">
        <v>6</v>
      </c>
      <c r="AW57" s="2">
        <v>0.5</v>
      </c>
      <c r="AX57" s="2">
        <v>0.54</v>
      </c>
      <c r="AY57" s="2" t="s">
        <v>59</v>
      </c>
      <c r="BA57" s="3" t="s">
        <v>6</v>
      </c>
      <c r="BB57" s="2">
        <v>113.69</v>
      </c>
      <c r="BC57" s="2">
        <v>123.57</v>
      </c>
      <c r="BD57" s="2" t="s">
        <v>59</v>
      </c>
      <c r="BF57" s="3" t="s">
        <v>3</v>
      </c>
      <c r="BG57" s="8">
        <f>BB66/BB58</f>
        <v>3.1651904340124006</v>
      </c>
      <c r="BH57" s="8">
        <f>BC66/BC58</f>
        <v>3.1649906890130355</v>
      </c>
      <c r="BI57" s="8">
        <f>BD66/BD58</f>
        <v>3.1651698555251855</v>
      </c>
      <c r="BK57" s="3" t="s">
        <v>6</v>
      </c>
      <c r="BL57" s="2">
        <f>S57+AH57+AW57</f>
        <v>7.02</v>
      </c>
      <c r="BM57" s="2">
        <f t="shared" ref="BM57:BN60" si="37">T57+AI57+AX57</f>
        <v>7.5699999999999994</v>
      </c>
      <c r="BN57" s="2" t="s">
        <v>59</v>
      </c>
      <c r="BP57" s="3" t="s">
        <v>6</v>
      </c>
      <c r="BQ57" s="2">
        <f>X57+AM57+BB57</f>
        <v>1417.89</v>
      </c>
      <c r="BR57" s="2">
        <f t="shared" ref="BR57:BS60" si="38">Y57+AN57+BC57</f>
        <v>1541.1699999999998</v>
      </c>
      <c r="BS57" s="2" t="s">
        <v>59</v>
      </c>
      <c r="BU57" s="3" t="s">
        <v>3</v>
      </c>
      <c r="BV57" s="8">
        <f>BQ66/BQ58</f>
        <v>3.1572539390218943</v>
      </c>
      <c r="BW57" s="8">
        <f>BR66/BR58</f>
        <v>3.1572207084468671</v>
      </c>
      <c r="BX57" s="8">
        <f>BS66/BS58</f>
        <v>3.1573297248534056</v>
      </c>
    </row>
    <row r="58" spans="12:107" x14ac:dyDescent="0.25">
      <c r="R58" s="3" t="s">
        <v>3</v>
      </c>
      <c r="S58" s="2">
        <v>0.89</v>
      </c>
      <c r="T58" s="2">
        <v>0.7</v>
      </c>
      <c r="U58" s="2">
        <v>0.33</v>
      </c>
      <c r="W58" s="3" t="s">
        <v>3</v>
      </c>
      <c r="X58" s="2">
        <v>246.32</v>
      </c>
      <c r="Y58" s="2">
        <v>195.26</v>
      </c>
      <c r="Z58" s="2">
        <v>93.12</v>
      </c>
      <c r="AB58" s="3" t="s">
        <v>4</v>
      </c>
      <c r="AC58" s="8"/>
      <c r="AD58" s="8">
        <f>Y67/Y59</f>
        <v>3.1542849288708683</v>
      </c>
      <c r="AE58" s="8">
        <f>Z67/Z59</f>
        <v>3.1542575581251393</v>
      </c>
      <c r="AG58" s="3" t="s">
        <v>3</v>
      </c>
      <c r="AH58" s="2">
        <v>1.98</v>
      </c>
      <c r="AI58" s="2">
        <v>1.56</v>
      </c>
      <c r="AJ58" s="2">
        <v>0.72</v>
      </c>
      <c r="AL58" s="3" t="s">
        <v>3</v>
      </c>
      <c r="AM58" s="2">
        <v>565.6</v>
      </c>
      <c r="AN58" s="2">
        <v>448.34</v>
      </c>
      <c r="AO58" s="2">
        <v>213.82</v>
      </c>
      <c r="AQ58" s="3" t="s">
        <v>4</v>
      </c>
      <c r="AR58" s="8"/>
      <c r="AS58" s="8">
        <f>AN67/AN59</f>
        <v>3.1556370302474792</v>
      </c>
      <c r="AT58" s="8">
        <f>AO67/AO59</f>
        <v>3.1555964070274314</v>
      </c>
      <c r="AV58" s="3" t="s">
        <v>3</v>
      </c>
      <c r="AW58" s="2">
        <v>0.23</v>
      </c>
      <c r="AX58" s="2">
        <v>0.18</v>
      </c>
      <c r="AY58" s="2">
        <v>0.08</v>
      </c>
      <c r="BA58" s="3" t="s">
        <v>3</v>
      </c>
      <c r="BB58" s="2">
        <v>67.739999999999995</v>
      </c>
      <c r="BC58" s="2">
        <v>53.7</v>
      </c>
      <c r="BD58" s="2">
        <v>25.61</v>
      </c>
      <c r="BF58" s="3" t="s">
        <v>4</v>
      </c>
      <c r="BG58" s="8"/>
      <c r="BH58" s="8">
        <f>BC67/BC59</f>
        <v>3.1612736215376649</v>
      </c>
      <c r="BI58" s="8">
        <f>BD67/BD59</f>
        <v>3.1615520940210802</v>
      </c>
      <c r="BK58" s="3" t="s">
        <v>3</v>
      </c>
      <c r="BL58" s="2">
        <f t="shared" ref="BL58" si="39">S58+AH58+AW58</f>
        <v>3.1</v>
      </c>
      <c r="BM58" s="2">
        <f t="shared" si="37"/>
        <v>2.44</v>
      </c>
      <c r="BN58" s="2">
        <f t="shared" si="37"/>
        <v>1.1300000000000001</v>
      </c>
      <c r="BP58" s="3" t="s">
        <v>3</v>
      </c>
      <c r="BQ58" s="2">
        <f t="shared" ref="BQ58" si="40">X58+AM58+BB58</f>
        <v>879.66000000000008</v>
      </c>
      <c r="BR58" s="2">
        <f t="shared" si="38"/>
        <v>697.3</v>
      </c>
      <c r="BS58" s="2">
        <f t="shared" si="38"/>
        <v>332.55</v>
      </c>
      <c r="BU58" s="3" t="s">
        <v>4</v>
      </c>
      <c r="BV58" s="8"/>
      <c r="BW58" s="8">
        <f>BR67/BR59</f>
        <v>3.155678085405913</v>
      </c>
      <c r="BX58" s="8">
        <f>BS67/BS59</f>
        <v>3.1556652953110911</v>
      </c>
    </row>
    <row r="59" spans="12:107" x14ac:dyDescent="0.25">
      <c r="L59" s="20" t="s">
        <v>21</v>
      </c>
      <c r="M59" s="25"/>
      <c r="N59" s="25"/>
      <c r="O59" s="21"/>
      <c r="R59" s="3" t="s">
        <v>4</v>
      </c>
      <c r="S59" s="2" t="s">
        <v>59</v>
      </c>
      <c r="T59" s="2">
        <v>0.55000000000000004</v>
      </c>
      <c r="U59" s="2">
        <v>1.49</v>
      </c>
      <c r="W59" s="3" t="s">
        <v>4</v>
      </c>
      <c r="X59" s="2" t="s">
        <v>59</v>
      </c>
      <c r="Y59" s="2">
        <v>145.51</v>
      </c>
      <c r="Z59" s="2">
        <v>403.87</v>
      </c>
      <c r="AB59" s="3" t="s">
        <v>5</v>
      </c>
      <c r="AC59" s="8"/>
      <c r="AD59" s="8"/>
      <c r="AE59" s="8">
        <f>Z68/Z60</f>
        <v>3.1529506762667383</v>
      </c>
      <c r="AG59" s="3" t="s">
        <v>4</v>
      </c>
      <c r="AH59" s="2" t="s">
        <v>59</v>
      </c>
      <c r="AI59" s="2">
        <v>1.25</v>
      </c>
      <c r="AJ59" s="2">
        <v>3.41</v>
      </c>
      <c r="AL59" s="3" t="s">
        <v>4</v>
      </c>
      <c r="AM59" s="2" t="s">
        <v>59</v>
      </c>
      <c r="AN59" s="2">
        <v>327.3</v>
      </c>
      <c r="AO59" s="2">
        <v>908.44</v>
      </c>
      <c r="AQ59" s="3" t="s">
        <v>5</v>
      </c>
      <c r="AR59" s="8"/>
      <c r="AS59" s="8"/>
      <c r="AT59" s="8">
        <f>AO68/AO60</f>
        <v>3.1537525053819317</v>
      </c>
      <c r="AV59" s="3" t="s">
        <v>4</v>
      </c>
      <c r="AW59" s="2" t="s">
        <v>59</v>
      </c>
      <c r="AX59" s="2">
        <v>0.15</v>
      </c>
      <c r="AY59" s="2">
        <v>0.41</v>
      </c>
      <c r="BA59" s="3" t="s">
        <v>4</v>
      </c>
      <c r="BB59" s="2" t="s">
        <v>59</v>
      </c>
      <c r="BC59" s="2">
        <v>38.630000000000003</v>
      </c>
      <c r="BD59" s="2">
        <v>107.21</v>
      </c>
      <c r="BF59" s="3" t="s">
        <v>5</v>
      </c>
      <c r="BG59" s="8"/>
      <c r="BH59" s="8"/>
      <c r="BI59" s="8">
        <f>BD68/BD60</f>
        <v>3.1568208778173195</v>
      </c>
      <c r="BK59" s="3" t="s">
        <v>4</v>
      </c>
      <c r="BL59" s="2" t="s">
        <v>59</v>
      </c>
      <c r="BM59" s="2">
        <f t="shared" si="37"/>
        <v>1.95</v>
      </c>
      <c r="BN59" s="2">
        <f t="shared" si="37"/>
        <v>5.3100000000000005</v>
      </c>
      <c r="BP59" s="3" t="s">
        <v>4</v>
      </c>
      <c r="BQ59" s="2" t="s">
        <v>59</v>
      </c>
      <c r="BR59" s="2">
        <f t="shared" si="38"/>
        <v>511.44</v>
      </c>
      <c r="BS59" s="2">
        <f t="shared" si="38"/>
        <v>1419.52</v>
      </c>
      <c r="BU59" s="3" t="s">
        <v>5</v>
      </c>
      <c r="BV59" s="8"/>
      <c r="BW59" s="8"/>
      <c r="BX59" s="8">
        <f>BS68/BS60</f>
        <v>3.1537717876538998</v>
      </c>
    </row>
    <row r="60" spans="12:107" x14ac:dyDescent="0.25">
      <c r="L60" s="3"/>
      <c r="M60" s="3" t="s">
        <v>16</v>
      </c>
      <c r="N60" s="3" t="s">
        <v>17</v>
      </c>
      <c r="O60" s="3" t="s">
        <v>18</v>
      </c>
      <c r="R60" s="3" t="s">
        <v>5</v>
      </c>
      <c r="S60" s="2" t="s">
        <v>59</v>
      </c>
      <c r="T60" s="2" t="s">
        <v>59</v>
      </c>
      <c r="U60" s="2">
        <v>1.1499999999999999</v>
      </c>
      <c r="W60" s="3" t="s">
        <v>5</v>
      </c>
      <c r="X60" s="2" t="s">
        <v>59</v>
      </c>
      <c r="Y60" s="2" t="s">
        <v>59</v>
      </c>
      <c r="Z60" s="2">
        <v>297.22000000000003</v>
      </c>
      <c r="AG60" s="3" t="s">
        <v>5</v>
      </c>
      <c r="AH60" s="2" t="s">
        <v>59</v>
      </c>
      <c r="AI60" s="2" t="s">
        <v>59</v>
      </c>
      <c r="AJ60" s="2">
        <v>2.71</v>
      </c>
      <c r="AL60" s="3" t="s">
        <v>5</v>
      </c>
      <c r="AM60" s="2" t="s">
        <v>59</v>
      </c>
      <c r="AN60" s="2" t="s">
        <v>59</v>
      </c>
      <c r="AO60" s="2">
        <v>673.55</v>
      </c>
      <c r="AV60" s="3" t="s">
        <v>5</v>
      </c>
      <c r="AW60" s="2" t="s">
        <v>59</v>
      </c>
      <c r="AX60" s="2" t="s">
        <v>59</v>
      </c>
      <c r="AY60" s="2">
        <v>0.36</v>
      </c>
      <c r="BA60" s="3" t="s">
        <v>5</v>
      </c>
      <c r="BB60" s="2" t="s">
        <v>59</v>
      </c>
      <c r="BC60" s="2" t="s">
        <v>59</v>
      </c>
      <c r="BD60" s="2">
        <v>84.3</v>
      </c>
      <c r="BK60" s="3" t="s">
        <v>5</v>
      </c>
      <c r="BL60" s="2" t="s">
        <v>59</v>
      </c>
      <c r="BM60" s="2" t="s">
        <v>59</v>
      </c>
      <c r="BN60" s="2">
        <f t="shared" si="37"/>
        <v>4.22</v>
      </c>
      <c r="BP60" s="3" t="s">
        <v>5</v>
      </c>
      <c r="BQ60" s="2" t="s">
        <v>59</v>
      </c>
      <c r="BR60" s="2" t="s">
        <v>59</v>
      </c>
      <c r="BS60" s="2">
        <f t="shared" si="38"/>
        <v>1055.07</v>
      </c>
    </row>
    <row r="61" spans="12:107" x14ac:dyDescent="0.25">
      <c r="L61" s="3" t="s">
        <v>3</v>
      </c>
      <c r="M61" s="2">
        <v>31</v>
      </c>
      <c r="N61" s="8">
        <f>C27</f>
        <v>5606.1328435199985</v>
      </c>
      <c r="O61" s="8">
        <f>N61*15</f>
        <v>84091.992652799978</v>
      </c>
      <c r="R61" s="4" t="s">
        <v>8</v>
      </c>
      <c r="S61" s="2">
        <f>SUM(S57:S60)</f>
        <v>2.91</v>
      </c>
      <c r="T61" s="2">
        <f>SUM(T57:T60)</f>
        <v>3.4299999999999997</v>
      </c>
      <c r="U61" s="2">
        <f>SUM(U57:U60)</f>
        <v>2.9699999999999998</v>
      </c>
      <c r="W61" s="4" t="s">
        <v>8</v>
      </c>
      <c r="X61" s="2">
        <f>SUM(X57:X60)</f>
        <v>632.17000000000007</v>
      </c>
      <c r="Y61" s="2">
        <f>SUM(Y57:Y60)</f>
        <v>760.17</v>
      </c>
      <c r="Z61" s="2">
        <f>SUM(Z57:Z60)</f>
        <v>794.21</v>
      </c>
      <c r="AG61" s="4" t="s">
        <v>8</v>
      </c>
      <c r="AH61" s="2">
        <f>SUM(AH57:AH60)</f>
        <v>6.48</v>
      </c>
      <c r="AI61" s="2">
        <f>SUM(AI57:AI60)</f>
        <v>7.66</v>
      </c>
      <c r="AJ61" s="2">
        <f>SUM(AJ57:AJ60)</f>
        <v>6.84</v>
      </c>
      <c r="AL61" s="4" t="s">
        <v>8</v>
      </c>
      <c r="AM61" s="2">
        <f>SUM(AM57:AM60)</f>
        <v>1483.95</v>
      </c>
      <c r="AN61" s="2">
        <f>SUM(AN57:AN60)</f>
        <v>1773.84</v>
      </c>
      <c r="AO61" s="2">
        <f>SUM(AO57:AO60)</f>
        <v>1795.81</v>
      </c>
      <c r="AV61" s="4" t="s">
        <v>8</v>
      </c>
      <c r="AW61" s="2">
        <f>SUM(AW57:AW60)</f>
        <v>0.73</v>
      </c>
      <c r="AX61" s="2">
        <f>SUM(AX57:AX60)</f>
        <v>0.87</v>
      </c>
      <c r="AY61" s="2">
        <f>SUM(AY57:AY60)</f>
        <v>0.85</v>
      </c>
      <c r="BA61" s="4" t="s">
        <v>8</v>
      </c>
      <c r="BB61" s="2">
        <f>SUM(BB57:BB60)</f>
        <v>181.43</v>
      </c>
      <c r="BC61" s="2">
        <f>SUM(BC57:BC60)</f>
        <v>215.89999999999998</v>
      </c>
      <c r="BD61" s="2">
        <f>SUM(BD57:BD60)</f>
        <v>217.12</v>
      </c>
      <c r="BK61" s="4" t="s">
        <v>8</v>
      </c>
      <c r="BL61" s="2">
        <f>SUM(BL57:BL60)</f>
        <v>10.119999999999999</v>
      </c>
      <c r="BM61" s="2">
        <f>SUM(BM57:BM60)</f>
        <v>11.959999999999999</v>
      </c>
      <c r="BN61" s="2">
        <f>SUM(BN57:BN60)</f>
        <v>10.66</v>
      </c>
      <c r="BP61" s="4" t="s">
        <v>8</v>
      </c>
      <c r="BQ61" s="2">
        <f>SUM(BQ57:BQ60)</f>
        <v>2297.5500000000002</v>
      </c>
      <c r="BR61" s="2">
        <f>SUM(BR57:BR60)</f>
        <v>2749.91</v>
      </c>
      <c r="BS61" s="2">
        <f>SUM(BS57:BS60)</f>
        <v>2807.14</v>
      </c>
    </row>
    <row r="62" spans="12:107" x14ac:dyDescent="0.25">
      <c r="L62" s="3" t="s">
        <v>4</v>
      </c>
      <c r="M62" s="2">
        <v>136</v>
      </c>
      <c r="N62" s="8">
        <f>C27</f>
        <v>5606.1328435199985</v>
      </c>
      <c r="O62" s="8">
        <f>N62*8</f>
        <v>44849.062748159988</v>
      </c>
    </row>
    <row r="63" spans="12:107" x14ac:dyDescent="0.25">
      <c r="L63" s="3" t="s">
        <v>5</v>
      </c>
      <c r="M63" s="2">
        <v>97</v>
      </c>
      <c r="N63" s="8">
        <f>C27</f>
        <v>5606.1328435199985</v>
      </c>
      <c r="O63" s="8">
        <f>N63*5</f>
        <v>28030.664217599991</v>
      </c>
      <c r="R63" s="24" t="s">
        <v>40</v>
      </c>
      <c r="S63" s="24"/>
      <c r="T63" s="24"/>
      <c r="U63" s="24"/>
      <c r="W63" s="24" t="s">
        <v>48</v>
      </c>
      <c r="X63" s="24"/>
      <c r="Y63" s="24"/>
      <c r="Z63" s="24"/>
      <c r="AG63" s="24" t="s">
        <v>40</v>
      </c>
      <c r="AH63" s="24"/>
      <c r="AI63" s="24"/>
      <c r="AJ63" s="24"/>
      <c r="AL63" s="24" t="s">
        <v>48</v>
      </c>
      <c r="AM63" s="24"/>
      <c r="AN63" s="24"/>
      <c r="AO63" s="24"/>
      <c r="AV63" s="24" t="s">
        <v>40</v>
      </c>
      <c r="AW63" s="24"/>
      <c r="AX63" s="24"/>
      <c r="AY63" s="24"/>
      <c r="BA63" s="24" t="s">
        <v>48</v>
      </c>
      <c r="BB63" s="24"/>
      <c r="BC63" s="24"/>
      <c r="BD63" s="24"/>
      <c r="BK63" s="24" t="s">
        <v>40</v>
      </c>
      <c r="BL63" s="24"/>
      <c r="BM63" s="24"/>
      <c r="BN63" s="24"/>
      <c r="BP63" s="24" t="s">
        <v>48</v>
      </c>
      <c r="BQ63" s="24"/>
      <c r="BR63" s="24"/>
      <c r="BS63" s="24"/>
    </row>
    <row r="64" spans="12:107" x14ac:dyDescent="0.25">
      <c r="R64" s="3"/>
      <c r="S64" s="3">
        <v>2000</v>
      </c>
      <c r="T64" s="3">
        <v>2007</v>
      </c>
      <c r="U64" s="3">
        <v>2015</v>
      </c>
      <c r="W64" s="3"/>
      <c r="X64" s="3">
        <v>2000</v>
      </c>
      <c r="Y64" s="3">
        <v>2007</v>
      </c>
      <c r="Z64" s="3">
        <v>2015</v>
      </c>
      <c r="AG64" s="3"/>
      <c r="AH64" s="3">
        <v>2000</v>
      </c>
      <c r="AI64" s="3">
        <v>2007</v>
      </c>
      <c r="AJ64" s="3">
        <v>2015</v>
      </c>
      <c r="AL64" s="3"/>
      <c r="AM64" s="3">
        <v>2000</v>
      </c>
      <c r="AN64" s="3">
        <v>2007</v>
      </c>
      <c r="AO64" s="3">
        <v>2015</v>
      </c>
      <c r="AV64" s="3"/>
      <c r="AW64" s="3">
        <v>2000</v>
      </c>
      <c r="AX64" s="3">
        <v>2007</v>
      </c>
      <c r="AY64" s="3">
        <v>2015</v>
      </c>
      <c r="BA64" s="3"/>
      <c r="BB64" s="3">
        <v>2000</v>
      </c>
      <c r="BC64" s="3">
        <v>2007</v>
      </c>
      <c r="BD64" s="3">
        <v>2015</v>
      </c>
      <c r="BK64" s="3"/>
      <c r="BL64" s="3">
        <v>2000</v>
      </c>
      <c r="BM64" s="3">
        <v>2007</v>
      </c>
      <c r="BN64" s="3">
        <v>2015</v>
      </c>
      <c r="BP64" s="3"/>
      <c r="BQ64" s="3">
        <v>2000</v>
      </c>
      <c r="BR64" s="3">
        <v>2007</v>
      </c>
      <c r="BS64" s="3">
        <v>2015</v>
      </c>
    </row>
    <row r="65" spans="12:71" x14ac:dyDescent="0.25">
      <c r="L65" s="19" t="s">
        <v>84</v>
      </c>
      <c r="M65" s="19"/>
      <c r="N65" s="19"/>
      <c r="O65" s="19"/>
      <c r="R65" s="3" t="s">
        <v>6</v>
      </c>
      <c r="S65" s="2">
        <v>0.02</v>
      </c>
      <c r="T65" s="2">
        <v>0.02</v>
      </c>
      <c r="U65" s="2" t="s">
        <v>59</v>
      </c>
      <c r="W65" s="3" t="s">
        <v>6</v>
      </c>
      <c r="X65" s="2">
        <v>1217.74</v>
      </c>
      <c r="Y65" s="2">
        <v>1323.63</v>
      </c>
      <c r="Z65" s="2" t="s">
        <v>59</v>
      </c>
      <c r="AG65" s="3" t="s">
        <v>6</v>
      </c>
      <c r="AH65" s="2">
        <v>7.0000000000000007E-2</v>
      </c>
      <c r="AI65" s="2">
        <v>7.0000000000000007E-2</v>
      </c>
      <c r="AJ65" s="2" t="s">
        <v>59</v>
      </c>
      <c r="AL65" s="3" t="s">
        <v>6</v>
      </c>
      <c r="AM65" s="2">
        <v>2899.99</v>
      </c>
      <c r="AN65" s="2">
        <v>3152.16</v>
      </c>
      <c r="AO65" s="2" t="s">
        <v>59</v>
      </c>
      <c r="AV65" s="3" t="s">
        <v>6</v>
      </c>
      <c r="AW65" s="2">
        <v>0.02</v>
      </c>
      <c r="AX65" s="2">
        <v>0.02</v>
      </c>
      <c r="AY65" s="2" t="s">
        <v>59</v>
      </c>
      <c r="BA65" s="3" t="s">
        <v>6</v>
      </c>
      <c r="BB65" s="2">
        <v>359.97</v>
      </c>
      <c r="BC65" s="2">
        <v>391.27</v>
      </c>
      <c r="BD65" s="2" t="s">
        <v>59</v>
      </c>
      <c r="BK65" s="3" t="s">
        <v>6</v>
      </c>
      <c r="BL65" s="2">
        <f>S65+AH65+AW65</f>
        <v>0.11000000000000001</v>
      </c>
      <c r="BM65" s="2">
        <f t="shared" ref="BM65:BN68" si="41">T65+AI65+AX65</f>
        <v>0.11000000000000001</v>
      </c>
      <c r="BN65" s="2" t="s">
        <v>59</v>
      </c>
      <c r="BP65" s="3" t="s">
        <v>6</v>
      </c>
      <c r="BQ65" s="2">
        <f>X65+AM65+BB65</f>
        <v>4477.7</v>
      </c>
      <c r="BR65" s="2">
        <f t="shared" ref="BR65:BS68" si="42">Y65+AN65+BC65</f>
        <v>4867.0599999999995</v>
      </c>
      <c r="BS65" s="2" t="s">
        <v>59</v>
      </c>
    </row>
    <row r="66" spans="12:71" x14ac:dyDescent="0.25">
      <c r="L66" s="20" t="s">
        <v>21</v>
      </c>
      <c r="M66" s="25"/>
      <c r="N66" s="25"/>
      <c r="O66" s="21"/>
      <c r="R66" s="3" t="s">
        <v>3</v>
      </c>
      <c r="S66" s="2">
        <v>0.01</v>
      </c>
      <c r="T66" s="2">
        <v>4.0000000000000001E-3</v>
      </c>
      <c r="U66" s="2">
        <v>2E-3</v>
      </c>
      <c r="W66" s="3" t="s">
        <v>3</v>
      </c>
      <c r="X66" s="2">
        <v>777.24</v>
      </c>
      <c r="Y66" s="2">
        <v>616.11</v>
      </c>
      <c r="Z66" s="2">
        <v>293.83999999999997</v>
      </c>
      <c r="AG66" s="3" t="s">
        <v>3</v>
      </c>
      <c r="AH66" s="2">
        <v>0.02</v>
      </c>
      <c r="AI66" s="2">
        <v>0.02</v>
      </c>
      <c r="AJ66" s="2">
        <v>0.01</v>
      </c>
      <c r="AL66" s="3" t="s">
        <v>3</v>
      </c>
      <c r="AM66" s="2">
        <v>1785.66</v>
      </c>
      <c r="AN66" s="2">
        <v>1415.46</v>
      </c>
      <c r="AO66" s="2">
        <v>675.07</v>
      </c>
      <c r="AV66" s="3" t="s">
        <v>3</v>
      </c>
      <c r="AW66" s="2">
        <v>0.01</v>
      </c>
      <c r="AX66" s="2">
        <v>0</v>
      </c>
      <c r="AY66" s="2">
        <v>0</v>
      </c>
      <c r="BA66" s="3" t="s">
        <v>3</v>
      </c>
      <c r="BB66" s="2">
        <v>214.41</v>
      </c>
      <c r="BC66" s="2">
        <v>169.96</v>
      </c>
      <c r="BD66" s="2">
        <v>81.06</v>
      </c>
      <c r="BK66" s="3" t="s">
        <v>3</v>
      </c>
      <c r="BL66" s="2">
        <f t="shared" ref="BL66" si="43">S66+AH66+AW66</f>
        <v>0.04</v>
      </c>
      <c r="BM66" s="2">
        <f t="shared" si="41"/>
        <v>2.4E-2</v>
      </c>
      <c r="BN66" s="2">
        <f t="shared" si="41"/>
        <v>1.2E-2</v>
      </c>
      <c r="BP66" s="3" t="s">
        <v>3</v>
      </c>
      <c r="BQ66" s="2">
        <f t="shared" ref="BQ66" si="44">X66+AM66+BB66</f>
        <v>2777.31</v>
      </c>
      <c r="BR66" s="2">
        <f t="shared" si="42"/>
        <v>2201.5300000000002</v>
      </c>
      <c r="BS66" s="2">
        <f t="shared" si="42"/>
        <v>1049.97</v>
      </c>
    </row>
    <row r="67" spans="12:71" x14ac:dyDescent="0.25">
      <c r="L67" s="3"/>
      <c r="M67" s="3" t="s">
        <v>16</v>
      </c>
      <c r="N67" s="3" t="s">
        <v>17</v>
      </c>
      <c r="O67" s="3" t="s">
        <v>18</v>
      </c>
      <c r="R67" s="3" t="s">
        <v>4</v>
      </c>
      <c r="S67" s="2" t="s">
        <v>59</v>
      </c>
      <c r="T67" s="2">
        <v>3.0000000000000001E-3</v>
      </c>
      <c r="U67" s="2">
        <v>0.01</v>
      </c>
      <c r="W67" s="3" t="s">
        <v>4</v>
      </c>
      <c r="X67" s="2" t="s">
        <v>59</v>
      </c>
      <c r="Y67" s="2">
        <v>458.98</v>
      </c>
      <c r="Z67" s="2">
        <v>1273.9100000000001</v>
      </c>
      <c r="AG67" s="3" t="s">
        <v>4</v>
      </c>
      <c r="AH67" s="2" t="s">
        <v>59</v>
      </c>
      <c r="AI67" s="2">
        <v>0.01</v>
      </c>
      <c r="AJ67" s="2">
        <v>0.03</v>
      </c>
      <c r="AL67" s="3" t="s">
        <v>4</v>
      </c>
      <c r="AM67" s="2" t="s">
        <v>59</v>
      </c>
      <c r="AN67" s="2">
        <v>1032.8399999999999</v>
      </c>
      <c r="AO67" s="2">
        <v>2866.67</v>
      </c>
      <c r="AV67" s="3" t="s">
        <v>4</v>
      </c>
      <c r="AW67" s="2" t="s">
        <v>59</v>
      </c>
      <c r="AX67" s="2">
        <v>0</v>
      </c>
      <c r="AY67" s="2">
        <v>0.01</v>
      </c>
      <c r="BA67" s="3" t="s">
        <v>4</v>
      </c>
      <c r="BB67" s="2" t="s">
        <v>59</v>
      </c>
      <c r="BC67" s="2">
        <v>122.12</v>
      </c>
      <c r="BD67" s="2">
        <v>338.95</v>
      </c>
      <c r="BK67" s="3" t="s">
        <v>4</v>
      </c>
      <c r="BL67" s="2" t="s">
        <v>59</v>
      </c>
      <c r="BM67" s="2">
        <f t="shared" si="41"/>
        <v>1.3000000000000001E-2</v>
      </c>
      <c r="BN67" s="2">
        <f t="shared" si="41"/>
        <v>0.05</v>
      </c>
      <c r="BP67" s="3" t="s">
        <v>4</v>
      </c>
      <c r="BQ67" s="2" t="s">
        <v>59</v>
      </c>
      <c r="BR67" s="2">
        <f t="shared" si="42"/>
        <v>1613.94</v>
      </c>
      <c r="BS67" s="2">
        <f t="shared" si="42"/>
        <v>4479.53</v>
      </c>
    </row>
    <row r="68" spans="12:71" x14ac:dyDescent="0.25">
      <c r="L68" s="3" t="s">
        <v>4</v>
      </c>
      <c r="M68" s="2">
        <v>132</v>
      </c>
      <c r="N68" s="8">
        <f>N27</f>
        <v>5917.5846681599996</v>
      </c>
      <c r="O68" s="8">
        <f>N68*8</f>
        <v>47340.677345279997</v>
      </c>
      <c r="R68" s="3" t="s">
        <v>5</v>
      </c>
      <c r="S68" s="2" t="s">
        <v>59</v>
      </c>
      <c r="T68" s="2" t="s">
        <v>59</v>
      </c>
      <c r="U68" s="2">
        <v>3.0000000000000001E-3</v>
      </c>
      <c r="W68" s="3" t="s">
        <v>5</v>
      </c>
      <c r="X68" s="2" t="s">
        <v>59</v>
      </c>
      <c r="Y68" s="2" t="s">
        <v>59</v>
      </c>
      <c r="Z68" s="2">
        <v>937.12</v>
      </c>
      <c r="AG68" s="3" t="s">
        <v>5</v>
      </c>
      <c r="AH68" s="2" t="s">
        <v>59</v>
      </c>
      <c r="AI68" s="2" t="s">
        <v>59</v>
      </c>
      <c r="AJ68" s="2">
        <v>0.01</v>
      </c>
      <c r="AL68" s="3" t="s">
        <v>5</v>
      </c>
      <c r="AM68" s="2" t="s">
        <v>59</v>
      </c>
      <c r="AN68" s="2" t="s">
        <v>59</v>
      </c>
      <c r="AO68" s="2">
        <v>2124.21</v>
      </c>
      <c r="AV68" s="3" t="s">
        <v>5</v>
      </c>
      <c r="AW68" s="2" t="s">
        <v>59</v>
      </c>
      <c r="AX68" s="2" t="s">
        <v>59</v>
      </c>
      <c r="AY68" s="2">
        <v>0</v>
      </c>
      <c r="BA68" s="3" t="s">
        <v>5</v>
      </c>
      <c r="BB68" s="2" t="s">
        <v>59</v>
      </c>
      <c r="BC68" s="2" t="s">
        <v>59</v>
      </c>
      <c r="BD68" s="2">
        <v>266.12</v>
      </c>
      <c r="BK68" s="3" t="s">
        <v>5</v>
      </c>
      <c r="BL68" s="2" t="s">
        <v>59</v>
      </c>
      <c r="BM68" s="2" t="s">
        <v>59</v>
      </c>
      <c r="BN68" s="2">
        <f t="shared" si="41"/>
        <v>1.3000000000000001E-2</v>
      </c>
      <c r="BP68" s="3" t="s">
        <v>5</v>
      </c>
      <c r="BQ68" s="2" t="s">
        <v>59</v>
      </c>
      <c r="BR68" s="2" t="s">
        <v>59</v>
      </c>
      <c r="BS68" s="2">
        <f t="shared" si="42"/>
        <v>3327.45</v>
      </c>
    </row>
    <row r="69" spans="12:71" x14ac:dyDescent="0.25">
      <c r="L69" s="3" t="s">
        <v>5</v>
      </c>
      <c r="M69" s="2">
        <v>132</v>
      </c>
      <c r="N69" s="8">
        <f>N68</f>
        <v>5917.5846681599996</v>
      </c>
      <c r="O69" s="8">
        <f>N69</f>
        <v>5917.5846681599996</v>
      </c>
      <c r="R69" s="4" t="s">
        <v>8</v>
      </c>
      <c r="S69" s="2">
        <f>SUM(S65:S68)</f>
        <v>0.03</v>
      </c>
      <c r="T69" s="2">
        <f>SUM(T65:T68)</f>
        <v>2.7E-2</v>
      </c>
      <c r="U69" s="2">
        <f>SUM(U65:U68)</f>
        <v>1.4999999999999999E-2</v>
      </c>
      <c r="W69" s="4" t="s">
        <v>8</v>
      </c>
      <c r="X69" s="2">
        <f>SUM(X65:X68)</f>
        <v>1994.98</v>
      </c>
      <c r="Y69" s="2">
        <f>SUM(Y65:Y68)</f>
        <v>2398.7200000000003</v>
      </c>
      <c r="Z69" s="2">
        <f>SUM(Z65:Z68)</f>
        <v>2504.87</v>
      </c>
      <c r="AG69" s="4" t="s">
        <v>8</v>
      </c>
      <c r="AH69" s="2">
        <f>SUM(AH65:AH68)</f>
        <v>9.0000000000000011E-2</v>
      </c>
      <c r="AI69" s="2">
        <f>SUM(AI65:AI68)</f>
        <v>0.1</v>
      </c>
      <c r="AJ69" s="2">
        <f>SUM(AJ65:AJ68)</f>
        <v>0.05</v>
      </c>
      <c r="AL69" s="4" t="s">
        <v>8</v>
      </c>
      <c r="AM69" s="2">
        <f>SUM(AM65:AM68)</f>
        <v>4685.6499999999996</v>
      </c>
      <c r="AN69" s="2">
        <f>SUM(AN65:AN68)</f>
        <v>5600.46</v>
      </c>
      <c r="AO69" s="2">
        <f>SUM(AO65:AO68)</f>
        <v>5665.9500000000007</v>
      </c>
      <c r="AV69" s="4" t="s">
        <v>8</v>
      </c>
      <c r="AW69" s="2">
        <f>SUM(AW65:AW68)</f>
        <v>0.03</v>
      </c>
      <c r="AX69" s="2">
        <f>SUM(AX65:AX68)</f>
        <v>0.02</v>
      </c>
      <c r="AY69" s="2">
        <f>SUM(AY65:AY68)</f>
        <v>0.01</v>
      </c>
      <c r="BA69" s="4" t="s">
        <v>8</v>
      </c>
      <c r="BB69" s="2">
        <f>SUM(BB65:BB68)</f>
        <v>574.38</v>
      </c>
      <c r="BC69" s="2">
        <f>SUM(BC65:BC68)</f>
        <v>683.35</v>
      </c>
      <c r="BD69" s="2">
        <f>SUM(BD65:BD68)</f>
        <v>686.13</v>
      </c>
      <c r="BK69" s="4" t="s">
        <v>8</v>
      </c>
      <c r="BL69" s="2">
        <f>SUM(BL65:BL68)</f>
        <v>0.15000000000000002</v>
      </c>
      <c r="BM69" s="2">
        <f>SUM(BM65:BM68)</f>
        <v>0.14700000000000002</v>
      </c>
      <c r="BN69" s="2">
        <f>SUM(BN65:BN68)</f>
        <v>7.4999999999999997E-2</v>
      </c>
      <c r="BP69" s="4" t="s">
        <v>8</v>
      </c>
      <c r="BQ69" s="2">
        <f>SUM(BQ65:BQ68)</f>
        <v>7255.01</v>
      </c>
      <c r="BR69" s="2">
        <f>SUM(BR65:BR68)</f>
        <v>8682.5300000000007</v>
      </c>
      <c r="BS69" s="2">
        <f>SUM(BS65:BS68)</f>
        <v>8856.9500000000007</v>
      </c>
    </row>
    <row r="71" spans="12:71" x14ac:dyDescent="0.25">
      <c r="L71" s="19" t="s">
        <v>85</v>
      </c>
      <c r="M71" s="19"/>
      <c r="N71" s="19"/>
      <c r="O71" s="19"/>
    </row>
    <row r="72" spans="12:71" x14ac:dyDescent="0.25">
      <c r="L72" s="20" t="s">
        <v>21</v>
      </c>
      <c r="M72" s="25"/>
      <c r="N72" s="25"/>
      <c r="O72" s="21"/>
      <c r="U72" s="24" t="s">
        <v>49</v>
      </c>
      <c r="V72" s="24"/>
      <c r="W72" s="24"/>
      <c r="X72" s="24"/>
      <c r="AJ72" s="24" t="s">
        <v>49</v>
      </c>
      <c r="AK72" s="24"/>
      <c r="AL72" s="24"/>
      <c r="AM72" s="24"/>
      <c r="AY72" s="24" t="s">
        <v>49</v>
      </c>
      <c r="AZ72" s="24"/>
      <c r="BA72" s="24"/>
      <c r="BB72" s="24"/>
      <c r="BN72" s="24" t="s">
        <v>49</v>
      </c>
      <c r="BO72" s="24"/>
      <c r="BP72" s="24"/>
      <c r="BQ72" s="24"/>
    </row>
    <row r="73" spans="12:71" x14ac:dyDescent="0.25">
      <c r="L73" s="3"/>
      <c r="M73" s="3" t="s">
        <v>16</v>
      </c>
      <c r="N73" s="3" t="s">
        <v>17</v>
      </c>
      <c r="O73" s="3" t="s">
        <v>18</v>
      </c>
      <c r="U73" s="3"/>
      <c r="V73" s="3">
        <v>2000</v>
      </c>
      <c r="W73" s="3">
        <v>2007</v>
      </c>
      <c r="X73" s="3">
        <v>2015</v>
      </c>
      <c r="AJ73" s="3"/>
      <c r="AK73" s="3">
        <v>2000</v>
      </c>
      <c r="AL73" s="3">
        <v>2007</v>
      </c>
      <c r="AM73" s="3">
        <v>2015</v>
      </c>
      <c r="AY73" s="3"/>
      <c r="AZ73" s="3">
        <v>2000</v>
      </c>
      <c r="BA73" s="3">
        <v>2007</v>
      </c>
      <c r="BB73" s="3">
        <v>2015</v>
      </c>
      <c r="BN73" s="3"/>
      <c r="BO73" s="3">
        <v>2000</v>
      </c>
      <c r="BP73" s="3">
        <v>2007</v>
      </c>
      <c r="BQ73" s="3">
        <v>2015</v>
      </c>
    </row>
    <row r="74" spans="12:71" x14ac:dyDescent="0.25">
      <c r="L74" s="3" t="s">
        <v>4</v>
      </c>
      <c r="M74" s="2">
        <v>132</v>
      </c>
      <c r="N74" s="8">
        <f>N33</f>
        <v>19621.464952319999</v>
      </c>
      <c r="O74" s="8">
        <f>N74*8</f>
        <v>156971.71961855999</v>
      </c>
      <c r="U74" s="3" t="s">
        <v>6</v>
      </c>
      <c r="V74" s="2">
        <v>0.35</v>
      </c>
      <c r="W74" s="2">
        <v>0.38</v>
      </c>
      <c r="X74" s="2" t="s">
        <v>59</v>
      </c>
      <c r="AJ74" s="3" t="s">
        <v>6</v>
      </c>
      <c r="AK74" s="2">
        <v>0.83</v>
      </c>
      <c r="AL74" s="2">
        <v>0.9</v>
      </c>
      <c r="AM74" s="2" t="s">
        <v>59</v>
      </c>
      <c r="AY74" s="3" t="s">
        <v>6</v>
      </c>
      <c r="AZ74" s="2">
        <v>0.1</v>
      </c>
      <c r="BA74" s="2">
        <v>0.11</v>
      </c>
      <c r="BB74" s="2" t="s">
        <v>59</v>
      </c>
      <c r="BN74" s="3" t="s">
        <v>6</v>
      </c>
      <c r="BO74" s="2">
        <f>V74+AK74+AZ74</f>
        <v>1.28</v>
      </c>
      <c r="BP74" s="2">
        <f t="shared" ref="BP74:BQ77" si="45">W74+AL74+BA74</f>
        <v>1.3900000000000001</v>
      </c>
      <c r="BQ74" s="2" t="s">
        <v>59</v>
      </c>
    </row>
    <row r="75" spans="12:71" x14ac:dyDescent="0.25">
      <c r="L75" s="3" t="s">
        <v>5</v>
      </c>
      <c r="M75" s="2">
        <v>132</v>
      </c>
      <c r="N75" s="8">
        <f>N45</f>
        <v>19621.464952319999</v>
      </c>
      <c r="O75" s="8">
        <f>N75</f>
        <v>19621.464952319999</v>
      </c>
      <c r="U75" s="3" t="s">
        <v>3</v>
      </c>
      <c r="V75" s="2">
        <v>0.22</v>
      </c>
      <c r="W75" s="2">
        <v>0.18</v>
      </c>
      <c r="X75" s="2">
        <v>0.08</v>
      </c>
      <c r="AJ75" s="3" t="s">
        <v>3</v>
      </c>
      <c r="AK75" s="2">
        <v>0.51</v>
      </c>
      <c r="AL75" s="2">
        <v>0.4</v>
      </c>
      <c r="AM75" s="2">
        <v>0.19</v>
      </c>
      <c r="AY75" s="3" t="s">
        <v>3</v>
      </c>
      <c r="AZ75" s="2">
        <v>0.06</v>
      </c>
      <c r="BA75" s="2">
        <v>0.05</v>
      </c>
      <c r="BB75" s="2">
        <v>0.02</v>
      </c>
      <c r="BN75" s="3" t="s">
        <v>3</v>
      </c>
      <c r="BO75" s="2">
        <f t="shared" ref="BO75" si="46">V75+AK75+AZ75</f>
        <v>0.79</v>
      </c>
      <c r="BP75" s="2">
        <f t="shared" si="45"/>
        <v>0.63000000000000012</v>
      </c>
      <c r="BQ75" s="2">
        <f t="shared" si="45"/>
        <v>0.29000000000000004</v>
      </c>
    </row>
    <row r="76" spans="12:71" x14ac:dyDescent="0.25">
      <c r="U76" s="3" t="s">
        <v>4</v>
      </c>
      <c r="V76" s="2" t="s">
        <v>59</v>
      </c>
      <c r="W76" s="2">
        <v>0.13</v>
      </c>
      <c r="X76" s="2">
        <v>0.36</v>
      </c>
      <c r="AJ76" s="3" t="s">
        <v>4</v>
      </c>
      <c r="AK76" s="2" t="s">
        <v>59</v>
      </c>
      <c r="AL76" s="2">
        <v>0.3</v>
      </c>
      <c r="AM76" s="2">
        <v>0.82</v>
      </c>
      <c r="AY76" s="3" t="s">
        <v>4</v>
      </c>
      <c r="AZ76" s="2" t="s">
        <v>59</v>
      </c>
      <c r="BA76" s="2">
        <v>0.03</v>
      </c>
      <c r="BB76" s="2">
        <v>0.1</v>
      </c>
      <c r="BN76" s="3" t="s">
        <v>4</v>
      </c>
      <c r="BO76" s="2" t="s">
        <v>59</v>
      </c>
      <c r="BP76" s="2">
        <f t="shared" si="45"/>
        <v>0.45999999999999996</v>
      </c>
      <c r="BQ76" s="2">
        <f t="shared" si="45"/>
        <v>1.28</v>
      </c>
    </row>
    <row r="77" spans="12:71" x14ac:dyDescent="0.25">
      <c r="L77" s="19" t="s">
        <v>86</v>
      </c>
      <c r="M77" s="19"/>
      <c r="N77" s="19"/>
      <c r="O77" s="19"/>
      <c r="U77" s="3" t="s">
        <v>5</v>
      </c>
      <c r="V77" s="2" t="s">
        <v>59</v>
      </c>
      <c r="W77" s="2" t="s">
        <v>59</v>
      </c>
      <c r="X77" s="2">
        <v>0.27</v>
      </c>
      <c r="AJ77" s="3" t="s">
        <v>5</v>
      </c>
      <c r="AK77" s="2" t="s">
        <v>59</v>
      </c>
      <c r="AL77" s="2" t="s">
        <v>59</v>
      </c>
      <c r="AM77" s="2">
        <v>0.61</v>
      </c>
      <c r="AY77" s="3" t="s">
        <v>5</v>
      </c>
      <c r="AZ77" s="2" t="s">
        <v>59</v>
      </c>
      <c r="BA77" s="2" t="s">
        <v>59</v>
      </c>
      <c r="BB77" s="2">
        <v>0.08</v>
      </c>
      <c r="BN77" s="3" t="s">
        <v>5</v>
      </c>
      <c r="BO77" s="2" t="s">
        <v>59</v>
      </c>
      <c r="BP77" s="2" t="s">
        <v>59</v>
      </c>
      <c r="BQ77" s="2">
        <f t="shared" si="45"/>
        <v>0.96</v>
      </c>
    </row>
    <row r="78" spans="12:71" x14ac:dyDescent="0.25">
      <c r="L78" s="20" t="s">
        <v>21</v>
      </c>
      <c r="M78" s="25"/>
      <c r="N78" s="25"/>
      <c r="O78" s="21"/>
      <c r="U78" s="4" t="s">
        <v>8</v>
      </c>
      <c r="V78" s="2">
        <f>SUM(V74:V77)</f>
        <v>0.56999999999999995</v>
      </c>
      <c r="W78" s="2">
        <f>SUM(W74:W77)</f>
        <v>0.69000000000000006</v>
      </c>
      <c r="X78" s="2">
        <f>SUM(X74:X77)</f>
        <v>0.71</v>
      </c>
      <c r="AJ78" s="4" t="s">
        <v>8</v>
      </c>
      <c r="AK78" s="2">
        <f>SUM(AK74:AK77)</f>
        <v>1.3399999999999999</v>
      </c>
      <c r="AL78" s="2">
        <f>SUM(AL74:AL77)</f>
        <v>1.6</v>
      </c>
      <c r="AM78" s="2">
        <f>SUM(AM74:AM77)</f>
        <v>1.62</v>
      </c>
      <c r="AY78" s="4" t="s">
        <v>8</v>
      </c>
      <c r="AZ78" s="2">
        <f>SUM(AZ74:AZ77)</f>
        <v>0.16</v>
      </c>
      <c r="BA78" s="2">
        <f>SUM(BA74:BA77)</f>
        <v>0.19</v>
      </c>
      <c r="BB78" s="2">
        <f>SUM(BB74:BB77)</f>
        <v>0.2</v>
      </c>
      <c r="BN78" s="4" t="s">
        <v>8</v>
      </c>
      <c r="BO78" s="2">
        <f>SUM(BO74:BO77)</f>
        <v>2.0700000000000003</v>
      </c>
      <c r="BP78" s="2">
        <f>SUM(BP74:BP77)</f>
        <v>2.4800000000000004</v>
      </c>
      <c r="BQ78" s="2">
        <f>SUM(BQ74:BQ77)</f>
        <v>2.5300000000000002</v>
      </c>
    </row>
    <row r="79" spans="12:71" x14ac:dyDescent="0.25">
      <c r="L79" s="3"/>
      <c r="M79" s="3" t="s">
        <v>16</v>
      </c>
      <c r="N79" s="3" t="s">
        <v>17</v>
      </c>
      <c r="O79" s="3" t="s">
        <v>18</v>
      </c>
    </row>
    <row r="80" spans="12:71" x14ac:dyDescent="0.25">
      <c r="L80" s="3" t="s">
        <v>4</v>
      </c>
      <c r="M80" s="2">
        <v>132</v>
      </c>
      <c r="N80" s="8">
        <f>N63</f>
        <v>5606.1328435199985</v>
      </c>
      <c r="O80" s="8">
        <f>N80*8</f>
        <v>44849.062748159988</v>
      </c>
    </row>
    <row r="81" spans="12:15" x14ac:dyDescent="0.25">
      <c r="L81" s="3" t="s">
        <v>5</v>
      </c>
      <c r="M81" s="2">
        <v>132</v>
      </c>
      <c r="N81" s="8">
        <f>N80</f>
        <v>5606.1328435199985</v>
      </c>
      <c r="O81" s="8">
        <f>N81</f>
        <v>5606.1328435199985</v>
      </c>
    </row>
  </sheetData>
  <mergeCells count="242">
    <mergeCell ref="F5:I5"/>
    <mergeCell ref="L17:O17"/>
    <mergeCell ref="B3:C3"/>
    <mergeCell ref="F3:I3"/>
    <mergeCell ref="L3:O3"/>
    <mergeCell ref="L11:O11"/>
    <mergeCell ref="B12:C12"/>
    <mergeCell ref="F12:I12"/>
    <mergeCell ref="L12:O12"/>
    <mergeCell ref="L59:O59"/>
    <mergeCell ref="F19:I19"/>
    <mergeCell ref="B21:C21"/>
    <mergeCell ref="L23:O23"/>
    <mergeCell ref="L29:O29"/>
    <mergeCell ref="L30:O30"/>
    <mergeCell ref="L35:O35"/>
    <mergeCell ref="L41:O41"/>
    <mergeCell ref="L47:O47"/>
    <mergeCell ref="L48:O48"/>
    <mergeCell ref="L53:O53"/>
    <mergeCell ref="S3:AD3"/>
    <mergeCell ref="AH3:AS3"/>
    <mergeCell ref="AW3:BH3"/>
    <mergeCell ref="BL3:BW3"/>
    <mergeCell ref="R5:Z5"/>
    <mergeCell ref="AB5:AE5"/>
    <mergeCell ref="AG5:AO5"/>
    <mergeCell ref="AQ5:AT5"/>
    <mergeCell ref="AV5:BD5"/>
    <mergeCell ref="BF5:BI5"/>
    <mergeCell ref="BK5:BS5"/>
    <mergeCell ref="BU5:BX5"/>
    <mergeCell ref="BP7:BS7"/>
    <mergeCell ref="BU7:BX7"/>
    <mergeCell ref="R15:U15"/>
    <mergeCell ref="W15:Z15"/>
    <mergeCell ref="AB15:AE15"/>
    <mergeCell ref="AG15:AJ15"/>
    <mergeCell ref="AL15:AO15"/>
    <mergeCell ref="AQ15:AT15"/>
    <mergeCell ref="AV15:AY15"/>
    <mergeCell ref="BA15:BD15"/>
    <mergeCell ref="BF15:BI15"/>
    <mergeCell ref="BK15:BN15"/>
    <mergeCell ref="BP15:BS15"/>
    <mergeCell ref="BU15:BX15"/>
    <mergeCell ref="AQ7:AT7"/>
    <mergeCell ref="AV7:AY7"/>
    <mergeCell ref="BA7:BD7"/>
    <mergeCell ref="BF7:BI7"/>
    <mergeCell ref="BK7:BN7"/>
    <mergeCell ref="R7:U7"/>
    <mergeCell ref="W7:Z7"/>
    <mergeCell ref="AB7:AE7"/>
    <mergeCell ref="AG7:AJ7"/>
    <mergeCell ref="AL7:AO7"/>
    <mergeCell ref="BP23:BS23"/>
    <mergeCell ref="BU23:BX23"/>
    <mergeCell ref="R31:U31"/>
    <mergeCell ref="W31:Z31"/>
    <mergeCell ref="AB31:AE31"/>
    <mergeCell ref="AG31:AJ31"/>
    <mergeCell ref="AL31:AO31"/>
    <mergeCell ref="AQ31:AT31"/>
    <mergeCell ref="AV31:AY31"/>
    <mergeCell ref="BA31:BD31"/>
    <mergeCell ref="BF31:BI31"/>
    <mergeCell ref="BK31:BN31"/>
    <mergeCell ref="BP31:BS31"/>
    <mergeCell ref="BU31:BX31"/>
    <mergeCell ref="AQ23:AT23"/>
    <mergeCell ref="AV23:AY23"/>
    <mergeCell ref="BA23:BD23"/>
    <mergeCell ref="BF23:BI23"/>
    <mergeCell ref="BK23:BN23"/>
    <mergeCell ref="R23:U23"/>
    <mergeCell ref="W23:Z23"/>
    <mergeCell ref="AB23:AE23"/>
    <mergeCell ref="AG23:AJ23"/>
    <mergeCell ref="AL23:AO23"/>
    <mergeCell ref="BP39:BS39"/>
    <mergeCell ref="BU39:BX39"/>
    <mergeCell ref="R47:U47"/>
    <mergeCell ref="W47:Z47"/>
    <mergeCell ref="AB47:AE47"/>
    <mergeCell ref="AG47:AJ47"/>
    <mergeCell ref="AL47:AO47"/>
    <mergeCell ref="AQ47:AT47"/>
    <mergeCell ref="AV47:AY47"/>
    <mergeCell ref="BA47:BD47"/>
    <mergeCell ref="BF47:BI47"/>
    <mergeCell ref="BK47:BN47"/>
    <mergeCell ref="BP47:BS47"/>
    <mergeCell ref="BU47:BX47"/>
    <mergeCell ref="AQ39:AT39"/>
    <mergeCell ref="AV39:AY39"/>
    <mergeCell ref="BA39:BD39"/>
    <mergeCell ref="BF39:BI39"/>
    <mergeCell ref="BK39:BN39"/>
    <mergeCell ref="R39:U39"/>
    <mergeCell ref="W39:Z39"/>
    <mergeCell ref="AB39:AE39"/>
    <mergeCell ref="AG39:AJ39"/>
    <mergeCell ref="AL39:AO39"/>
    <mergeCell ref="BK63:BN63"/>
    <mergeCell ref="BP63:BS63"/>
    <mergeCell ref="R55:U55"/>
    <mergeCell ref="W55:Z55"/>
    <mergeCell ref="AG55:AJ55"/>
    <mergeCell ref="AL55:AO55"/>
    <mergeCell ref="AV55:AY55"/>
    <mergeCell ref="AB55:AE55"/>
    <mergeCell ref="AQ55:AT55"/>
    <mergeCell ref="BF55:BI55"/>
    <mergeCell ref="BZ3:CG3"/>
    <mergeCell ref="CI3:CP3"/>
    <mergeCell ref="CR3:CY3"/>
    <mergeCell ref="DA3:DH3"/>
    <mergeCell ref="BZ5:CD5"/>
    <mergeCell ref="CF5:CG5"/>
    <mergeCell ref="CI5:CM5"/>
    <mergeCell ref="CO5:CP5"/>
    <mergeCell ref="CR5:CV5"/>
    <mergeCell ref="CX5:CY5"/>
    <mergeCell ref="DA5:DE5"/>
    <mergeCell ref="DG5:DH5"/>
    <mergeCell ref="DG7:DH7"/>
    <mergeCell ref="BZ12:CA12"/>
    <mergeCell ref="CC12:CD12"/>
    <mergeCell ref="CF12:CG12"/>
    <mergeCell ref="CI12:CJ12"/>
    <mergeCell ref="CL12:CM12"/>
    <mergeCell ref="CO12:CP12"/>
    <mergeCell ref="CR12:CS12"/>
    <mergeCell ref="CU12:CV12"/>
    <mergeCell ref="CX12:CY12"/>
    <mergeCell ref="DA12:DB12"/>
    <mergeCell ref="DD12:DE12"/>
    <mergeCell ref="DG12:DH12"/>
    <mergeCell ref="BZ7:CA7"/>
    <mergeCell ref="CC7:CD7"/>
    <mergeCell ref="CF7:CG7"/>
    <mergeCell ref="CI7:CJ7"/>
    <mergeCell ref="CL7:CM7"/>
    <mergeCell ref="CO7:CP7"/>
    <mergeCell ref="CR7:CS7"/>
    <mergeCell ref="CU7:CV7"/>
    <mergeCell ref="CX7:CY7"/>
    <mergeCell ref="DA7:DB7"/>
    <mergeCell ref="DD7:DE7"/>
    <mergeCell ref="DA17:DB17"/>
    <mergeCell ref="DD17:DE17"/>
    <mergeCell ref="DG17:DH17"/>
    <mergeCell ref="BZ22:CA22"/>
    <mergeCell ref="CC22:CD22"/>
    <mergeCell ref="CF22:CG22"/>
    <mergeCell ref="CI22:CJ22"/>
    <mergeCell ref="CL22:CM22"/>
    <mergeCell ref="CO22:CP22"/>
    <mergeCell ref="CR22:CS22"/>
    <mergeCell ref="CU22:CV22"/>
    <mergeCell ref="CX22:CY22"/>
    <mergeCell ref="DA22:DB22"/>
    <mergeCell ref="DD22:DE22"/>
    <mergeCell ref="DG22:DH22"/>
    <mergeCell ref="BZ17:CA17"/>
    <mergeCell ref="CC17:CD17"/>
    <mergeCell ref="CF17:CG17"/>
    <mergeCell ref="CI17:CJ17"/>
    <mergeCell ref="CL17:CM17"/>
    <mergeCell ref="CO17:CP17"/>
    <mergeCell ref="CR17:CS17"/>
    <mergeCell ref="CU17:CV17"/>
    <mergeCell ref="CX17:CY17"/>
    <mergeCell ref="DA27:DB27"/>
    <mergeCell ref="DD27:DE27"/>
    <mergeCell ref="DG27:DH27"/>
    <mergeCell ref="BZ32:CA32"/>
    <mergeCell ref="CC32:CD32"/>
    <mergeCell ref="CF32:CG32"/>
    <mergeCell ref="CI32:CJ32"/>
    <mergeCell ref="CL32:CM32"/>
    <mergeCell ref="CO32:CP32"/>
    <mergeCell ref="CR32:CS32"/>
    <mergeCell ref="CU32:CV32"/>
    <mergeCell ref="CX32:CY32"/>
    <mergeCell ref="DA32:DB32"/>
    <mergeCell ref="DD32:DE32"/>
    <mergeCell ref="DG32:DH32"/>
    <mergeCell ref="BZ27:CA27"/>
    <mergeCell ref="CC27:CD27"/>
    <mergeCell ref="CF27:CG27"/>
    <mergeCell ref="CI27:CJ27"/>
    <mergeCell ref="CL27:CM27"/>
    <mergeCell ref="CO27:CP27"/>
    <mergeCell ref="CR27:CS27"/>
    <mergeCell ref="CU27:CV27"/>
    <mergeCell ref="CX27:CY27"/>
    <mergeCell ref="DA37:DB37"/>
    <mergeCell ref="DD37:DE37"/>
    <mergeCell ref="DG37:DH37"/>
    <mergeCell ref="BZ42:CA42"/>
    <mergeCell ref="CC42:CD42"/>
    <mergeCell ref="CI42:CJ42"/>
    <mergeCell ref="CL42:CM42"/>
    <mergeCell ref="CR42:CS42"/>
    <mergeCell ref="CU42:CV42"/>
    <mergeCell ref="DA42:DB42"/>
    <mergeCell ref="DD42:DE42"/>
    <mergeCell ref="BZ37:CA37"/>
    <mergeCell ref="CC37:CD37"/>
    <mergeCell ref="CF37:CG37"/>
    <mergeCell ref="CI37:CJ37"/>
    <mergeCell ref="CL37:CM37"/>
    <mergeCell ref="CO37:CP37"/>
    <mergeCell ref="CR37:CS37"/>
    <mergeCell ref="CU37:CV37"/>
    <mergeCell ref="CX37:CY37"/>
    <mergeCell ref="L78:O78"/>
    <mergeCell ref="CA47:CB47"/>
    <mergeCell ref="CJ47:CK47"/>
    <mergeCell ref="CS47:CT47"/>
    <mergeCell ref="DB47:DC47"/>
    <mergeCell ref="L65:O65"/>
    <mergeCell ref="L66:O66"/>
    <mergeCell ref="L71:O71"/>
    <mergeCell ref="L72:O72"/>
    <mergeCell ref="L77:O77"/>
    <mergeCell ref="BU55:BX55"/>
    <mergeCell ref="U72:X72"/>
    <mergeCell ref="AJ72:AM72"/>
    <mergeCell ref="AY72:BB72"/>
    <mergeCell ref="BN72:BQ72"/>
    <mergeCell ref="BA55:BD55"/>
    <mergeCell ref="BK55:BN55"/>
    <mergeCell ref="BP55:BS55"/>
    <mergeCell ref="R63:U63"/>
    <mergeCell ref="W63:Z63"/>
    <mergeCell ref="AG63:AJ63"/>
    <mergeCell ref="AL63:AO63"/>
    <mergeCell ref="AV63:AY63"/>
    <mergeCell ref="BA63:BD63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BU78"/>
  <sheetViews>
    <sheetView topLeftCell="BH1" workbookViewId="0">
      <selection activeCell="G26" sqref="G26"/>
    </sheetView>
  </sheetViews>
  <sheetFormatPr baseColWidth="10" defaultRowHeight="15" x14ac:dyDescent="0.25"/>
  <cols>
    <col min="48" max="48" width="14.42578125" customWidth="1"/>
    <col min="49" max="49" width="13.85546875" customWidth="1"/>
    <col min="51" max="51" width="14.28515625" customWidth="1"/>
    <col min="52" max="52" width="13.42578125" customWidth="1"/>
    <col min="54" max="54" width="13.42578125" customWidth="1"/>
    <col min="55" max="55" width="13.28515625" customWidth="1"/>
    <col min="57" max="57" width="13.7109375" customWidth="1"/>
    <col min="58" max="58" width="13.42578125" customWidth="1"/>
    <col min="60" max="60" width="15.42578125" customWidth="1"/>
    <col min="61" max="61" width="12.42578125" customWidth="1"/>
    <col min="63" max="63" width="13.85546875" customWidth="1"/>
    <col min="64" max="64" width="15.140625" customWidth="1"/>
  </cols>
  <sheetData>
    <row r="3" spans="3:73" x14ac:dyDescent="0.25">
      <c r="D3" s="20" t="s">
        <v>64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1"/>
      <c r="S3" s="20" t="s">
        <v>69</v>
      </c>
      <c r="T3" s="25"/>
      <c r="U3" s="25"/>
      <c r="V3" s="25"/>
      <c r="W3" s="25"/>
      <c r="X3" s="25"/>
      <c r="Y3" s="25"/>
      <c r="Z3" s="25"/>
      <c r="AA3" s="25"/>
      <c r="AB3" s="25"/>
      <c r="AC3" s="25"/>
      <c r="AD3" s="21"/>
      <c r="AH3" s="20" t="s">
        <v>68</v>
      </c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1"/>
      <c r="AV3" s="24" t="s">
        <v>75</v>
      </c>
      <c r="AW3" s="24"/>
      <c r="AX3" s="24"/>
      <c r="AY3" s="24"/>
      <c r="AZ3" s="24"/>
      <c r="BA3" s="24"/>
      <c r="BB3" s="24"/>
      <c r="BC3" s="24"/>
      <c r="BE3" s="24" t="s">
        <v>78</v>
      </c>
      <c r="BF3" s="24"/>
      <c r="BG3" s="24"/>
      <c r="BH3" s="24"/>
      <c r="BI3" s="24"/>
      <c r="BJ3" s="24"/>
      <c r="BK3" s="24"/>
      <c r="BL3" s="24"/>
      <c r="BN3" s="24" t="s">
        <v>74</v>
      </c>
      <c r="BO3" s="24"/>
      <c r="BP3" s="24"/>
      <c r="BQ3" s="24"/>
      <c r="BR3" s="24"/>
      <c r="BS3" s="24"/>
      <c r="BT3" s="24"/>
      <c r="BU3" s="24"/>
    </row>
    <row r="5" spans="3:73" x14ac:dyDescent="0.25">
      <c r="C5" s="20" t="s">
        <v>50</v>
      </c>
      <c r="D5" s="25"/>
      <c r="E5" s="25"/>
      <c r="F5" s="25"/>
      <c r="G5" s="25"/>
      <c r="H5" s="25"/>
      <c r="I5" s="25"/>
      <c r="J5" s="25"/>
      <c r="K5" s="21"/>
      <c r="M5" s="20" t="s">
        <v>51</v>
      </c>
      <c r="N5" s="25"/>
      <c r="O5" s="25"/>
      <c r="P5" s="21"/>
      <c r="R5" s="20" t="s">
        <v>50</v>
      </c>
      <c r="S5" s="25"/>
      <c r="T5" s="25"/>
      <c r="U5" s="25"/>
      <c r="V5" s="25"/>
      <c r="W5" s="25"/>
      <c r="X5" s="25"/>
      <c r="Y5" s="25"/>
      <c r="Z5" s="21"/>
      <c r="AB5" s="20" t="s">
        <v>51</v>
      </c>
      <c r="AC5" s="25"/>
      <c r="AD5" s="25"/>
      <c r="AE5" s="21"/>
      <c r="AG5" s="20" t="s">
        <v>50</v>
      </c>
      <c r="AH5" s="25"/>
      <c r="AI5" s="25"/>
      <c r="AJ5" s="25"/>
      <c r="AK5" s="25"/>
      <c r="AL5" s="25"/>
      <c r="AM5" s="25"/>
      <c r="AN5" s="25"/>
      <c r="AO5" s="21"/>
      <c r="AQ5" s="20" t="s">
        <v>51</v>
      </c>
      <c r="AR5" s="25"/>
      <c r="AS5" s="25"/>
      <c r="AT5" s="21"/>
      <c r="AV5" s="20" t="s">
        <v>50</v>
      </c>
      <c r="AW5" s="25"/>
      <c r="AX5" s="25"/>
      <c r="AY5" s="25"/>
      <c r="AZ5" s="21"/>
      <c r="BB5" s="20" t="s">
        <v>51</v>
      </c>
      <c r="BC5" s="21"/>
      <c r="BE5" s="20" t="s">
        <v>50</v>
      </c>
      <c r="BF5" s="25"/>
      <c r="BG5" s="25"/>
      <c r="BH5" s="25"/>
      <c r="BI5" s="21"/>
      <c r="BK5" s="20" t="s">
        <v>51</v>
      </c>
      <c r="BL5" s="21"/>
      <c r="BN5" s="20" t="s">
        <v>50</v>
      </c>
      <c r="BO5" s="25"/>
      <c r="BP5" s="25"/>
      <c r="BQ5" s="25"/>
      <c r="BR5" s="21"/>
      <c r="BT5" s="20" t="s">
        <v>51</v>
      </c>
      <c r="BU5" s="21"/>
    </row>
    <row r="7" spans="3:73" x14ac:dyDescent="0.25">
      <c r="C7" s="20" t="s">
        <v>33</v>
      </c>
      <c r="D7" s="25"/>
      <c r="E7" s="25"/>
      <c r="F7" s="21"/>
      <c r="H7" s="20" t="s">
        <v>41</v>
      </c>
      <c r="I7" s="25"/>
      <c r="J7" s="25"/>
      <c r="K7" s="21"/>
      <c r="M7" s="20" t="s">
        <v>52</v>
      </c>
      <c r="N7" s="25"/>
      <c r="O7" s="25"/>
      <c r="P7" s="21"/>
      <c r="R7" s="20" t="s">
        <v>33</v>
      </c>
      <c r="S7" s="25"/>
      <c r="T7" s="25"/>
      <c r="U7" s="21"/>
      <c r="W7" s="20" t="s">
        <v>41</v>
      </c>
      <c r="X7" s="25"/>
      <c r="Y7" s="25"/>
      <c r="Z7" s="21"/>
      <c r="AB7" s="20" t="s">
        <v>52</v>
      </c>
      <c r="AC7" s="25"/>
      <c r="AD7" s="25"/>
      <c r="AE7" s="21"/>
      <c r="AG7" s="20" t="s">
        <v>33</v>
      </c>
      <c r="AH7" s="25"/>
      <c r="AI7" s="25"/>
      <c r="AJ7" s="21"/>
      <c r="AL7" s="20" t="s">
        <v>41</v>
      </c>
      <c r="AM7" s="25"/>
      <c r="AN7" s="25"/>
      <c r="AO7" s="21"/>
      <c r="AQ7" s="20" t="s">
        <v>52</v>
      </c>
      <c r="AR7" s="25"/>
      <c r="AS7" s="25"/>
      <c r="AT7" s="21"/>
      <c r="AV7" s="20" t="s">
        <v>33</v>
      </c>
      <c r="AW7" s="21"/>
      <c r="AY7" s="20" t="s">
        <v>41</v>
      </c>
      <c r="AZ7" s="21"/>
      <c r="BB7" s="20" t="s">
        <v>52</v>
      </c>
      <c r="BC7" s="21"/>
      <c r="BE7" s="20" t="s">
        <v>33</v>
      </c>
      <c r="BF7" s="21"/>
      <c r="BH7" s="20" t="s">
        <v>41</v>
      </c>
      <c r="BI7" s="21"/>
      <c r="BK7" s="20" t="s">
        <v>52</v>
      </c>
      <c r="BL7" s="21"/>
      <c r="BN7" s="20" t="s">
        <v>33</v>
      </c>
      <c r="BO7" s="21"/>
      <c r="BQ7" s="20" t="s">
        <v>41</v>
      </c>
      <c r="BR7" s="21"/>
      <c r="BT7" s="20" t="s">
        <v>52</v>
      </c>
      <c r="BU7" s="21"/>
    </row>
    <row r="8" spans="3:73" x14ac:dyDescent="0.25">
      <c r="C8" s="3"/>
      <c r="D8" s="3">
        <v>2000</v>
      </c>
      <c r="E8" s="3">
        <v>2007</v>
      </c>
      <c r="F8" s="3">
        <v>2015</v>
      </c>
      <c r="H8" s="3"/>
      <c r="I8" s="3">
        <v>2000</v>
      </c>
      <c r="J8" s="3">
        <v>2007</v>
      </c>
      <c r="K8" s="3">
        <v>2015</v>
      </c>
      <c r="M8" s="3"/>
      <c r="N8" s="3">
        <v>2000</v>
      </c>
      <c r="O8" s="3">
        <v>2007</v>
      </c>
      <c r="P8" s="3">
        <v>2015</v>
      </c>
      <c r="R8" s="3"/>
      <c r="S8" s="3">
        <v>2000</v>
      </c>
      <c r="T8" s="3">
        <v>2007</v>
      </c>
      <c r="U8" s="3">
        <v>2015</v>
      </c>
      <c r="W8" s="3"/>
      <c r="X8" s="3">
        <v>2000</v>
      </c>
      <c r="Y8" s="3">
        <v>2007</v>
      </c>
      <c r="Z8" s="3">
        <v>2015</v>
      </c>
      <c r="AB8" s="3"/>
      <c r="AC8" s="3">
        <v>2000</v>
      </c>
      <c r="AD8" s="3">
        <v>2007</v>
      </c>
      <c r="AE8" s="3">
        <v>2015</v>
      </c>
      <c r="AG8" s="3"/>
      <c r="AH8" s="3">
        <v>2000</v>
      </c>
      <c r="AI8" s="3">
        <v>2007</v>
      </c>
      <c r="AJ8" s="3">
        <v>2015</v>
      </c>
      <c r="AL8" s="3"/>
      <c r="AM8" s="3">
        <v>2000</v>
      </c>
      <c r="AN8" s="3">
        <v>2007</v>
      </c>
      <c r="AO8" s="3">
        <v>2015</v>
      </c>
      <c r="AQ8" s="3"/>
      <c r="AR8" s="3">
        <v>2000</v>
      </c>
      <c r="AS8" s="3">
        <v>2007</v>
      </c>
      <c r="AT8" s="3">
        <v>2015</v>
      </c>
      <c r="AV8" s="3" t="s">
        <v>4</v>
      </c>
      <c r="AW8" s="2">
        <f>'Hipotetico 1 ida'!DC8</f>
        <v>13.43</v>
      </c>
      <c r="AY8" s="3" t="s">
        <v>4</v>
      </c>
      <c r="AZ8" s="2">
        <f>'Hipotetico 1 ida'!DF8</f>
        <v>1.2E-2</v>
      </c>
      <c r="BB8" s="3" t="s">
        <v>4</v>
      </c>
      <c r="BC8" s="2">
        <f>'Hipotetico 1 ida'!DI8</f>
        <v>0.43000000000000005</v>
      </c>
      <c r="BE8" s="3" t="s">
        <v>4</v>
      </c>
      <c r="BF8" s="2">
        <f>'Hipotetico 1 regreso'!DB8</f>
        <v>12.17</v>
      </c>
      <c r="BH8" s="3" t="s">
        <v>4</v>
      </c>
      <c r="BI8" s="2">
        <f>'Hipotetico 1 regreso'!DE8</f>
        <v>1.2E-2</v>
      </c>
      <c r="BK8" s="3" t="s">
        <v>4</v>
      </c>
      <c r="BL8" s="2">
        <f>'Hipotetico 1 regreso'!DH8</f>
        <v>0.42000000000000004</v>
      </c>
      <c r="BN8" s="3" t="s">
        <v>4</v>
      </c>
      <c r="BO8" s="2">
        <f>AW8+BF8</f>
        <v>25.6</v>
      </c>
      <c r="BQ8" s="3" t="s">
        <v>4</v>
      </c>
      <c r="BR8" s="2">
        <f>AZ8+BI8</f>
        <v>2.4E-2</v>
      </c>
      <c r="BT8" s="3" t="s">
        <v>4</v>
      </c>
      <c r="BU8" s="2">
        <f>BC8+BL8</f>
        <v>0.85000000000000009</v>
      </c>
    </row>
    <row r="9" spans="3:73" x14ac:dyDescent="0.25">
      <c r="C9" s="3" t="s">
        <v>6</v>
      </c>
      <c r="D9" s="2">
        <f>'Hipotetico 1 ida'!BL9</f>
        <v>22.67</v>
      </c>
      <c r="E9" s="2">
        <f>'Hipotetico 1 ida'!BM9</f>
        <v>25.97</v>
      </c>
      <c r="F9" s="2" t="s">
        <v>59</v>
      </c>
      <c r="H9" s="3" t="s">
        <v>6</v>
      </c>
      <c r="I9" s="2">
        <f>'Hipotetico 1 ida'!BQ9</f>
        <v>1.4E-2</v>
      </c>
      <c r="J9" s="2">
        <f>'Hipotetico 1 ida'!BR9</f>
        <v>1.4E-2</v>
      </c>
      <c r="K9" s="2" t="s">
        <v>59</v>
      </c>
      <c r="M9" s="3" t="s">
        <v>6</v>
      </c>
      <c r="N9" s="2">
        <f>'Hipotetico 1 ida'!BV9</f>
        <v>0.68</v>
      </c>
      <c r="O9" s="2">
        <f>'Hipotetico 1 ida'!BW9</f>
        <v>0.76</v>
      </c>
      <c r="P9" s="2" t="s">
        <v>59</v>
      </c>
      <c r="R9" s="3" t="s">
        <v>6</v>
      </c>
      <c r="S9" s="2">
        <f>'Hipotetico 1 regreso'!BL9</f>
        <v>20.98</v>
      </c>
      <c r="T9" s="2">
        <f>'Hipotetico 1 regreso'!BM9</f>
        <v>23.32</v>
      </c>
      <c r="U9" s="2" t="str">
        <f>'Hipotetico 1 regreso'!BN9</f>
        <v>NA</v>
      </c>
      <c r="W9" s="3" t="s">
        <v>6</v>
      </c>
      <c r="X9" s="2">
        <f>'Hipotetico 1 regreso'!BQ9</f>
        <v>1.4E-2</v>
      </c>
      <c r="Y9" s="2">
        <f>'Hipotetico 1 regreso'!BR9</f>
        <v>1.4E-2</v>
      </c>
      <c r="Z9" s="2" t="str">
        <f>'Hipotetico 1 regreso'!BS9</f>
        <v>NA</v>
      </c>
      <c r="AB9" s="3" t="s">
        <v>6</v>
      </c>
      <c r="AC9" s="2">
        <f>'Hipotetico 1 regreso'!BV9</f>
        <v>0.70000000000000007</v>
      </c>
      <c r="AD9" s="2">
        <f>'Hipotetico 1 regreso'!BW9</f>
        <v>0.77</v>
      </c>
      <c r="AE9" s="2" t="str">
        <f>'Hipotetico 1 regreso'!BX9</f>
        <v>NA</v>
      </c>
      <c r="AG9" s="3" t="s">
        <v>6</v>
      </c>
      <c r="AH9" s="2">
        <f>D9+S9</f>
        <v>43.650000000000006</v>
      </c>
      <c r="AI9" s="2">
        <f t="shared" ref="AI9" si="0">E9+T9</f>
        <v>49.29</v>
      </c>
      <c r="AJ9" s="2" t="s">
        <v>59</v>
      </c>
      <c r="AL9" s="3" t="s">
        <v>6</v>
      </c>
      <c r="AM9" s="2">
        <f>I9+X9</f>
        <v>2.8000000000000001E-2</v>
      </c>
      <c r="AN9" s="2">
        <f t="shared" ref="AN9:AN11" si="1">J9+Y9</f>
        <v>2.8000000000000001E-2</v>
      </c>
      <c r="AO9" s="2" t="s">
        <v>59</v>
      </c>
      <c r="AQ9" s="3" t="s">
        <v>6</v>
      </c>
      <c r="AR9" s="2">
        <f>N9+AC9</f>
        <v>1.3800000000000001</v>
      </c>
      <c r="AS9" s="2">
        <f t="shared" ref="AS9:AS11" si="2">O9+AD9</f>
        <v>1.53</v>
      </c>
      <c r="AT9" s="2" t="s">
        <v>59</v>
      </c>
      <c r="AV9" s="3" t="s">
        <v>5</v>
      </c>
      <c r="AW9" s="2">
        <f>'Hipotetico 1 ida'!DC9</f>
        <v>14.020000000000001</v>
      </c>
      <c r="AY9" s="3" t="s">
        <v>5</v>
      </c>
      <c r="AZ9" s="2">
        <f>'Hipotetico 1 ida'!DF9</f>
        <v>1.2E-2</v>
      </c>
      <c r="BB9" s="3" t="s">
        <v>5</v>
      </c>
      <c r="BC9" s="2">
        <f>'Hipotetico 1 ida'!DI9</f>
        <v>0.43000000000000005</v>
      </c>
      <c r="BE9" s="3" t="s">
        <v>5</v>
      </c>
      <c r="BF9" s="2">
        <f>'Hipotetico 1 regreso'!DB9</f>
        <v>12.870000000000001</v>
      </c>
      <c r="BH9" s="3" t="s">
        <v>5</v>
      </c>
      <c r="BI9" s="2">
        <f>'Hipotetico 1 regreso'!DE9</f>
        <v>1.2E-2</v>
      </c>
      <c r="BK9" s="3" t="s">
        <v>5</v>
      </c>
      <c r="BL9" s="2">
        <f>'Hipotetico 1 regreso'!DH9</f>
        <v>0.42000000000000004</v>
      </c>
      <c r="BN9" s="3" t="s">
        <v>5</v>
      </c>
      <c r="BO9" s="2">
        <f>AW9+BF9</f>
        <v>26.89</v>
      </c>
      <c r="BQ9" s="3" t="s">
        <v>5</v>
      </c>
      <c r="BR9" s="2">
        <f>AZ9+BI9</f>
        <v>2.4E-2</v>
      </c>
      <c r="BT9" s="3" t="s">
        <v>5</v>
      </c>
      <c r="BU9" s="2">
        <f>BC9+BL9</f>
        <v>0.85000000000000009</v>
      </c>
    </row>
    <row r="10" spans="3:73" x14ac:dyDescent="0.25">
      <c r="C10" s="3" t="s">
        <v>3</v>
      </c>
      <c r="D10" s="2">
        <f>'Hipotetico 1 ida'!BL10</f>
        <v>7.99</v>
      </c>
      <c r="E10" s="2">
        <f>'Hipotetico 1 ida'!BM10</f>
        <v>6.4700000000000006</v>
      </c>
      <c r="F10" s="2">
        <f>'Hipotetico 1 ida'!BN10</f>
        <v>3.51</v>
      </c>
      <c r="H10" s="3" t="s">
        <v>3</v>
      </c>
      <c r="I10" s="2">
        <f>'Hipotetico 1 ida'!BQ10</f>
        <v>2E-3</v>
      </c>
      <c r="J10" s="2">
        <f>'Hipotetico 1 ida'!BR10</f>
        <v>2E-3</v>
      </c>
      <c r="K10" s="2">
        <f>'Hipotetico 1 ida'!BS10</f>
        <v>2E-3</v>
      </c>
      <c r="M10" s="3" t="s">
        <v>3</v>
      </c>
      <c r="N10" s="2">
        <f>'Hipotetico 1 ida'!BV10</f>
        <v>0.4</v>
      </c>
      <c r="O10" s="2">
        <f>'Hipotetico 1 ida'!BW10</f>
        <v>0.38</v>
      </c>
      <c r="P10" s="2">
        <f>'Hipotetico 1 ida'!BX10</f>
        <v>0.18000000000000002</v>
      </c>
      <c r="R10" s="3" t="s">
        <v>3</v>
      </c>
      <c r="S10" s="2">
        <f>'Hipotetico 1 regreso'!BL10</f>
        <v>7.1199999999999992</v>
      </c>
      <c r="T10" s="2">
        <f>'Hipotetico 1 regreso'!BM10</f>
        <v>5.77</v>
      </c>
      <c r="U10" s="2">
        <f>'Hipotetico 1 regreso'!BN10</f>
        <v>3.13</v>
      </c>
      <c r="W10" s="3" t="s">
        <v>3</v>
      </c>
      <c r="X10" s="2">
        <f>'Hipotetico 1 regreso'!BQ10</f>
        <v>2E-3</v>
      </c>
      <c r="Y10" s="2">
        <f>'Hipotetico 1 regreso'!BR10</f>
        <v>2E-3</v>
      </c>
      <c r="Z10" s="2">
        <f>'Hipotetico 1 regreso'!BS10</f>
        <v>2E-3</v>
      </c>
      <c r="AB10" s="3" t="s">
        <v>3</v>
      </c>
      <c r="AC10" s="2">
        <f>'Hipotetico 1 regreso'!BV10</f>
        <v>0.4</v>
      </c>
      <c r="AD10" s="2">
        <f>'Hipotetico 1 regreso'!BW10</f>
        <v>0.39</v>
      </c>
      <c r="AE10" s="2">
        <f>'Hipotetico 1 regreso'!BX10</f>
        <v>0.19</v>
      </c>
      <c r="AG10" s="3" t="s">
        <v>3</v>
      </c>
      <c r="AH10" s="2">
        <f t="shared" ref="AH10" si="3">D10+S10</f>
        <v>15.11</v>
      </c>
      <c r="AI10" s="2">
        <f t="shared" ref="AI10:AI11" si="4">E10+T10</f>
        <v>12.24</v>
      </c>
      <c r="AJ10" s="2">
        <f t="shared" ref="AJ10:AJ12" si="5">F10+U10</f>
        <v>6.64</v>
      </c>
      <c r="AL10" s="3" t="s">
        <v>3</v>
      </c>
      <c r="AM10" s="2">
        <f t="shared" ref="AM10" si="6">I10+X10</f>
        <v>4.0000000000000001E-3</v>
      </c>
      <c r="AN10" s="2">
        <f t="shared" si="1"/>
        <v>4.0000000000000001E-3</v>
      </c>
      <c r="AO10" s="2">
        <f t="shared" ref="AO10:AO12" si="7">K10+Z10</f>
        <v>4.0000000000000001E-3</v>
      </c>
      <c r="AQ10" s="3" t="s">
        <v>3</v>
      </c>
      <c r="AR10" s="2">
        <f t="shared" ref="AR10" si="8">N10+AC10</f>
        <v>0.8</v>
      </c>
      <c r="AS10" s="2">
        <f t="shared" si="2"/>
        <v>0.77</v>
      </c>
      <c r="AT10" s="2">
        <f t="shared" ref="AT10:AT12" si="9">P10+AE10</f>
        <v>0.37</v>
      </c>
      <c r="AV10" s="4" t="s">
        <v>8</v>
      </c>
      <c r="AW10" s="2">
        <f>SUM(AW6:AW9)</f>
        <v>27.450000000000003</v>
      </c>
      <c r="AY10" s="4" t="s">
        <v>8</v>
      </c>
      <c r="AZ10" s="2">
        <f>SUM(AZ6:AZ9)</f>
        <v>2.4E-2</v>
      </c>
      <c r="BB10" s="4" t="s">
        <v>8</v>
      </c>
      <c r="BC10" s="2">
        <f>SUM(BC6:BC9)</f>
        <v>0.8600000000000001</v>
      </c>
      <c r="BE10" s="4" t="s">
        <v>8</v>
      </c>
      <c r="BF10" s="2">
        <f>SUM(BF6:BF9)</f>
        <v>25.04</v>
      </c>
      <c r="BH10" s="4" t="s">
        <v>8</v>
      </c>
      <c r="BI10" s="2">
        <f>SUM(BI6:BI9)</f>
        <v>2.4E-2</v>
      </c>
      <c r="BK10" s="4" t="s">
        <v>8</v>
      </c>
      <c r="BL10" s="2">
        <f>SUM(BL6:BL9)</f>
        <v>0.84000000000000008</v>
      </c>
      <c r="BN10" s="4" t="s">
        <v>8</v>
      </c>
      <c r="BO10" s="2">
        <f>SUM(BO6:BO9)</f>
        <v>52.49</v>
      </c>
      <c r="BQ10" s="4" t="s">
        <v>8</v>
      </c>
      <c r="BR10" s="2">
        <f>SUM(BR6:BR9)</f>
        <v>4.8000000000000001E-2</v>
      </c>
      <c r="BT10" s="4" t="s">
        <v>8</v>
      </c>
      <c r="BU10" s="2">
        <f>SUM(BU6:BU9)</f>
        <v>1.7000000000000002</v>
      </c>
    </row>
    <row r="11" spans="3:73" x14ac:dyDescent="0.25">
      <c r="C11" s="3" t="s">
        <v>4</v>
      </c>
      <c r="D11" s="2" t="s">
        <v>59</v>
      </c>
      <c r="E11" s="2">
        <f>'Hipotetico 1 ida'!BM11</f>
        <v>4.38</v>
      </c>
      <c r="F11" s="2">
        <f>'Hipotetico 1 ida'!BN11</f>
        <v>13.84</v>
      </c>
      <c r="H11" s="3" t="s">
        <v>4</v>
      </c>
      <c r="I11" s="2" t="s">
        <v>59</v>
      </c>
      <c r="J11" s="2">
        <f>'Hipotetico 1 ida'!BR11</f>
        <v>2E-3</v>
      </c>
      <c r="K11" s="2">
        <f>'Hipotetico 1 ida'!BS11</f>
        <v>1.4E-2</v>
      </c>
      <c r="M11" s="3" t="s">
        <v>4</v>
      </c>
      <c r="N11" s="2" t="s">
        <v>59</v>
      </c>
      <c r="O11" s="2">
        <f>'Hipotetico 1 ida'!BW11</f>
        <v>0.28999999999999998</v>
      </c>
      <c r="P11" s="2">
        <f>'Hipotetico 1 ida'!BX11</f>
        <v>0.81</v>
      </c>
      <c r="R11" s="3" t="s">
        <v>4</v>
      </c>
      <c r="S11" s="2" t="str">
        <f>'Hipotetico 1 regreso'!BL11</f>
        <v>NA</v>
      </c>
      <c r="T11" s="2">
        <f>'Hipotetico 1 regreso'!BM11</f>
        <v>3.97</v>
      </c>
      <c r="U11" s="2">
        <f>'Hipotetico 1 regreso'!BN11</f>
        <v>12.55</v>
      </c>
      <c r="W11" s="3" t="s">
        <v>4</v>
      </c>
      <c r="X11" s="2" t="str">
        <f>'Hipotetico 1 regreso'!BQ11</f>
        <v>NA</v>
      </c>
      <c r="Y11" s="2">
        <f>'Hipotetico 1 regreso'!BR11</f>
        <v>2E-3</v>
      </c>
      <c r="Z11" s="2">
        <f>'Hipotetico 1 regreso'!BS11</f>
        <v>1.4E-2</v>
      </c>
      <c r="AB11" s="3" t="s">
        <v>4</v>
      </c>
      <c r="AC11" s="2" t="str">
        <f>'Hipotetico 1 regreso'!BV11</f>
        <v>NA</v>
      </c>
      <c r="AD11" s="2">
        <f>'Hipotetico 1 regreso'!BW11</f>
        <v>0.3</v>
      </c>
      <c r="AE11" s="2">
        <f>'Hipotetico 1 regreso'!BX11</f>
        <v>0.82000000000000006</v>
      </c>
      <c r="AG11" s="3" t="s">
        <v>4</v>
      </c>
      <c r="AH11" s="2" t="s">
        <v>59</v>
      </c>
      <c r="AI11" s="2">
        <f t="shared" si="4"/>
        <v>8.35</v>
      </c>
      <c r="AJ11" s="2">
        <f t="shared" si="5"/>
        <v>26.39</v>
      </c>
      <c r="AL11" s="3" t="s">
        <v>4</v>
      </c>
      <c r="AM11" s="2" t="s">
        <v>59</v>
      </c>
      <c r="AN11" s="2">
        <f t="shared" si="1"/>
        <v>4.0000000000000001E-3</v>
      </c>
      <c r="AO11" s="2">
        <f t="shared" si="7"/>
        <v>2.8000000000000001E-2</v>
      </c>
      <c r="AQ11" s="3" t="s">
        <v>4</v>
      </c>
      <c r="AR11" s="2" t="s">
        <v>59</v>
      </c>
      <c r="AS11" s="2">
        <f t="shared" si="2"/>
        <v>0.59</v>
      </c>
      <c r="AT11" s="2">
        <f t="shared" si="9"/>
        <v>1.6300000000000001</v>
      </c>
    </row>
    <row r="12" spans="3:73" x14ac:dyDescent="0.25">
      <c r="C12" s="3" t="s">
        <v>5</v>
      </c>
      <c r="D12" s="2" t="s">
        <v>59</v>
      </c>
      <c r="E12" s="2" t="s">
        <v>59</v>
      </c>
      <c r="F12" s="2">
        <f>'Hipotetico 1 ida'!BN12</f>
        <v>10.299999999999999</v>
      </c>
      <c r="H12" s="3" t="s">
        <v>5</v>
      </c>
      <c r="I12" s="2" t="s">
        <v>59</v>
      </c>
      <c r="J12" s="2" t="s">
        <v>59</v>
      </c>
      <c r="K12" s="2">
        <f>'Hipotetico 1 ida'!BS12</f>
        <v>1.4E-2</v>
      </c>
      <c r="M12" s="3" t="s">
        <v>5</v>
      </c>
      <c r="N12" s="2" t="s">
        <v>59</v>
      </c>
      <c r="O12" s="2" t="s">
        <v>59</v>
      </c>
      <c r="P12" s="2">
        <f>'Hipotetico 1 ida'!BX12</f>
        <v>0.56999999999999995</v>
      </c>
      <c r="R12" s="3" t="s">
        <v>5</v>
      </c>
      <c r="S12" s="2" t="str">
        <f>'Hipotetico 1 regreso'!BL12</f>
        <v>NA</v>
      </c>
      <c r="T12" s="2" t="str">
        <f>'Hipotetico 1 regreso'!BM12</f>
        <v>NA</v>
      </c>
      <c r="U12" s="2">
        <f>'Hipotetico 1 regreso'!BN12</f>
        <v>9.4599999999999991</v>
      </c>
      <c r="W12" s="3" t="s">
        <v>5</v>
      </c>
      <c r="X12" s="2" t="str">
        <f>'Hipotetico 1 regreso'!BQ12</f>
        <v>NA</v>
      </c>
      <c r="Y12" s="2" t="str">
        <f>'Hipotetico 1 regreso'!BR12</f>
        <v>NA</v>
      </c>
      <c r="Z12" s="2">
        <f>'Hipotetico 1 regreso'!BS12</f>
        <v>1.4E-2</v>
      </c>
      <c r="AB12" s="3" t="s">
        <v>5</v>
      </c>
      <c r="AC12" s="2" t="str">
        <f>'Hipotetico 1 regreso'!BV12</f>
        <v>NA</v>
      </c>
      <c r="AD12" s="2" t="str">
        <f>'Hipotetico 1 regreso'!BW12</f>
        <v>NA</v>
      </c>
      <c r="AE12" s="2">
        <f>'Hipotetico 1 regreso'!BX12</f>
        <v>0.57999999999999996</v>
      </c>
      <c r="AG12" s="3" t="s">
        <v>5</v>
      </c>
      <c r="AH12" s="2" t="s">
        <v>59</v>
      </c>
      <c r="AI12" s="2" t="s">
        <v>59</v>
      </c>
      <c r="AJ12" s="2">
        <f t="shared" si="5"/>
        <v>19.759999999999998</v>
      </c>
      <c r="AL12" s="3" t="s">
        <v>5</v>
      </c>
      <c r="AM12" s="2" t="s">
        <v>59</v>
      </c>
      <c r="AN12" s="2" t="s">
        <v>59</v>
      </c>
      <c r="AO12" s="2">
        <f t="shared" si="7"/>
        <v>2.8000000000000001E-2</v>
      </c>
      <c r="AQ12" s="3" t="s">
        <v>5</v>
      </c>
      <c r="AR12" s="2" t="s">
        <v>59</v>
      </c>
      <c r="AS12" s="2" t="s">
        <v>59</v>
      </c>
      <c r="AT12" s="2">
        <f t="shared" si="9"/>
        <v>1.1499999999999999</v>
      </c>
      <c r="AV12" s="20" t="s">
        <v>34</v>
      </c>
      <c r="AW12" s="21"/>
      <c r="AY12" s="20" t="s">
        <v>42</v>
      </c>
      <c r="AZ12" s="21"/>
      <c r="BB12" s="20" t="s">
        <v>53</v>
      </c>
      <c r="BC12" s="21"/>
      <c r="BE12" s="20" t="s">
        <v>34</v>
      </c>
      <c r="BF12" s="21"/>
      <c r="BH12" s="20" t="s">
        <v>42</v>
      </c>
      <c r="BI12" s="21"/>
      <c r="BK12" s="20" t="s">
        <v>53</v>
      </c>
      <c r="BL12" s="21"/>
      <c r="BN12" s="20" t="s">
        <v>34</v>
      </c>
      <c r="BO12" s="21"/>
      <c r="BQ12" s="20" t="s">
        <v>42</v>
      </c>
      <c r="BR12" s="21"/>
      <c r="BT12" s="20" t="s">
        <v>53</v>
      </c>
      <c r="BU12" s="21"/>
    </row>
    <row r="13" spans="3:73" x14ac:dyDescent="0.25">
      <c r="C13" s="4" t="s">
        <v>8</v>
      </c>
      <c r="D13" s="2">
        <f>SUM(D9:D12)</f>
        <v>30.660000000000004</v>
      </c>
      <c r="E13" s="2">
        <f>SUM(E9:E12)</f>
        <v>36.82</v>
      </c>
      <c r="F13" s="2">
        <f>SUM(F9:F12)</f>
        <v>27.65</v>
      </c>
      <c r="H13" s="4" t="s">
        <v>8</v>
      </c>
      <c r="I13" s="2">
        <f>SUM(I9:I12)</f>
        <v>1.6E-2</v>
      </c>
      <c r="J13" s="2">
        <f>SUM(J9:J12)</f>
        <v>1.8000000000000002E-2</v>
      </c>
      <c r="K13" s="2">
        <f>SUM(K9:K12)</f>
        <v>0.03</v>
      </c>
      <c r="M13" s="4" t="s">
        <v>8</v>
      </c>
      <c r="N13" s="2">
        <f>SUM(N9:N12)</f>
        <v>1.08</v>
      </c>
      <c r="O13" s="2">
        <f>SUM(O9:O12)</f>
        <v>1.4300000000000002</v>
      </c>
      <c r="P13" s="2">
        <f>SUM(P9:P12)</f>
        <v>1.56</v>
      </c>
      <c r="R13" s="4" t="s">
        <v>8</v>
      </c>
      <c r="S13" s="2">
        <f>SUM(S9:S12)</f>
        <v>28.1</v>
      </c>
      <c r="T13" s="2">
        <f>SUM(T9:T12)</f>
        <v>33.06</v>
      </c>
      <c r="U13" s="2">
        <f>SUM(U9:U12)</f>
        <v>25.14</v>
      </c>
      <c r="W13" s="4" t="s">
        <v>8</v>
      </c>
      <c r="X13" s="2">
        <f>SUM(X9:X12)</f>
        <v>1.6E-2</v>
      </c>
      <c r="Y13" s="2">
        <f>SUM(Y9:Y12)</f>
        <v>1.8000000000000002E-2</v>
      </c>
      <c r="Z13" s="2">
        <f>SUM(Z9:Z12)</f>
        <v>0.03</v>
      </c>
      <c r="AB13" s="4" t="s">
        <v>8</v>
      </c>
      <c r="AC13" s="2">
        <f>SUM(AC9:AC12)</f>
        <v>1.1000000000000001</v>
      </c>
      <c r="AD13" s="2">
        <f>SUM(AD9:AD12)</f>
        <v>1.4600000000000002</v>
      </c>
      <c r="AE13" s="2">
        <f>SUM(AE9:AE12)</f>
        <v>1.5899999999999999</v>
      </c>
      <c r="AG13" s="4" t="s">
        <v>8</v>
      </c>
      <c r="AH13" s="2">
        <f>SUM(AH9:AH12)</f>
        <v>58.760000000000005</v>
      </c>
      <c r="AI13" s="2">
        <f>SUM(AI9:AI12)</f>
        <v>69.88</v>
      </c>
      <c r="AJ13" s="2">
        <f>SUM(AJ9:AJ12)</f>
        <v>52.79</v>
      </c>
      <c r="AL13" s="4" t="s">
        <v>8</v>
      </c>
      <c r="AM13" s="2">
        <f>SUM(AM9:AM12)</f>
        <v>3.2000000000000001E-2</v>
      </c>
      <c r="AN13" s="2">
        <f>SUM(AN9:AN12)</f>
        <v>3.6000000000000004E-2</v>
      </c>
      <c r="AO13" s="2">
        <f>SUM(AO9:AO12)</f>
        <v>0.06</v>
      </c>
      <c r="AQ13" s="4" t="s">
        <v>8</v>
      </c>
      <c r="AR13" s="2">
        <f>SUM(AR9:AR12)</f>
        <v>2.1800000000000002</v>
      </c>
      <c r="AS13" s="2">
        <f>SUM(AS9:AS12)</f>
        <v>2.8899999999999997</v>
      </c>
      <c r="AT13" s="2">
        <f>SUM(AT9:AT12)</f>
        <v>3.15</v>
      </c>
      <c r="AV13" s="3" t="s">
        <v>4</v>
      </c>
      <c r="AW13" s="2">
        <f>'Hipotetico 1 ida'!DC13</f>
        <v>2.58</v>
      </c>
      <c r="AY13" s="3" t="s">
        <v>4</v>
      </c>
      <c r="AZ13" s="2">
        <f>'Hipotetico 1 ida'!DF13</f>
        <v>1.18</v>
      </c>
      <c r="BB13" s="3" t="s">
        <v>4</v>
      </c>
      <c r="BC13" s="2">
        <f>'Hipotetico 1 ida'!DI13</f>
        <v>9.0000000000000011E-3</v>
      </c>
      <c r="BE13" s="3" t="s">
        <v>4</v>
      </c>
      <c r="BF13" s="2">
        <f>'Hipotetico 1 regreso'!DB13</f>
        <v>2.4800000000000004</v>
      </c>
      <c r="BH13" s="3" t="s">
        <v>4</v>
      </c>
      <c r="BI13" s="2">
        <f>'Hipotetico 1 regreso'!DE13</f>
        <v>1.1099999999999999</v>
      </c>
      <c r="BK13" s="3" t="s">
        <v>4</v>
      </c>
      <c r="BL13" s="2">
        <f>'Hipotetico 1 regreso'!DH13</f>
        <v>7.0000000000000001E-3</v>
      </c>
      <c r="BN13" s="3" t="s">
        <v>4</v>
      </c>
      <c r="BO13" s="2">
        <f>AW13+BF13</f>
        <v>5.0600000000000005</v>
      </c>
      <c r="BQ13" s="3" t="s">
        <v>4</v>
      </c>
      <c r="BR13" s="2">
        <f>AZ13+BI13</f>
        <v>2.29</v>
      </c>
      <c r="BT13" s="3" t="s">
        <v>4</v>
      </c>
      <c r="BU13" s="2">
        <f>BC13+BL13</f>
        <v>1.6E-2</v>
      </c>
    </row>
    <row r="14" spans="3:73" x14ac:dyDescent="0.25">
      <c r="AV14" s="3" t="s">
        <v>5</v>
      </c>
      <c r="AW14" s="2">
        <f>'Hipotetico 1 ida'!DC14</f>
        <v>2.2699999999999996</v>
      </c>
      <c r="AY14" s="3" t="s">
        <v>5</v>
      </c>
      <c r="AZ14" s="2">
        <f>'Hipotetico 1 ida'!DF14</f>
        <v>1.0900000000000001</v>
      </c>
      <c r="BB14" s="3" t="s">
        <v>5</v>
      </c>
      <c r="BC14" s="2">
        <f>'Hipotetico 1 ida'!DI14</f>
        <v>9.0000000000000011E-3</v>
      </c>
      <c r="BE14" s="3" t="s">
        <v>5</v>
      </c>
      <c r="BF14" s="2">
        <f>'Hipotetico 1 regreso'!DB14</f>
        <v>2.19</v>
      </c>
      <c r="BH14" s="3" t="s">
        <v>5</v>
      </c>
      <c r="BI14" s="2">
        <f>'Hipotetico 1 regreso'!DE14</f>
        <v>1.04</v>
      </c>
      <c r="BK14" s="3" t="s">
        <v>5</v>
      </c>
      <c r="BL14" s="2">
        <f>'Hipotetico 1 regreso'!DH14</f>
        <v>7.0000000000000001E-3</v>
      </c>
      <c r="BN14" s="3" t="s">
        <v>5</v>
      </c>
      <c r="BO14" s="2">
        <f>AW14+BF14</f>
        <v>4.4599999999999991</v>
      </c>
      <c r="BQ14" s="3" t="s">
        <v>5</v>
      </c>
      <c r="BR14" s="2">
        <f>AZ14+BI14</f>
        <v>2.13</v>
      </c>
      <c r="BT14" s="3" t="s">
        <v>5</v>
      </c>
      <c r="BU14" s="2">
        <f>BC14+BL14</f>
        <v>1.6E-2</v>
      </c>
    </row>
    <row r="15" spans="3:73" x14ac:dyDescent="0.25">
      <c r="C15" s="20" t="s">
        <v>34</v>
      </c>
      <c r="D15" s="25"/>
      <c r="E15" s="25"/>
      <c r="F15" s="21"/>
      <c r="H15" s="20" t="s">
        <v>42</v>
      </c>
      <c r="I15" s="25"/>
      <c r="J15" s="25"/>
      <c r="K15" s="21"/>
      <c r="M15" s="20" t="s">
        <v>53</v>
      </c>
      <c r="N15" s="25"/>
      <c r="O15" s="25"/>
      <c r="P15" s="21"/>
      <c r="R15" s="20" t="s">
        <v>34</v>
      </c>
      <c r="S15" s="25"/>
      <c r="T15" s="25"/>
      <c r="U15" s="21"/>
      <c r="W15" s="20" t="s">
        <v>42</v>
      </c>
      <c r="X15" s="25"/>
      <c r="Y15" s="25"/>
      <c r="Z15" s="21"/>
      <c r="AB15" s="20" t="s">
        <v>53</v>
      </c>
      <c r="AC15" s="25"/>
      <c r="AD15" s="25"/>
      <c r="AE15" s="21"/>
      <c r="AG15" s="20" t="s">
        <v>34</v>
      </c>
      <c r="AH15" s="25"/>
      <c r="AI15" s="25"/>
      <c r="AJ15" s="21"/>
      <c r="AL15" s="20" t="s">
        <v>42</v>
      </c>
      <c r="AM15" s="25"/>
      <c r="AN15" s="25"/>
      <c r="AO15" s="21"/>
      <c r="AQ15" s="20" t="s">
        <v>53</v>
      </c>
      <c r="AR15" s="25"/>
      <c r="AS15" s="25"/>
      <c r="AT15" s="21"/>
      <c r="AV15" s="4" t="s">
        <v>8</v>
      </c>
      <c r="AW15" s="2">
        <f>SUM(AW11:AW14)</f>
        <v>4.8499999999999996</v>
      </c>
      <c r="AY15" s="4" t="s">
        <v>8</v>
      </c>
      <c r="AZ15" s="2">
        <f>SUM(AZ11:AZ14)</f>
        <v>2.27</v>
      </c>
      <c r="BB15" s="4" t="s">
        <v>8</v>
      </c>
      <c r="BC15" s="2">
        <f>SUM(BC11:BC14)</f>
        <v>1.8000000000000002E-2</v>
      </c>
      <c r="BE15" s="4" t="s">
        <v>8</v>
      </c>
      <c r="BF15" s="2">
        <f>SUM(BF11:BF14)</f>
        <v>4.67</v>
      </c>
      <c r="BH15" s="4" t="s">
        <v>8</v>
      </c>
      <c r="BI15" s="2">
        <f>SUM(BI11:BI14)</f>
        <v>2.15</v>
      </c>
      <c r="BK15" s="4" t="s">
        <v>8</v>
      </c>
      <c r="BL15" s="2">
        <f>SUM(BL11:BL14)</f>
        <v>1.4E-2</v>
      </c>
      <c r="BN15" s="4" t="s">
        <v>8</v>
      </c>
      <c r="BO15" s="2">
        <f>SUM(BO11:BO14)</f>
        <v>9.52</v>
      </c>
      <c r="BQ15" s="4" t="s">
        <v>8</v>
      </c>
      <c r="BR15" s="2">
        <f>SUM(BR11:BR14)</f>
        <v>4.42</v>
      </c>
      <c r="BT15" s="4" t="s">
        <v>8</v>
      </c>
      <c r="BU15" s="2">
        <f>SUM(BU11:BU14)</f>
        <v>3.2000000000000001E-2</v>
      </c>
    </row>
    <row r="16" spans="3:73" x14ac:dyDescent="0.25">
      <c r="C16" s="3"/>
      <c r="D16" s="3">
        <v>2000</v>
      </c>
      <c r="E16" s="3">
        <v>2007</v>
      </c>
      <c r="F16" s="3">
        <v>2015</v>
      </c>
      <c r="H16" s="3"/>
      <c r="I16" s="3">
        <v>2000</v>
      </c>
      <c r="J16" s="3">
        <v>2007</v>
      </c>
      <c r="K16" s="3">
        <v>2015</v>
      </c>
      <c r="M16" s="3"/>
      <c r="N16" s="3">
        <v>2000</v>
      </c>
      <c r="O16" s="3">
        <v>2007</v>
      </c>
      <c r="P16" s="3">
        <v>2015</v>
      </c>
      <c r="R16" s="3"/>
      <c r="S16" s="3">
        <v>2000</v>
      </c>
      <c r="T16" s="3">
        <v>2007</v>
      </c>
      <c r="U16" s="3">
        <v>2015</v>
      </c>
      <c r="W16" s="3"/>
      <c r="X16" s="3">
        <v>2000</v>
      </c>
      <c r="Y16" s="3">
        <v>2007</v>
      </c>
      <c r="Z16" s="3">
        <v>2015</v>
      </c>
      <c r="AB16" s="3"/>
      <c r="AC16" s="3">
        <v>2000</v>
      </c>
      <c r="AD16" s="3">
        <v>2007</v>
      </c>
      <c r="AE16" s="3">
        <v>2015</v>
      </c>
      <c r="AG16" s="3"/>
      <c r="AH16" s="3">
        <v>2000</v>
      </c>
      <c r="AI16" s="3">
        <v>2007</v>
      </c>
      <c r="AJ16" s="3">
        <v>2015</v>
      </c>
      <c r="AL16" s="3"/>
      <c r="AM16" s="3">
        <v>2000</v>
      </c>
      <c r="AN16" s="3">
        <v>2007</v>
      </c>
      <c r="AO16" s="3">
        <v>2015</v>
      </c>
      <c r="AQ16" s="3"/>
      <c r="AR16" s="3">
        <v>2000</v>
      </c>
      <c r="AS16" s="3">
        <v>2007</v>
      </c>
      <c r="AT16" s="3">
        <v>2015</v>
      </c>
    </row>
    <row r="17" spans="3:73" x14ac:dyDescent="0.25">
      <c r="C17" s="3" t="s">
        <v>6</v>
      </c>
      <c r="D17" s="2">
        <f>'Hipotetico 1 ida'!BL17</f>
        <v>6.53</v>
      </c>
      <c r="E17" s="2">
        <f>'Hipotetico 1 ida'!BM17</f>
        <v>7.37</v>
      </c>
      <c r="F17" s="2" t="s">
        <v>59</v>
      </c>
      <c r="H17" s="3" t="s">
        <v>6</v>
      </c>
      <c r="I17" s="2">
        <f>'Hipotetico 1 ida'!BQ17</f>
        <v>3.3600000000000003</v>
      </c>
      <c r="J17" s="2">
        <f>'Hipotetico 1 ida'!BR17</f>
        <v>3.59</v>
      </c>
      <c r="K17" s="2" t="s">
        <v>59</v>
      </c>
      <c r="M17" s="3" t="s">
        <v>6</v>
      </c>
      <c r="N17" s="2">
        <f>'Hipotetico 1 ida'!BV17</f>
        <v>1.7000000000000001E-2</v>
      </c>
      <c r="O17" s="2">
        <f>'Hipotetico 1 ida'!BW17</f>
        <v>1.7000000000000001E-2</v>
      </c>
      <c r="P17" s="2" t="s">
        <v>59</v>
      </c>
      <c r="R17" s="3" t="s">
        <v>6</v>
      </c>
      <c r="S17" s="2">
        <f>'Hipotetico 1 regreso'!BL17</f>
        <v>6.4600000000000009</v>
      </c>
      <c r="T17" s="2">
        <f>'Hipotetico 1 regreso'!BM17</f>
        <v>7.2899999999999991</v>
      </c>
      <c r="U17" s="2" t="str">
        <f>'Hipotetico 1 regreso'!BN17</f>
        <v>NA</v>
      </c>
      <c r="W17" s="3" t="s">
        <v>6</v>
      </c>
      <c r="X17" s="2">
        <f>'Hipotetico 1 regreso'!BQ17</f>
        <v>3.06</v>
      </c>
      <c r="Y17" s="2">
        <f>'Hipotetico 1 regreso'!BR17</f>
        <v>3.28</v>
      </c>
      <c r="Z17" s="2" t="str">
        <f>'Hipotetico 1 regreso'!BS17</f>
        <v>NA</v>
      </c>
      <c r="AB17" s="3" t="s">
        <v>6</v>
      </c>
      <c r="AC17" s="2">
        <f>'Hipotetico 1 regreso'!BV17</f>
        <v>1.9E-2</v>
      </c>
      <c r="AD17" s="2">
        <f>'Hipotetico 1 regreso'!BW17</f>
        <v>1.9E-2</v>
      </c>
      <c r="AE17" s="2" t="str">
        <f>'Hipotetico 1 regreso'!BX17</f>
        <v>NA</v>
      </c>
      <c r="AG17" s="3" t="s">
        <v>6</v>
      </c>
      <c r="AH17" s="2">
        <f>D17+S17</f>
        <v>12.990000000000002</v>
      </c>
      <c r="AI17" s="2">
        <f t="shared" ref="AI17:AI19" si="10">E17+T17</f>
        <v>14.66</v>
      </c>
      <c r="AJ17" s="2" t="s">
        <v>59</v>
      </c>
      <c r="AL17" s="3" t="s">
        <v>6</v>
      </c>
      <c r="AM17" s="2">
        <f>I17+X17</f>
        <v>6.42</v>
      </c>
      <c r="AN17" s="2">
        <f t="shared" ref="AN17:AN19" si="11">J17+Y17</f>
        <v>6.8699999999999992</v>
      </c>
      <c r="AO17" s="2" t="s">
        <v>59</v>
      </c>
      <c r="AQ17" s="3" t="s">
        <v>6</v>
      </c>
      <c r="AR17" s="2">
        <f>N17+AC17</f>
        <v>3.6000000000000004E-2</v>
      </c>
      <c r="AS17" s="2">
        <f t="shared" ref="AS17:AS19" si="12">O17+AD17</f>
        <v>3.6000000000000004E-2</v>
      </c>
      <c r="AT17" s="2" t="s">
        <v>59</v>
      </c>
      <c r="AV17" s="20" t="s">
        <v>35</v>
      </c>
      <c r="AW17" s="21"/>
      <c r="AY17" s="20" t="s">
        <v>43</v>
      </c>
      <c r="AZ17" s="21"/>
      <c r="BB17" s="20" t="s">
        <v>54</v>
      </c>
      <c r="BC17" s="21"/>
      <c r="BE17" s="20" t="s">
        <v>35</v>
      </c>
      <c r="BF17" s="21"/>
      <c r="BH17" s="20" t="s">
        <v>43</v>
      </c>
      <c r="BI17" s="21"/>
      <c r="BK17" s="20" t="s">
        <v>54</v>
      </c>
      <c r="BL17" s="21"/>
      <c r="BN17" s="20" t="s">
        <v>35</v>
      </c>
      <c r="BO17" s="21"/>
      <c r="BQ17" s="20" t="s">
        <v>43</v>
      </c>
      <c r="BR17" s="21"/>
      <c r="BT17" s="20" t="s">
        <v>54</v>
      </c>
      <c r="BU17" s="21"/>
    </row>
    <row r="18" spans="3:73" x14ac:dyDescent="0.25">
      <c r="C18" s="3" t="s">
        <v>3</v>
      </c>
      <c r="D18" s="2">
        <f>'Hipotetico 1 ida'!BL18</f>
        <v>2.0100000000000002</v>
      </c>
      <c r="E18" s="2">
        <f>'Hipotetico 1 ida'!BM18</f>
        <v>1.65</v>
      </c>
      <c r="F18" s="2">
        <f>'Hipotetico 1 ida'!BN18</f>
        <v>0.88000000000000012</v>
      </c>
      <c r="H18" s="3" t="s">
        <v>3</v>
      </c>
      <c r="I18" s="2">
        <f>'Hipotetico 1 ida'!BQ18</f>
        <v>1.34</v>
      </c>
      <c r="J18" s="2">
        <f>'Hipotetico 1 ida'!BR18</f>
        <v>1.05</v>
      </c>
      <c r="K18" s="2">
        <f>'Hipotetico 1 ida'!BS18</f>
        <v>0.5</v>
      </c>
      <c r="M18" s="3" t="s">
        <v>3</v>
      </c>
      <c r="N18" s="2">
        <f>'Hipotetico 1 ida'!BV18</f>
        <v>1.3999999999999999E-2</v>
      </c>
      <c r="O18" s="2">
        <f>'Hipotetico 1 ida'!BW18</f>
        <v>3.0000000000000001E-3</v>
      </c>
      <c r="P18" s="2">
        <f>'Hipotetico 1 ida'!BX18</f>
        <v>1E-3</v>
      </c>
      <c r="R18" s="3" t="s">
        <v>3</v>
      </c>
      <c r="S18" s="2">
        <f>'Hipotetico 1 regreso'!BL18</f>
        <v>1.93</v>
      </c>
      <c r="T18" s="2">
        <f>'Hipotetico 1 regreso'!BM18</f>
        <v>1.58</v>
      </c>
      <c r="U18" s="2">
        <f>'Hipotetico 1 regreso'!BN18</f>
        <v>0.85</v>
      </c>
      <c r="W18" s="3" t="s">
        <v>3</v>
      </c>
      <c r="X18" s="2">
        <f>'Hipotetico 1 regreso'!BQ18</f>
        <v>1.25</v>
      </c>
      <c r="Y18" s="2">
        <f>'Hipotetico 1 regreso'!BR18</f>
        <v>0.97</v>
      </c>
      <c r="Z18" s="2">
        <f>'Hipotetico 1 regreso'!BS18</f>
        <v>0.47</v>
      </c>
      <c r="AB18" s="3" t="s">
        <v>3</v>
      </c>
      <c r="AC18" s="2">
        <f>'Hipotetico 1 regreso'!BV18</f>
        <v>1.6E-2</v>
      </c>
      <c r="AD18" s="2">
        <f>'Hipotetico 1 regreso'!BW18</f>
        <v>4.0000000000000001E-3</v>
      </c>
      <c r="AE18" s="2">
        <f>'Hipotetico 1 regreso'!BX18</f>
        <v>2E-3</v>
      </c>
      <c r="AG18" s="3" t="s">
        <v>3</v>
      </c>
      <c r="AH18" s="2">
        <f t="shared" ref="AH18" si="13">D18+S18</f>
        <v>3.9400000000000004</v>
      </c>
      <c r="AI18" s="2">
        <f t="shared" si="10"/>
        <v>3.23</v>
      </c>
      <c r="AJ18" s="2">
        <f t="shared" ref="AJ18:AJ20" si="14">F18+U18</f>
        <v>1.73</v>
      </c>
      <c r="AL18" s="3" t="s">
        <v>3</v>
      </c>
      <c r="AM18" s="2">
        <f t="shared" ref="AM18" si="15">I18+X18</f>
        <v>2.59</v>
      </c>
      <c r="AN18" s="2">
        <f t="shared" si="11"/>
        <v>2.02</v>
      </c>
      <c r="AO18" s="2">
        <f t="shared" ref="AO18:AO20" si="16">K18+Z18</f>
        <v>0.97</v>
      </c>
      <c r="AQ18" s="3" t="s">
        <v>3</v>
      </c>
      <c r="AR18" s="2">
        <f t="shared" ref="AR18" si="17">N18+AC18</f>
        <v>0.03</v>
      </c>
      <c r="AS18" s="2">
        <f t="shared" si="12"/>
        <v>7.0000000000000001E-3</v>
      </c>
      <c r="AT18" s="2">
        <f t="shared" ref="AT18:AT20" si="18">P18+AE18</f>
        <v>3.0000000000000001E-3</v>
      </c>
      <c r="AV18" s="3" t="s">
        <v>4</v>
      </c>
      <c r="AW18" s="2">
        <f>'Hipotetico 1 ida'!DC18</f>
        <v>2.1</v>
      </c>
      <c r="AY18" s="3" t="s">
        <v>4</v>
      </c>
      <c r="AZ18" s="2">
        <f>'Hipotetico 1 ida'!DF18</f>
        <v>1.3900000000000001</v>
      </c>
      <c r="BB18" s="3" t="s">
        <v>4</v>
      </c>
      <c r="BC18" s="2">
        <f>'Hipotetico 1 ida'!DI18</f>
        <v>3.25</v>
      </c>
      <c r="BE18" s="3" t="s">
        <v>4</v>
      </c>
      <c r="BF18" s="2">
        <f>'Hipotetico 1 regreso'!DB18</f>
        <v>2.0099999999999998</v>
      </c>
      <c r="BH18" s="3" t="s">
        <v>4</v>
      </c>
      <c r="BI18" s="2">
        <f>'Hipotetico 1 regreso'!DE18</f>
        <v>1.3199999999999998</v>
      </c>
      <c r="BK18" s="3" t="s">
        <v>4</v>
      </c>
      <c r="BL18" s="2">
        <f>'Hipotetico 1 regreso'!DH18</f>
        <v>3.24</v>
      </c>
      <c r="BN18" s="3" t="s">
        <v>4</v>
      </c>
      <c r="BO18" s="2">
        <f>AW18+BF18</f>
        <v>4.1099999999999994</v>
      </c>
      <c r="BQ18" s="3" t="s">
        <v>4</v>
      </c>
      <c r="BR18" s="2">
        <f>AZ18+BI18</f>
        <v>2.71</v>
      </c>
      <c r="BT18" s="3" t="s">
        <v>4</v>
      </c>
      <c r="BU18" s="2">
        <f>BC18+BL18</f>
        <v>6.49</v>
      </c>
    </row>
    <row r="19" spans="3:73" x14ac:dyDescent="0.25">
      <c r="C19" s="3" t="s">
        <v>4</v>
      </c>
      <c r="D19" s="2" t="s">
        <v>59</v>
      </c>
      <c r="E19" s="2">
        <f>'Hipotetico 1 ida'!BM19</f>
        <v>0.84000000000000008</v>
      </c>
      <c r="F19" s="2">
        <f>'Hipotetico 1 ida'!BN19</f>
        <v>2.6599999999999997</v>
      </c>
      <c r="H19" s="3" t="s">
        <v>4</v>
      </c>
      <c r="I19" s="2" t="s">
        <v>59</v>
      </c>
      <c r="J19" s="2">
        <f>'Hipotetico 1 ida'!BR19</f>
        <v>0.44</v>
      </c>
      <c r="K19" s="2">
        <f>'Hipotetico 1 ida'!BS19</f>
        <v>1.22</v>
      </c>
      <c r="M19" s="3" t="s">
        <v>4</v>
      </c>
      <c r="N19" s="2" t="s">
        <v>59</v>
      </c>
      <c r="O19" s="2">
        <f>'Hipotetico 1 ida'!BW19</f>
        <v>3.0000000000000001E-3</v>
      </c>
      <c r="P19" s="2">
        <f>'Hipotetico 1 ida'!BX19</f>
        <v>1.7000000000000001E-2</v>
      </c>
      <c r="R19" s="3" t="s">
        <v>4</v>
      </c>
      <c r="S19" s="2" t="str">
        <f>'Hipotetico 1 regreso'!BL19</f>
        <v>NA</v>
      </c>
      <c r="T19" s="2">
        <f>'Hipotetico 1 regreso'!BM19</f>
        <v>0.82</v>
      </c>
      <c r="U19" s="2">
        <f>'Hipotetico 1 regreso'!BN19</f>
        <v>2.5599999999999996</v>
      </c>
      <c r="W19" s="3" t="s">
        <v>4</v>
      </c>
      <c r="X19" s="2" t="str">
        <f>'Hipotetico 1 regreso'!BQ19</f>
        <v>NA</v>
      </c>
      <c r="Y19" s="2">
        <f>'Hipotetico 1 regreso'!BR19</f>
        <v>0.41</v>
      </c>
      <c r="Z19" s="2">
        <f>'Hipotetico 1 regreso'!BS19</f>
        <v>1.1400000000000001</v>
      </c>
      <c r="AB19" s="3" t="s">
        <v>4</v>
      </c>
      <c r="AC19" s="2" t="str">
        <f>'Hipotetico 1 regreso'!BV19</f>
        <v>NA</v>
      </c>
      <c r="AD19" s="2">
        <f>'Hipotetico 1 regreso'!BW19</f>
        <v>3.0000000000000001E-3</v>
      </c>
      <c r="AE19" s="2">
        <f>'Hipotetico 1 regreso'!BX19</f>
        <v>1.9E-2</v>
      </c>
      <c r="AG19" s="3" t="s">
        <v>4</v>
      </c>
      <c r="AH19" s="2" t="s">
        <v>59</v>
      </c>
      <c r="AI19" s="2">
        <f t="shared" si="10"/>
        <v>1.6600000000000001</v>
      </c>
      <c r="AJ19" s="2">
        <f t="shared" si="14"/>
        <v>5.2199999999999989</v>
      </c>
      <c r="AL19" s="3" t="s">
        <v>4</v>
      </c>
      <c r="AM19" s="2" t="s">
        <v>59</v>
      </c>
      <c r="AN19" s="2">
        <f t="shared" si="11"/>
        <v>0.85</v>
      </c>
      <c r="AO19" s="2">
        <f t="shared" si="16"/>
        <v>2.3600000000000003</v>
      </c>
      <c r="AQ19" s="3" t="s">
        <v>4</v>
      </c>
      <c r="AR19" s="2" t="s">
        <v>59</v>
      </c>
      <c r="AS19" s="2">
        <f t="shared" si="12"/>
        <v>6.0000000000000001E-3</v>
      </c>
      <c r="AT19" s="2">
        <f t="shared" si="18"/>
        <v>3.6000000000000004E-2</v>
      </c>
      <c r="AV19" s="3" t="s">
        <v>5</v>
      </c>
      <c r="AW19" s="2">
        <f>'Hipotetico 1 ida'!DC19</f>
        <v>1.85</v>
      </c>
      <c r="AY19" s="3" t="s">
        <v>5</v>
      </c>
      <c r="AZ19" s="2">
        <f>'Hipotetico 1 ida'!DF19</f>
        <v>1.29</v>
      </c>
      <c r="BB19" s="3" t="s">
        <v>5</v>
      </c>
      <c r="BC19" s="2">
        <f>'Hipotetico 1 ida'!DI19</f>
        <v>3.25</v>
      </c>
      <c r="BE19" s="3" t="s">
        <v>5</v>
      </c>
      <c r="BF19" s="2">
        <f>'Hipotetico 1 regreso'!DB19</f>
        <v>1.7699999999999998</v>
      </c>
      <c r="BH19" s="3" t="s">
        <v>5</v>
      </c>
      <c r="BI19" s="2">
        <f>'Hipotetico 1 regreso'!DE19</f>
        <v>1.24</v>
      </c>
      <c r="BK19" s="3" t="s">
        <v>5</v>
      </c>
      <c r="BL19" s="2">
        <f>'Hipotetico 1 regreso'!DH19</f>
        <v>3.24</v>
      </c>
      <c r="BN19" s="3" t="s">
        <v>5</v>
      </c>
      <c r="BO19" s="2">
        <f>AW19+BF19</f>
        <v>3.62</v>
      </c>
      <c r="BQ19" s="3" t="s">
        <v>5</v>
      </c>
      <c r="BR19" s="2">
        <f>AZ19+BI19</f>
        <v>2.5300000000000002</v>
      </c>
      <c r="BT19" s="3" t="s">
        <v>5</v>
      </c>
      <c r="BU19" s="2">
        <f>BC19+BL19</f>
        <v>6.49</v>
      </c>
    </row>
    <row r="20" spans="3:73" x14ac:dyDescent="0.25">
      <c r="C20" s="3" t="s">
        <v>5</v>
      </c>
      <c r="D20" s="2" t="s">
        <v>59</v>
      </c>
      <c r="E20" s="2" t="s">
        <v>59</v>
      </c>
      <c r="F20" s="2">
        <f>'Hipotetico 1 ida'!BN20</f>
        <v>1.6800000000000002</v>
      </c>
      <c r="H20" s="3" t="s">
        <v>5</v>
      </c>
      <c r="I20" s="2" t="s">
        <v>59</v>
      </c>
      <c r="J20" s="2" t="s">
        <v>59</v>
      </c>
      <c r="K20" s="2">
        <f>'Hipotetico 1 ida'!BS20</f>
        <v>0.8</v>
      </c>
      <c r="M20" s="3" t="s">
        <v>5</v>
      </c>
      <c r="N20" s="2" t="s">
        <v>59</v>
      </c>
      <c r="O20" s="2" t="s">
        <v>59</v>
      </c>
      <c r="P20" s="2">
        <f>'Hipotetico 1 ida'!BX20</f>
        <v>1.6E-2</v>
      </c>
      <c r="R20" s="3" t="s">
        <v>5</v>
      </c>
      <c r="S20" s="2" t="str">
        <f>'Hipotetico 1 regreso'!BL20</f>
        <v>NA</v>
      </c>
      <c r="T20" s="2" t="str">
        <f>'Hipotetico 1 regreso'!BM20</f>
        <v>NA</v>
      </c>
      <c r="U20" s="2">
        <f>'Hipotetico 1 regreso'!BN20</f>
        <v>1.61</v>
      </c>
      <c r="W20" s="3" t="s">
        <v>5</v>
      </c>
      <c r="X20" s="2" t="str">
        <f>'Hipotetico 1 regreso'!BQ20</f>
        <v>NA</v>
      </c>
      <c r="Y20" s="2" t="str">
        <f>'Hipotetico 1 regreso'!BR20</f>
        <v>NA</v>
      </c>
      <c r="Z20" s="2">
        <f>'Hipotetico 1 regreso'!BS20</f>
        <v>0.75</v>
      </c>
      <c r="AB20" s="3" t="s">
        <v>5</v>
      </c>
      <c r="AC20" s="2" t="str">
        <f>'Hipotetico 1 regreso'!BV20</f>
        <v>NA</v>
      </c>
      <c r="AD20" s="2" t="str">
        <f>'Hipotetico 1 regreso'!BW20</f>
        <v>NA</v>
      </c>
      <c r="AE20" s="2">
        <f>'Hipotetico 1 regreso'!BX20</f>
        <v>1.7000000000000001E-2</v>
      </c>
      <c r="AG20" s="3" t="s">
        <v>5</v>
      </c>
      <c r="AH20" s="2" t="s">
        <v>59</v>
      </c>
      <c r="AI20" s="2" t="s">
        <v>59</v>
      </c>
      <c r="AJ20" s="2">
        <f t="shared" si="14"/>
        <v>3.29</v>
      </c>
      <c r="AL20" s="3" t="s">
        <v>5</v>
      </c>
      <c r="AM20" s="2" t="s">
        <v>59</v>
      </c>
      <c r="AN20" s="2" t="s">
        <v>59</v>
      </c>
      <c r="AO20" s="2">
        <f t="shared" si="16"/>
        <v>1.55</v>
      </c>
      <c r="AQ20" s="3" t="s">
        <v>5</v>
      </c>
      <c r="AR20" s="2" t="s">
        <v>59</v>
      </c>
      <c r="AS20" s="2" t="s">
        <v>59</v>
      </c>
      <c r="AT20" s="2">
        <f t="shared" si="18"/>
        <v>3.3000000000000002E-2</v>
      </c>
      <c r="AV20" s="4" t="s">
        <v>8</v>
      </c>
      <c r="AW20" s="2">
        <f>SUM(AW16:AW19)</f>
        <v>3.95</v>
      </c>
      <c r="AY20" s="4" t="s">
        <v>8</v>
      </c>
      <c r="AZ20" s="2">
        <f>SUM(AZ16:AZ19)</f>
        <v>2.68</v>
      </c>
      <c r="BB20" s="4" t="s">
        <v>8</v>
      </c>
      <c r="BC20" s="2">
        <f>SUM(BC16:BC19)</f>
        <v>6.5</v>
      </c>
      <c r="BE20" s="4" t="s">
        <v>8</v>
      </c>
      <c r="BF20" s="2">
        <f>SUM(BF16:BF19)</f>
        <v>3.7799999999999994</v>
      </c>
      <c r="BH20" s="4" t="s">
        <v>8</v>
      </c>
      <c r="BI20" s="2">
        <f>SUM(BI16:BI19)</f>
        <v>2.5599999999999996</v>
      </c>
      <c r="BK20" s="4" t="s">
        <v>8</v>
      </c>
      <c r="BL20" s="2">
        <f>SUM(BL16:BL19)</f>
        <v>6.48</v>
      </c>
      <c r="BN20" s="4" t="s">
        <v>8</v>
      </c>
      <c r="BO20" s="2">
        <f>SUM(BO16:BO19)</f>
        <v>7.7299999999999995</v>
      </c>
      <c r="BQ20" s="4" t="s">
        <v>8</v>
      </c>
      <c r="BR20" s="2">
        <f>SUM(BR16:BR19)</f>
        <v>5.24</v>
      </c>
      <c r="BT20" s="4" t="s">
        <v>8</v>
      </c>
      <c r="BU20" s="2">
        <f>SUM(BU16:BU19)</f>
        <v>12.98</v>
      </c>
    </row>
    <row r="21" spans="3:73" x14ac:dyDescent="0.25">
      <c r="C21" s="4" t="s">
        <v>8</v>
      </c>
      <c r="D21" s="2">
        <f>SUM(D17:D20)</f>
        <v>8.5400000000000009</v>
      </c>
      <c r="E21" s="2">
        <f>SUM(E17:E20)</f>
        <v>9.86</v>
      </c>
      <c r="F21" s="2">
        <f>SUM(F17:F20)</f>
        <v>5.2200000000000006</v>
      </c>
      <c r="H21" s="4" t="s">
        <v>8</v>
      </c>
      <c r="I21" s="2">
        <f>SUM(I17:I20)</f>
        <v>4.7</v>
      </c>
      <c r="J21" s="2">
        <f>SUM(J17:J20)</f>
        <v>5.08</v>
      </c>
      <c r="K21" s="2">
        <f>SUM(K17:K20)</f>
        <v>2.52</v>
      </c>
      <c r="M21" s="4" t="s">
        <v>8</v>
      </c>
      <c r="N21" s="2">
        <f>SUM(N17:N20)</f>
        <v>3.1E-2</v>
      </c>
      <c r="O21" s="2">
        <f>SUM(O17:O20)</f>
        <v>2.3E-2</v>
      </c>
      <c r="P21" s="2">
        <f>SUM(P17:P20)</f>
        <v>3.4000000000000002E-2</v>
      </c>
      <c r="R21" s="4" t="s">
        <v>8</v>
      </c>
      <c r="S21" s="2">
        <f>SUM(S17:S20)</f>
        <v>8.39</v>
      </c>
      <c r="T21" s="2">
        <f>SUM(T17:T20)</f>
        <v>9.69</v>
      </c>
      <c r="U21" s="2">
        <f>SUM(U17:U20)</f>
        <v>5.0199999999999996</v>
      </c>
      <c r="W21" s="4" t="s">
        <v>8</v>
      </c>
      <c r="X21" s="2">
        <f>SUM(X17:X20)</f>
        <v>4.3100000000000005</v>
      </c>
      <c r="Y21" s="2">
        <f>SUM(Y17:Y20)</f>
        <v>4.66</v>
      </c>
      <c r="Z21" s="2">
        <f>SUM(Z17:Z20)</f>
        <v>2.3600000000000003</v>
      </c>
      <c r="AB21" s="4" t="s">
        <v>8</v>
      </c>
      <c r="AC21" s="2">
        <f>SUM(AC17:AC20)</f>
        <v>3.5000000000000003E-2</v>
      </c>
      <c r="AD21" s="2">
        <f>SUM(AD17:AD20)</f>
        <v>2.5999999999999999E-2</v>
      </c>
      <c r="AE21" s="2">
        <f>SUM(AE17:AE20)</f>
        <v>3.7999999999999999E-2</v>
      </c>
      <c r="AG21" s="4" t="s">
        <v>8</v>
      </c>
      <c r="AH21" s="2">
        <f>SUM(AH17:AH20)</f>
        <v>16.930000000000003</v>
      </c>
      <c r="AI21" s="2">
        <f>SUM(AI17:AI20)</f>
        <v>19.55</v>
      </c>
      <c r="AJ21" s="2">
        <f>SUM(AJ17:AJ20)</f>
        <v>10.239999999999998</v>
      </c>
      <c r="AL21" s="4" t="s">
        <v>8</v>
      </c>
      <c r="AM21" s="2">
        <f>SUM(AM17:AM20)</f>
        <v>9.01</v>
      </c>
      <c r="AN21" s="2">
        <f>SUM(AN17:AN20)</f>
        <v>9.7399999999999984</v>
      </c>
      <c r="AO21" s="2">
        <f>SUM(AO17:AO20)</f>
        <v>4.88</v>
      </c>
      <c r="AQ21" s="4" t="s">
        <v>8</v>
      </c>
      <c r="AR21" s="2">
        <f>SUM(AR17:AR20)</f>
        <v>6.6000000000000003E-2</v>
      </c>
      <c r="AS21" s="2">
        <f>SUM(AS17:AS20)</f>
        <v>4.9000000000000002E-2</v>
      </c>
      <c r="AT21" s="2">
        <f>SUM(AT17:AT20)</f>
        <v>7.2000000000000008E-2</v>
      </c>
    </row>
    <row r="22" spans="3:73" x14ac:dyDescent="0.25">
      <c r="AV22" s="20" t="s">
        <v>36</v>
      </c>
      <c r="AW22" s="21"/>
      <c r="AY22" s="20" t="s">
        <v>44</v>
      </c>
      <c r="AZ22" s="21"/>
      <c r="BB22" s="20" t="s">
        <v>55</v>
      </c>
      <c r="BC22" s="21"/>
      <c r="BE22" s="20" t="s">
        <v>36</v>
      </c>
      <c r="BF22" s="21"/>
      <c r="BH22" s="20" t="s">
        <v>44</v>
      </c>
      <c r="BI22" s="21"/>
      <c r="BK22" s="20" t="s">
        <v>55</v>
      </c>
      <c r="BL22" s="21"/>
      <c r="BN22" s="20" t="s">
        <v>36</v>
      </c>
      <c r="BO22" s="21"/>
      <c r="BQ22" s="20" t="s">
        <v>44</v>
      </c>
      <c r="BR22" s="21"/>
      <c r="BT22" s="20" t="s">
        <v>55</v>
      </c>
      <c r="BU22" s="21"/>
    </row>
    <row r="23" spans="3:73" x14ac:dyDescent="0.25">
      <c r="C23" s="20" t="s">
        <v>35</v>
      </c>
      <c r="D23" s="25"/>
      <c r="E23" s="25"/>
      <c r="F23" s="21"/>
      <c r="H23" s="20" t="s">
        <v>43</v>
      </c>
      <c r="I23" s="25"/>
      <c r="J23" s="25"/>
      <c r="K23" s="21"/>
      <c r="M23" s="20" t="s">
        <v>54</v>
      </c>
      <c r="N23" s="25"/>
      <c r="O23" s="25"/>
      <c r="P23" s="21"/>
      <c r="R23" s="20" t="s">
        <v>35</v>
      </c>
      <c r="S23" s="25"/>
      <c r="T23" s="25"/>
      <c r="U23" s="21"/>
      <c r="W23" s="20" t="s">
        <v>43</v>
      </c>
      <c r="X23" s="25"/>
      <c r="Y23" s="25"/>
      <c r="Z23" s="21"/>
      <c r="AB23" s="20" t="s">
        <v>54</v>
      </c>
      <c r="AC23" s="25"/>
      <c r="AD23" s="25"/>
      <c r="AE23" s="21"/>
      <c r="AG23" s="20" t="s">
        <v>35</v>
      </c>
      <c r="AH23" s="25"/>
      <c r="AI23" s="25"/>
      <c r="AJ23" s="21"/>
      <c r="AL23" s="20" t="s">
        <v>43</v>
      </c>
      <c r="AM23" s="25"/>
      <c r="AN23" s="25"/>
      <c r="AO23" s="21"/>
      <c r="AQ23" s="20" t="s">
        <v>54</v>
      </c>
      <c r="AR23" s="25"/>
      <c r="AS23" s="25"/>
      <c r="AT23" s="21"/>
      <c r="AV23" s="3" t="s">
        <v>4</v>
      </c>
      <c r="AW23" s="2">
        <f>'Hipotetico 1 ida'!DC23</f>
        <v>0.46</v>
      </c>
      <c r="AY23" s="3" t="s">
        <v>4</v>
      </c>
      <c r="AZ23" s="2">
        <f>'Hipotetico 1 ida'!DF23</f>
        <v>1</v>
      </c>
      <c r="BB23" s="3" t="s">
        <v>4</v>
      </c>
      <c r="BC23" s="2">
        <f>'Hipotetico 1 ida'!DI23</f>
        <v>2.8999999999999998E-2</v>
      </c>
      <c r="BE23" s="3" t="s">
        <v>4</v>
      </c>
      <c r="BF23" s="2">
        <f>'Hipotetico 1 regreso'!DB23</f>
        <v>0.46</v>
      </c>
      <c r="BH23" s="3" t="s">
        <v>4</v>
      </c>
      <c r="BI23" s="2">
        <f>'Hipotetico 1 regreso'!DE23</f>
        <v>0.91999999999999993</v>
      </c>
      <c r="BK23" s="3" t="s">
        <v>4</v>
      </c>
      <c r="BL23" s="2">
        <f>'Hipotetico 1 regreso'!DH23</f>
        <v>2.7E-2</v>
      </c>
      <c r="BN23" s="3" t="s">
        <v>4</v>
      </c>
      <c r="BO23" s="2">
        <f>AW23+BF23</f>
        <v>0.92</v>
      </c>
      <c r="BQ23" s="3" t="s">
        <v>4</v>
      </c>
      <c r="BR23" s="2">
        <f>AZ23+BI23</f>
        <v>1.92</v>
      </c>
      <c r="BT23" s="3" t="s">
        <v>4</v>
      </c>
      <c r="BU23" s="2">
        <f>BC23+BL23</f>
        <v>5.5999999999999994E-2</v>
      </c>
    </row>
    <row r="24" spans="3:73" x14ac:dyDescent="0.25">
      <c r="C24" s="3"/>
      <c r="D24" s="3">
        <v>2000</v>
      </c>
      <c r="E24" s="3">
        <v>2007</v>
      </c>
      <c r="F24" s="3">
        <v>2015</v>
      </c>
      <c r="H24" s="3"/>
      <c r="I24" s="3">
        <v>2000</v>
      </c>
      <c r="J24" s="3">
        <v>2007</v>
      </c>
      <c r="K24" s="3">
        <v>2015</v>
      </c>
      <c r="M24" s="3"/>
      <c r="N24" s="3">
        <v>2000</v>
      </c>
      <c r="O24" s="3">
        <v>2007</v>
      </c>
      <c r="P24" s="3">
        <v>2015</v>
      </c>
      <c r="R24" s="3"/>
      <c r="S24" s="3">
        <v>2000</v>
      </c>
      <c r="T24" s="3">
        <v>2007</v>
      </c>
      <c r="U24" s="3">
        <v>2015</v>
      </c>
      <c r="W24" s="3"/>
      <c r="X24" s="3">
        <v>2000</v>
      </c>
      <c r="Y24" s="3">
        <v>2007</v>
      </c>
      <c r="Z24" s="3">
        <v>2015</v>
      </c>
      <c r="AB24" s="3"/>
      <c r="AC24" s="3">
        <v>2000</v>
      </c>
      <c r="AD24" s="3">
        <v>2007</v>
      </c>
      <c r="AE24" s="3">
        <v>2015</v>
      </c>
      <c r="AG24" s="3"/>
      <c r="AH24" s="3">
        <v>2000</v>
      </c>
      <c r="AI24" s="3">
        <v>2007</v>
      </c>
      <c r="AJ24" s="3">
        <v>2015</v>
      </c>
      <c r="AL24" s="3"/>
      <c r="AM24" s="3">
        <v>2000</v>
      </c>
      <c r="AN24" s="3">
        <v>2007</v>
      </c>
      <c r="AO24" s="3">
        <v>2015</v>
      </c>
      <c r="AQ24" s="3"/>
      <c r="AR24" s="3">
        <v>2000</v>
      </c>
      <c r="AS24" s="3">
        <v>2007</v>
      </c>
      <c r="AT24" s="3">
        <v>2015</v>
      </c>
      <c r="AV24" s="3" t="s">
        <v>5</v>
      </c>
      <c r="AW24" s="2">
        <f>'Hipotetico 1 ida'!DC24</f>
        <v>0.43000000000000005</v>
      </c>
      <c r="AY24" s="3" t="s">
        <v>5</v>
      </c>
      <c r="AZ24" s="2">
        <f>'Hipotetico 1 ida'!DF24</f>
        <v>0.9</v>
      </c>
      <c r="BB24" s="3" t="s">
        <v>5</v>
      </c>
      <c r="BC24" s="2">
        <f>'Hipotetico 1 ida'!DI24</f>
        <v>0.03</v>
      </c>
      <c r="BE24" s="3" t="s">
        <v>5</v>
      </c>
      <c r="BF24" s="2">
        <f>'Hipotetico 1 regreso'!DB24</f>
        <v>0.43000000000000005</v>
      </c>
      <c r="BH24" s="3" t="s">
        <v>5</v>
      </c>
      <c r="BI24" s="2">
        <f>'Hipotetico 1 regreso'!DE24</f>
        <v>0.85</v>
      </c>
      <c r="BK24" s="3" t="s">
        <v>5</v>
      </c>
      <c r="BL24" s="2">
        <f>'Hipotetico 1 regreso'!DH24</f>
        <v>2.7E-2</v>
      </c>
      <c r="BN24" s="3" t="s">
        <v>5</v>
      </c>
      <c r="BO24" s="2">
        <f>AW24+BF24</f>
        <v>0.8600000000000001</v>
      </c>
      <c r="BQ24" s="3" t="s">
        <v>5</v>
      </c>
      <c r="BR24" s="2">
        <f>AZ24+BI24</f>
        <v>1.75</v>
      </c>
      <c r="BT24" s="3" t="s">
        <v>5</v>
      </c>
      <c r="BU24" s="2">
        <f>BC24+BL24</f>
        <v>5.6999999999999995E-2</v>
      </c>
    </row>
    <row r="25" spans="3:73" x14ac:dyDescent="0.25">
      <c r="C25" s="3" t="s">
        <v>6</v>
      </c>
      <c r="D25" s="2">
        <f>'Hipotetico 1 ida'!BL25</f>
        <v>5.9</v>
      </c>
      <c r="E25" s="2">
        <f>'Hipotetico 1 ida'!BM25</f>
        <v>6.69</v>
      </c>
      <c r="F25" s="2" t="s">
        <v>59</v>
      </c>
      <c r="H25" s="3" t="s">
        <v>6</v>
      </c>
      <c r="I25" s="2">
        <f>'Hipotetico 1 ida'!BQ25</f>
        <v>3.5300000000000002</v>
      </c>
      <c r="J25" s="2">
        <f>'Hipotetico 1 ida'!BR25</f>
        <v>3.7800000000000002</v>
      </c>
      <c r="K25" s="2" t="s">
        <v>59</v>
      </c>
      <c r="M25" s="3" t="s">
        <v>6</v>
      </c>
      <c r="N25" s="2">
        <f>'Hipotetico 1 ida'!BV25</f>
        <v>5.0500000000000007</v>
      </c>
      <c r="O25" s="2">
        <f>'Hipotetico 1 ida'!BW25</f>
        <v>5.49</v>
      </c>
      <c r="P25" s="2" t="s">
        <v>59</v>
      </c>
      <c r="R25" s="3" t="s">
        <v>6</v>
      </c>
      <c r="S25" s="2">
        <f>'Hipotetico 1 regreso'!BL25</f>
        <v>5.83</v>
      </c>
      <c r="T25" s="2">
        <f>'Hipotetico 1 regreso'!BM25</f>
        <v>6.6</v>
      </c>
      <c r="U25" s="2" t="str">
        <f>'Hipotetico 1 regreso'!BN25</f>
        <v>NA</v>
      </c>
      <c r="W25" s="3" t="s">
        <v>6</v>
      </c>
      <c r="X25" s="2">
        <f>'Hipotetico 1 regreso'!BQ25</f>
        <v>3.23</v>
      </c>
      <c r="Y25" s="2">
        <f>'Hipotetico 1 regreso'!BR25</f>
        <v>3.47</v>
      </c>
      <c r="Z25" s="2" t="str">
        <f>'Hipotetico 1 regreso'!BS25</f>
        <v>NA</v>
      </c>
      <c r="AB25" s="3" t="s">
        <v>6</v>
      </c>
      <c r="AC25" s="2">
        <f>'Hipotetico 1 regreso'!BV25</f>
        <v>5.0500000000000007</v>
      </c>
      <c r="AD25" s="2">
        <f>'Hipotetico 1 regreso'!BW25</f>
        <v>5.5</v>
      </c>
      <c r="AE25" s="2" t="str">
        <f>'Hipotetico 1 regreso'!BX25</f>
        <v>NA</v>
      </c>
      <c r="AG25" s="3" t="s">
        <v>6</v>
      </c>
      <c r="AH25" s="2">
        <f>D25+S25</f>
        <v>11.73</v>
      </c>
      <c r="AI25" s="2">
        <f t="shared" ref="AI25:AI27" si="19">E25+T25</f>
        <v>13.29</v>
      </c>
      <c r="AJ25" s="2" t="s">
        <v>59</v>
      </c>
      <c r="AL25" s="3" t="s">
        <v>6</v>
      </c>
      <c r="AM25" s="2">
        <f>I25+X25</f>
        <v>6.76</v>
      </c>
      <c r="AN25" s="2">
        <f t="shared" ref="AN25:AN27" si="20">J25+Y25</f>
        <v>7.25</v>
      </c>
      <c r="AO25" s="2" t="s">
        <v>59</v>
      </c>
      <c r="AQ25" s="3" t="s">
        <v>6</v>
      </c>
      <c r="AR25" s="2">
        <f>N25+AC25</f>
        <v>10.100000000000001</v>
      </c>
      <c r="AS25" s="2">
        <f t="shared" ref="AS25:AS27" si="21">O25+AD25</f>
        <v>10.99</v>
      </c>
      <c r="AT25" s="2" t="s">
        <v>59</v>
      </c>
      <c r="AV25" s="4" t="s">
        <v>8</v>
      </c>
      <c r="AW25" s="2">
        <f>SUM(AW21:AW24)</f>
        <v>0.89000000000000012</v>
      </c>
      <c r="AY25" s="4" t="s">
        <v>8</v>
      </c>
      <c r="AZ25" s="2">
        <f>SUM(AZ21:AZ24)</f>
        <v>1.9</v>
      </c>
      <c r="BB25" s="4" t="s">
        <v>8</v>
      </c>
      <c r="BC25" s="2">
        <f>SUM(BC21:BC24)</f>
        <v>5.8999999999999997E-2</v>
      </c>
      <c r="BE25" s="4" t="s">
        <v>8</v>
      </c>
      <c r="BF25" s="2">
        <f>SUM(BF21:BF24)</f>
        <v>0.89000000000000012</v>
      </c>
      <c r="BH25" s="4" t="s">
        <v>8</v>
      </c>
      <c r="BI25" s="2">
        <f>SUM(BI21:BI24)</f>
        <v>1.77</v>
      </c>
      <c r="BK25" s="4" t="s">
        <v>8</v>
      </c>
      <c r="BL25" s="2">
        <f>SUM(BL21:BL24)</f>
        <v>5.3999999999999999E-2</v>
      </c>
      <c r="BN25" s="4" t="s">
        <v>8</v>
      </c>
      <c r="BO25" s="2">
        <f>SUM(BO21:BO24)</f>
        <v>1.7800000000000002</v>
      </c>
      <c r="BQ25" s="4" t="s">
        <v>8</v>
      </c>
      <c r="BR25" s="2">
        <f>SUM(BR21:BR24)</f>
        <v>3.67</v>
      </c>
      <c r="BT25" s="4" t="s">
        <v>8</v>
      </c>
      <c r="BU25" s="2">
        <f>SUM(BU21:BU24)</f>
        <v>0.11299999999999999</v>
      </c>
    </row>
    <row r="26" spans="3:73" x14ac:dyDescent="0.25">
      <c r="C26" s="3" t="s">
        <v>3</v>
      </c>
      <c r="D26" s="2">
        <f>'Hipotetico 1 ida'!BL26</f>
        <v>1.5699999999999998</v>
      </c>
      <c r="E26" s="2">
        <f>'Hipotetico 1 ida'!BM26</f>
        <v>1.3</v>
      </c>
      <c r="F26" s="2">
        <f>'Hipotetico 1 ida'!BN26</f>
        <v>0.72000000000000008</v>
      </c>
      <c r="H26" s="3" t="s">
        <v>3</v>
      </c>
      <c r="I26" s="2">
        <f>'Hipotetico 1 ida'!BQ26</f>
        <v>1.4700000000000002</v>
      </c>
      <c r="J26" s="2">
        <f>'Hipotetico 1 ida'!BR26</f>
        <v>1.1499999999999999</v>
      </c>
      <c r="K26" s="2">
        <f>'Hipotetico 1 ida'!BS26</f>
        <v>0.55000000000000004</v>
      </c>
      <c r="M26" s="3" t="s">
        <v>3</v>
      </c>
      <c r="N26" s="2">
        <f>'Hipotetico 1 ida'!BV26</f>
        <v>3.6</v>
      </c>
      <c r="O26" s="2">
        <f>'Hipotetico 1 ida'!BW26</f>
        <v>2.86</v>
      </c>
      <c r="P26" s="2">
        <f>'Hipotetico 1 ida'!BX26</f>
        <v>1.37</v>
      </c>
      <c r="R26" s="3" t="s">
        <v>3</v>
      </c>
      <c r="S26" s="2">
        <f>'Hipotetico 1 regreso'!BL26</f>
        <v>1.48</v>
      </c>
      <c r="T26" s="2">
        <f>'Hipotetico 1 regreso'!BM26</f>
        <v>1.23</v>
      </c>
      <c r="U26" s="2">
        <f>'Hipotetico 1 regreso'!BN26</f>
        <v>0.69</v>
      </c>
      <c r="W26" s="3" t="s">
        <v>3</v>
      </c>
      <c r="X26" s="2">
        <f>'Hipotetico 1 regreso'!BQ26</f>
        <v>1.3699999999999999</v>
      </c>
      <c r="Y26" s="2">
        <f>'Hipotetico 1 regreso'!BR26</f>
        <v>1.0699999999999998</v>
      </c>
      <c r="Z26" s="2">
        <f>'Hipotetico 1 regreso'!BS26</f>
        <v>0.51</v>
      </c>
      <c r="AB26" s="3" t="s">
        <v>3</v>
      </c>
      <c r="AC26" s="2">
        <f>'Hipotetico 1 regreso'!BV26</f>
        <v>3.61</v>
      </c>
      <c r="AD26" s="2">
        <f>'Hipotetico 1 regreso'!BW26</f>
        <v>2.86</v>
      </c>
      <c r="AE26" s="2">
        <f>'Hipotetico 1 regreso'!BX26</f>
        <v>1.37</v>
      </c>
      <c r="AG26" s="3" t="s">
        <v>3</v>
      </c>
      <c r="AH26" s="2">
        <f t="shared" ref="AH26" si="22">D26+S26</f>
        <v>3.05</v>
      </c>
      <c r="AI26" s="2">
        <f t="shared" si="19"/>
        <v>2.5300000000000002</v>
      </c>
      <c r="AJ26" s="2">
        <f t="shared" ref="AJ26:AJ28" si="23">F26+U26</f>
        <v>1.4100000000000001</v>
      </c>
      <c r="AL26" s="3" t="s">
        <v>3</v>
      </c>
      <c r="AM26" s="2">
        <f t="shared" ref="AM26" si="24">I26+X26</f>
        <v>2.84</v>
      </c>
      <c r="AN26" s="2">
        <f t="shared" si="20"/>
        <v>2.2199999999999998</v>
      </c>
      <c r="AO26" s="2">
        <f t="shared" ref="AO26:AO28" si="25">K26+Z26</f>
        <v>1.06</v>
      </c>
      <c r="AQ26" s="3" t="s">
        <v>3</v>
      </c>
      <c r="AR26" s="2">
        <f t="shared" ref="AR26" si="26">N26+AC26</f>
        <v>7.21</v>
      </c>
      <c r="AS26" s="2">
        <f t="shared" si="21"/>
        <v>5.72</v>
      </c>
      <c r="AT26" s="2">
        <f t="shared" ref="AT26:AT28" si="27">P26+AE26</f>
        <v>2.74</v>
      </c>
    </row>
    <row r="27" spans="3:73" x14ac:dyDescent="0.25">
      <c r="C27" s="3" t="s">
        <v>4</v>
      </c>
      <c r="D27" s="2" t="s">
        <v>59</v>
      </c>
      <c r="E27" s="2">
        <f>'Hipotetico 1 ida'!BM27</f>
        <v>0.67</v>
      </c>
      <c r="F27" s="2">
        <f>'Hipotetico 1 ida'!BN27</f>
        <v>2.1900000000000004</v>
      </c>
      <c r="H27" s="3" t="s">
        <v>4</v>
      </c>
      <c r="I27" s="2" t="s">
        <v>59</v>
      </c>
      <c r="J27" s="2">
        <f>'Hipotetico 1 ida'!BR27</f>
        <v>0.52</v>
      </c>
      <c r="K27" s="2">
        <f>'Hipotetico 1 ida'!BS27</f>
        <v>1.4300000000000002</v>
      </c>
      <c r="M27" s="3" t="s">
        <v>4</v>
      </c>
      <c r="N27" s="2" t="s">
        <v>59</v>
      </c>
      <c r="O27" s="2">
        <f>'Hipotetico 1 ida'!BW27</f>
        <v>2.16</v>
      </c>
      <c r="P27" s="2">
        <f>'Hipotetico 1 ida'!BX27</f>
        <v>5.97</v>
      </c>
      <c r="R27" s="3" t="s">
        <v>4</v>
      </c>
      <c r="S27" s="2" t="str">
        <f>'Hipotetico 1 regreso'!BL27</f>
        <v>NA</v>
      </c>
      <c r="T27" s="2">
        <f>'Hipotetico 1 regreso'!BM27</f>
        <v>0.64</v>
      </c>
      <c r="U27" s="2">
        <f>'Hipotetico 1 regreso'!BN27</f>
        <v>2.08</v>
      </c>
      <c r="W27" s="3" t="s">
        <v>4</v>
      </c>
      <c r="X27" s="2" t="str">
        <f>'Hipotetico 1 regreso'!BQ27</f>
        <v>NA</v>
      </c>
      <c r="Y27" s="2">
        <f>'Hipotetico 1 regreso'!BR27</f>
        <v>0.49</v>
      </c>
      <c r="Z27" s="2">
        <f>'Hipotetico 1 regreso'!BS27</f>
        <v>1.3499999999999999</v>
      </c>
      <c r="AB27" s="3" t="s">
        <v>4</v>
      </c>
      <c r="AC27" s="2" t="str">
        <f>'Hipotetico 1 regreso'!BV27</f>
        <v>NA</v>
      </c>
      <c r="AD27" s="2">
        <f>'Hipotetico 1 regreso'!BW27</f>
        <v>2.16</v>
      </c>
      <c r="AE27" s="2">
        <f>'Hipotetico 1 regreso'!BX27</f>
        <v>5.9799999999999995</v>
      </c>
      <c r="AG27" s="3" t="s">
        <v>4</v>
      </c>
      <c r="AH27" s="2" t="s">
        <v>59</v>
      </c>
      <c r="AI27" s="2">
        <f t="shared" si="19"/>
        <v>1.31</v>
      </c>
      <c r="AJ27" s="2">
        <f t="shared" si="23"/>
        <v>4.2700000000000005</v>
      </c>
      <c r="AL27" s="3" t="s">
        <v>4</v>
      </c>
      <c r="AM27" s="2" t="s">
        <v>59</v>
      </c>
      <c r="AN27" s="2">
        <f t="shared" si="20"/>
        <v>1.01</v>
      </c>
      <c r="AO27" s="2">
        <f t="shared" si="25"/>
        <v>2.7800000000000002</v>
      </c>
      <c r="AQ27" s="3" t="s">
        <v>4</v>
      </c>
      <c r="AR27" s="2" t="s">
        <v>59</v>
      </c>
      <c r="AS27" s="2">
        <f t="shared" si="21"/>
        <v>4.32</v>
      </c>
      <c r="AT27" s="2">
        <f t="shared" si="27"/>
        <v>11.95</v>
      </c>
      <c r="AV27" s="20" t="s">
        <v>37</v>
      </c>
      <c r="AW27" s="21"/>
      <c r="AY27" s="20" t="s">
        <v>45</v>
      </c>
      <c r="AZ27" s="21"/>
      <c r="BB27" s="20" t="s">
        <v>56</v>
      </c>
      <c r="BC27" s="21"/>
      <c r="BE27" s="20" t="s">
        <v>37</v>
      </c>
      <c r="BF27" s="21"/>
      <c r="BH27" s="20" t="s">
        <v>45</v>
      </c>
      <c r="BI27" s="21"/>
      <c r="BK27" s="20" t="s">
        <v>56</v>
      </c>
      <c r="BL27" s="21"/>
      <c r="BN27" s="20" t="s">
        <v>37</v>
      </c>
      <c r="BO27" s="21"/>
      <c r="BQ27" s="20" t="s">
        <v>45</v>
      </c>
      <c r="BR27" s="21"/>
      <c r="BT27" s="20" t="s">
        <v>56</v>
      </c>
      <c r="BU27" s="21"/>
    </row>
    <row r="28" spans="3:73" x14ac:dyDescent="0.25">
      <c r="C28" s="3" t="s">
        <v>5</v>
      </c>
      <c r="D28" s="2" t="s">
        <v>59</v>
      </c>
      <c r="E28" s="2" t="s">
        <v>59</v>
      </c>
      <c r="F28" s="2">
        <f>'Hipotetico 1 ida'!BN28</f>
        <v>1.36</v>
      </c>
      <c r="H28" s="3" t="s">
        <v>5</v>
      </c>
      <c r="I28" s="2" t="s">
        <v>59</v>
      </c>
      <c r="J28" s="2" t="s">
        <v>59</v>
      </c>
      <c r="K28" s="2">
        <f>'Hipotetico 1 ida'!BS28</f>
        <v>0.95</v>
      </c>
      <c r="M28" s="3" t="s">
        <v>5</v>
      </c>
      <c r="N28" s="2" t="s">
        <v>59</v>
      </c>
      <c r="O28" s="2" t="s">
        <v>59</v>
      </c>
      <c r="P28" s="2">
        <f>'Hipotetico 1 ida'!BX28</f>
        <v>4.26</v>
      </c>
      <c r="R28" s="3" t="s">
        <v>5</v>
      </c>
      <c r="S28" s="2" t="str">
        <f>'Hipotetico 1 regreso'!BL28</f>
        <v>NA</v>
      </c>
      <c r="T28" s="2" t="str">
        <f>'Hipotetico 1 regreso'!BM28</f>
        <v>NA</v>
      </c>
      <c r="U28" s="2">
        <f>'Hipotetico 1 regreso'!BN28</f>
        <v>1.3</v>
      </c>
      <c r="W28" s="3" t="s">
        <v>5</v>
      </c>
      <c r="X28" s="2" t="str">
        <f>'Hipotetico 1 regreso'!BQ28</f>
        <v>NA</v>
      </c>
      <c r="Y28" s="2" t="str">
        <f>'Hipotetico 1 regreso'!BR28</f>
        <v>NA</v>
      </c>
      <c r="Z28" s="2">
        <f>'Hipotetico 1 regreso'!BS28</f>
        <v>0.91</v>
      </c>
      <c r="AB28" s="3" t="s">
        <v>5</v>
      </c>
      <c r="AC28" s="2" t="str">
        <f>'Hipotetico 1 regreso'!BV28</f>
        <v>NA</v>
      </c>
      <c r="AD28" s="2" t="str">
        <f>'Hipotetico 1 regreso'!BW28</f>
        <v>NA</v>
      </c>
      <c r="AE28" s="2">
        <f>'Hipotetico 1 regreso'!BX28</f>
        <v>4.26</v>
      </c>
      <c r="AG28" s="3" t="s">
        <v>5</v>
      </c>
      <c r="AH28" s="2" t="s">
        <v>59</v>
      </c>
      <c r="AI28" s="2" t="s">
        <v>59</v>
      </c>
      <c r="AJ28" s="2">
        <f t="shared" si="23"/>
        <v>2.66</v>
      </c>
      <c r="AL28" s="3" t="s">
        <v>5</v>
      </c>
      <c r="AM28" s="2" t="s">
        <v>59</v>
      </c>
      <c r="AN28" s="2" t="s">
        <v>59</v>
      </c>
      <c r="AO28" s="2">
        <f t="shared" si="25"/>
        <v>1.8599999999999999</v>
      </c>
      <c r="AQ28" s="3" t="s">
        <v>5</v>
      </c>
      <c r="AR28" s="2" t="s">
        <v>59</v>
      </c>
      <c r="AS28" s="2" t="s">
        <v>59</v>
      </c>
      <c r="AT28" s="2">
        <f t="shared" si="27"/>
        <v>8.52</v>
      </c>
      <c r="AV28" s="3" t="s">
        <v>4</v>
      </c>
      <c r="AW28" s="2">
        <f>'Hipotetico 1 ida'!DC28</f>
        <v>52.33</v>
      </c>
      <c r="AY28" s="3" t="s">
        <v>4</v>
      </c>
      <c r="AZ28" s="2">
        <f>'Hipotetico 1 ida'!DF28</f>
        <v>0.65</v>
      </c>
      <c r="BB28" s="3" t="s">
        <v>4</v>
      </c>
      <c r="BC28" s="2">
        <f>'Hipotetico 1 ida'!DI28</f>
        <v>3.0000000000000001E-3</v>
      </c>
      <c r="BE28" s="3" t="s">
        <v>4</v>
      </c>
      <c r="BF28" s="2">
        <f>'Hipotetico 1 regreso'!DB28</f>
        <v>46.91</v>
      </c>
      <c r="BH28" s="3" t="s">
        <v>4</v>
      </c>
      <c r="BI28" s="2">
        <f>'Hipotetico 1 regreso'!DE28</f>
        <v>0.60000000000000009</v>
      </c>
      <c r="BK28" s="3" t="s">
        <v>4</v>
      </c>
      <c r="BL28" s="2">
        <f>'Hipotetico 1 regreso'!DH28</f>
        <v>3.0000000000000001E-3</v>
      </c>
      <c r="BN28" s="3" t="s">
        <v>4</v>
      </c>
      <c r="BO28" s="2">
        <f>AW28+BF28</f>
        <v>99.24</v>
      </c>
      <c r="BQ28" s="3" t="s">
        <v>4</v>
      </c>
      <c r="BR28" s="2">
        <f>AZ28+BI28</f>
        <v>1.25</v>
      </c>
      <c r="BT28" s="3" t="s">
        <v>4</v>
      </c>
      <c r="BU28" s="2">
        <f>BC28+BL28</f>
        <v>6.0000000000000001E-3</v>
      </c>
    </row>
    <row r="29" spans="3:73" x14ac:dyDescent="0.25">
      <c r="C29" s="4" t="s">
        <v>8</v>
      </c>
      <c r="D29" s="2">
        <f>SUM(D25:D28)</f>
        <v>7.4700000000000006</v>
      </c>
      <c r="E29" s="2">
        <f>SUM(E25:E28)</f>
        <v>8.66</v>
      </c>
      <c r="F29" s="2">
        <f>SUM(F25:F28)</f>
        <v>4.2700000000000005</v>
      </c>
      <c r="H29" s="4" t="s">
        <v>8</v>
      </c>
      <c r="I29" s="2">
        <f>SUM(I25:I28)</f>
        <v>5</v>
      </c>
      <c r="J29" s="2">
        <f>SUM(J25:J28)</f>
        <v>5.4499999999999993</v>
      </c>
      <c r="K29" s="2">
        <f>SUM(K25:K28)</f>
        <v>2.93</v>
      </c>
      <c r="M29" s="4" t="s">
        <v>8</v>
      </c>
      <c r="N29" s="2">
        <f>SUM(N25:N28)</f>
        <v>8.65</v>
      </c>
      <c r="O29" s="2">
        <f>SUM(O25:O28)</f>
        <v>10.51</v>
      </c>
      <c r="P29" s="2">
        <f>SUM(P25:P28)</f>
        <v>11.6</v>
      </c>
      <c r="R29" s="4" t="s">
        <v>8</v>
      </c>
      <c r="S29" s="2">
        <f>SUM(S25:S28)</f>
        <v>7.3100000000000005</v>
      </c>
      <c r="T29" s="2">
        <f>SUM(T25:T28)</f>
        <v>8.4700000000000006</v>
      </c>
      <c r="U29" s="2">
        <f>SUM(U25:U28)</f>
        <v>4.07</v>
      </c>
      <c r="W29" s="4" t="s">
        <v>8</v>
      </c>
      <c r="X29" s="2">
        <f>SUM(X25:X28)</f>
        <v>4.5999999999999996</v>
      </c>
      <c r="Y29" s="2">
        <f>SUM(Y25:Y28)</f>
        <v>5.03</v>
      </c>
      <c r="Z29" s="2">
        <f>SUM(Z25:Z28)</f>
        <v>2.77</v>
      </c>
      <c r="AB29" s="4" t="s">
        <v>8</v>
      </c>
      <c r="AC29" s="2">
        <f>SUM(AC25:AC28)</f>
        <v>8.66</v>
      </c>
      <c r="AD29" s="2">
        <f>SUM(AD25:AD28)</f>
        <v>10.52</v>
      </c>
      <c r="AE29" s="2">
        <f>SUM(AE25:AE28)</f>
        <v>11.61</v>
      </c>
      <c r="AG29" s="4" t="s">
        <v>8</v>
      </c>
      <c r="AH29" s="2">
        <f>SUM(AH25:AH28)</f>
        <v>14.780000000000001</v>
      </c>
      <c r="AI29" s="2">
        <f>SUM(AI25:AI28)</f>
        <v>17.13</v>
      </c>
      <c r="AJ29" s="2">
        <f>SUM(AJ25:AJ28)</f>
        <v>8.34</v>
      </c>
      <c r="AL29" s="4" t="s">
        <v>8</v>
      </c>
      <c r="AM29" s="2">
        <f>SUM(AM25:AM28)</f>
        <v>9.6</v>
      </c>
      <c r="AN29" s="2">
        <f>SUM(AN25:AN28)</f>
        <v>10.479999999999999</v>
      </c>
      <c r="AO29" s="2">
        <f>SUM(AO25:AO28)</f>
        <v>5.7</v>
      </c>
      <c r="AQ29" s="4" t="s">
        <v>8</v>
      </c>
      <c r="AR29" s="2">
        <f>SUM(AR25:AR28)</f>
        <v>17.310000000000002</v>
      </c>
      <c r="AS29" s="2">
        <f>SUM(AS25:AS28)</f>
        <v>21.03</v>
      </c>
      <c r="AT29" s="2">
        <f>SUM(AT25:AT28)</f>
        <v>23.21</v>
      </c>
      <c r="AV29" s="3" t="s">
        <v>5</v>
      </c>
      <c r="AW29" s="2">
        <f>'Hipotetico 1 ida'!DC29</f>
        <v>45.41</v>
      </c>
      <c r="AY29" s="3" t="s">
        <v>5</v>
      </c>
      <c r="AZ29" s="2">
        <f>'Hipotetico 1 ida'!DF29</f>
        <v>0.63</v>
      </c>
      <c r="BB29" s="3" t="s">
        <v>5</v>
      </c>
      <c r="BC29" s="2">
        <f>'Hipotetico 1 ida'!DI29</f>
        <v>3.0000000000000001E-3</v>
      </c>
      <c r="BE29" s="3" t="s">
        <v>5</v>
      </c>
      <c r="BF29" s="2">
        <f>'Hipotetico 1 regreso'!DB29</f>
        <v>40.96</v>
      </c>
      <c r="BH29" s="3" t="s">
        <v>5</v>
      </c>
      <c r="BI29" s="2">
        <f>'Hipotetico 1 regreso'!DE29</f>
        <v>0.6</v>
      </c>
      <c r="BK29" s="3" t="s">
        <v>5</v>
      </c>
      <c r="BL29" s="2">
        <f>'Hipotetico 1 regreso'!DH29</f>
        <v>3.0000000000000001E-3</v>
      </c>
      <c r="BN29" s="3" t="s">
        <v>5</v>
      </c>
      <c r="BO29" s="2">
        <f>AW29+BF29</f>
        <v>86.37</v>
      </c>
      <c r="BQ29" s="3" t="s">
        <v>5</v>
      </c>
      <c r="BR29" s="2">
        <f>AZ29+BI29</f>
        <v>1.23</v>
      </c>
      <c r="BT29" s="3" t="s">
        <v>5</v>
      </c>
      <c r="BU29" s="2">
        <f>BC29+BL29</f>
        <v>6.0000000000000001E-3</v>
      </c>
    </row>
    <row r="30" spans="3:73" x14ac:dyDescent="0.25">
      <c r="AV30" s="4" t="s">
        <v>8</v>
      </c>
      <c r="AW30" s="2">
        <f>SUM(AW26:AW29)</f>
        <v>97.74</v>
      </c>
      <c r="AY30" s="4" t="s">
        <v>8</v>
      </c>
      <c r="AZ30" s="2">
        <f>SUM(AZ26:AZ29)</f>
        <v>1.28</v>
      </c>
      <c r="BB30" s="4" t="s">
        <v>8</v>
      </c>
      <c r="BC30" s="2">
        <f>SUM(BC26:BC29)</f>
        <v>6.0000000000000001E-3</v>
      </c>
      <c r="BE30" s="4" t="s">
        <v>8</v>
      </c>
      <c r="BF30" s="2">
        <f>SUM(BF26:BF29)</f>
        <v>87.87</v>
      </c>
      <c r="BH30" s="4" t="s">
        <v>8</v>
      </c>
      <c r="BI30" s="2">
        <f>SUM(BI26:BI29)</f>
        <v>1.2000000000000002</v>
      </c>
      <c r="BK30" s="4" t="s">
        <v>8</v>
      </c>
      <c r="BL30" s="2">
        <f>SUM(BL26:BL29)</f>
        <v>6.0000000000000001E-3</v>
      </c>
      <c r="BN30" s="4" t="s">
        <v>8</v>
      </c>
      <c r="BO30" s="2">
        <f>SUM(BO26:BO29)</f>
        <v>185.61</v>
      </c>
      <c r="BQ30" s="4" t="s">
        <v>8</v>
      </c>
      <c r="BR30" s="2">
        <f>SUM(BR26:BR29)</f>
        <v>2.48</v>
      </c>
      <c r="BT30" s="4" t="s">
        <v>8</v>
      </c>
      <c r="BU30" s="2">
        <f>SUM(BU26:BU29)</f>
        <v>1.2E-2</v>
      </c>
    </row>
    <row r="31" spans="3:73" x14ac:dyDescent="0.25">
      <c r="C31" s="24" t="s">
        <v>36</v>
      </c>
      <c r="D31" s="24"/>
      <c r="E31" s="24"/>
      <c r="F31" s="24"/>
      <c r="H31" s="24" t="s">
        <v>44</v>
      </c>
      <c r="I31" s="24"/>
      <c r="J31" s="24"/>
      <c r="K31" s="24"/>
      <c r="M31" s="24" t="s">
        <v>55</v>
      </c>
      <c r="N31" s="24"/>
      <c r="O31" s="24"/>
      <c r="P31" s="24"/>
      <c r="R31" s="24" t="s">
        <v>36</v>
      </c>
      <c r="S31" s="24"/>
      <c r="T31" s="24"/>
      <c r="U31" s="24"/>
      <c r="W31" s="24" t="s">
        <v>44</v>
      </c>
      <c r="X31" s="24"/>
      <c r="Y31" s="24"/>
      <c r="Z31" s="24"/>
      <c r="AB31" s="24" t="s">
        <v>55</v>
      </c>
      <c r="AC31" s="24"/>
      <c r="AD31" s="24"/>
      <c r="AE31" s="24"/>
      <c r="AG31" s="24" t="s">
        <v>36</v>
      </c>
      <c r="AH31" s="24"/>
      <c r="AI31" s="24"/>
      <c r="AJ31" s="24"/>
      <c r="AL31" s="24" t="s">
        <v>44</v>
      </c>
      <c r="AM31" s="24"/>
      <c r="AN31" s="24"/>
      <c r="AO31" s="24"/>
      <c r="AQ31" s="24" t="s">
        <v>55</v>
      </c>
      <c r="AR31" s="24"/>
      <c r="AS31" s="24"/>
      <c r="AT31" s="24"/>
    </row>
    <row r="32" spans="3:73" x14ac:dyDescent="0.25">
      <c r="C32" s="3"/>
      <c r="D32" s="3">
        <v>2000</v>
      </c>
      <c r="E32" s="3">
        <v>2007</v>
      </c>
      <c r="F32" s="3">
        <v>2015</v>
      </c>
      <c r="H32" s="3"/>
      <c r="I32" s="3">
        <v>2000</v>
      </c>
      <c r="J32" s="3">
        <v>2007</v>
      </c>
      <c r="K32" s="3">
        <v>2015</v>
      </c>
      <c r="M32" s="3"/>
      <c r="N32" s="3">
        <v>2000</v>
      </c>
      <c r="O32" s="3">
        <v>2007</v>
      </c>
      <c r="P32" s="3">
        <v>2015</v>
      </c>
      <c r="R32" s="3"/>
      <c r="S32" s="3">
        <v>2000</v>
      </c>
      <c r="T32" s="3">
        <v>2007</v>
      </c>
      <c r="U32" s="3">
        <v>2015</v>
      </c>
      <c r="W32" s="3"/>
      <c r="X32" s="3">
        <v>2000</v>
      </c>
      <c r="Y32" s="3">
        <v>2007</v>
      </c>
      <c r="Z32" s="3">
        <v>2015</v>
      </c>
      <c r="AB32" s="3"/>
      <c r="AC32" s="3">
        <v>2000</v>
      </c>
      <c r="AD32" s="3">
        <v>2007</v>
      </c>
      <c r="AE32" s="3">
        <v>2015</v>
      </c>
      <c r="AG32" s="3"/>
      <c r="AH32" s="3">
        <v>2000</v>
      </c>
      <c r="AI32" s="3">
        <v>2007</v>
      </c>
      <c r="AJ32" s="3">
        <v>2015</v>
      </c>
      <c r="AL32" s="3"/>
      <c r="AM32" s="3">
        <v>2000</v>
      </c>
      <c r="AN32" s="3">
        <v>2007</v>
      </c>
      <c r="AO32" s="3">
        <v>2015</v>
      </c>
      <c r="AQ32" s="3"/>
      <c r="AR32" s="3">
        <v>2000</v>
      </c>
      <c r="AS32" s="3">
        <v>2007</v>
      </c>
      <c r="AT32" s="3">
        <v>2015</v>
      </c>
      <c r="AV32" s="20" t="s">
        <v>38</v>
      </c>
      <c r="AW32" s="21"/>
      <c r="AY32" s="20" t="s">
        <v>46</v>
      </c>
      <c r="AZ32" s="21"/>
      <c r="BB32" s="20" t="s">
        <v>57</v>
      </c>
      <c r="BC32" s="21"/>
      <c r="BE32" s="20" t="s">
        <v>38</v>
      </c>
      <c r="BF32" s="21"/>
      <c r="BH32" s="20" t="s">
        <v>46</v>
      </c>
      <c r="BI32" s="21"/>
      <c r="BK32" s="20" t="s">
        <v>57</v>
      </c>
      <c r="BL32" s="21"/>
      <c r="BN32" s="20" t="s">
        <v>38</v>
      </c>
      <c r="BO32" s="21"/>
      <c r="BQ32" s="20" t="s">
        <v>46</v>
      </c>
      <c r="BR32" s="21"/>
      <c r="BT32" s="20" t="s">
        <v>57</v>
      </c>
      <c r="BU32" s="21"/>
    </row>
    <row r="33" spans="3:73" x14ac:dyDescent="0.25">
      <c r="C33" s="3" t="s">
        <v>6</v>
      </c>
      <c r="D33" s="2">
        <f>'Hipotetico 1 ida'!BL33</f>
        <v>0.62</v>
      </c>
      <c r="E33" s="2">
        <f>'Hipotetico 1 ida'!BM33</f>
        <v>0.68</v>
      </c>
      <c r="F33" s="2" t="s">
        <v>59</v>
      </c>
      <c r="H33" s="3" t="s">
        <v>6</v>
      </c>
      <c r="I33" s="2">
        <f>'Hipotetico 1 ida'!BQ33</f>
        <v>3.19</v>
      </c>
      <c r="J33" s="2">
        <f>'Hipotetico 1 ida'!BR33</f>
        <v>3.42</v>
      </c>
      <c r="K33" s="2" t="s">
        <v>59</v>
      </c>
      <c r="M33" s="3" t="s">
        <v>6</v>
      </c>
      <c r="N33" s="2">
        <f>'Hipotetico 1 ida'!BV33</f>
        <v>4.8000000000000001E-2</v>
      </c>
      <c r="O33" s="2">
        <f>'Hipotetico 1 ida'!BW33</f>
        <v>4.9000000000000002E-2</v>
      </c>
      <c r="P33" s="2" t="s">
        <v>59</v>
      </c>
      <c r="R33" s="3" t="s">
        <v>6</v>
      </c>
      <c r="S33" s="2">
        <f>'Hipotetico 1 regreso'!BL33</f>
        <v>0.62</v>
      </c>
      <c r="T33" s="2">
        <f>'Hipotetico 1 regreso'!BM33</f>
        <v>0.68</v>
      </c>
      <c r="U33" s="2" t="str">
        <f>'Hipotetico 1 regreso'!BN33</f>
        <v>NA</v>
      </c>
      <c r="W33" s="3" t="s">
        <v>6</v>
      </c>
      <c r="X33" s="2">
        <f>'Hipotetico 1 regreso'!BQ33</f>
        <v>2.9</v>
      </c>
      <c r="Y33" s="2">
        <f>'Hipotetico 1 regreso'!BR33</f>
        <v>3.11</v>
      </c>
      <c r="Z33" s="2" t="str">
        <f>'Hipotetico 1 regreso'!BS33</f>
        <v>NA</v>
      </c>
      <c r="AB33" s="3" t="s">
        <v>6</v>
      </c>
      <c r="AC33" s="2">
        <f>'Hipotetico 1 regreso'!BV33</f>
        <v>0.05</v>
      </c>
      <c r="AD33" s="2">
        <f>'Hipotetico 1 regreso'!BW33</f>
        <v>0.05</v>
      </c>
      <c r="AE33" s="2" t="str">
        <f>'Hipotetico 1 regreso'!BX33</f>
        <v>NA</v>
      </c>
      <c r="AG33" s="3" t="s">
        <v>6</v>
      </c>
      <c r="AH33" s="2">
        <f>D33+S33</f>
        <v>1.24</v>
      </c>
      <c r="AI33" s="2">
        <f t="shared" ref="AI33:AI35" si="28">E33+T33</f>
        <v>1.36</v>
      </c>
      <c r="AJ33" s="2" t="s">
        <v>59</v>
      </c>
      <c r="AL33" s="3" t="s">
        <v>6</v>
      </c>
      <c r="AM33" s="2">
        <f>I33+X33</f>
        <v>6.09</v>
      </c>
      <c r="AN33" s="2">
        <f t="shared" ref="AN33:AN35" si="29">J33+Y33</f>
        <v>6.5299999999999994</v>
      </c>
      <c r="AO33" s="2" t="s">
        <v>59</v>
      </c>
      <c r="AQ33" s="3" t="s">
        <v>6</v>
      </c>
      <c r="AR33" s="2">
        <f>N33+AC33</f>
        <v>9.8000000000000004E-2</v>
      </c>
      <c r="AS33" s="2">
        <f t="shared" ref="AS33:AS35" si="30">O33+AD33</f>
        <v>9.9000000000000005E-2</v>
      </c>
      <c r="AT33" s="2" t="s">
        <v>59</v>
      </c>
      <c r="AV33" s="3" t="s">
        <v>4</v>
      </c>
      <c r="AW33" s="2">
        <f>'Hipotetico 1 ida'!DC33</f>
        <v>46.57</v>
      </c>
      <c r="AY33" s="3" t="s">
        <v>4</v>
      </c>
      <c r="AZ33" s="2">
        <f>'Hipotetico 1 ida'!DF33</f>
        <v>0.25</v>
      </c>
      <c r="BB33" s="3" t="s">
        <v>4</v>
      </c>
      <c r="BC33" s="2">
        <f>'Hipotetico 1 ida'!DI33</f>
        <v>2.3099999999999996</v>
      </c>
      <c r="BE33" s="3" t="s">
        <v>4</v>
      </c>
      <c r="BF33" s="2">
        <f>'Hipotetico 1 regreso'!DB33</f>
        <v>41.75</v>
      </c>
      <c r="BH33" s="3" t="s">
        <v>4</v>
      </c>
      <c r="BI33" s="2">
        <f>'Hipotetico 1 regreso'!DE33</f>
        <v>0.24</v>
      </c>
      <c r="BK33" s="3" t="s">
        <v>4</v>
      </c>
      <c r="BL33" s="2">
        <f>'Hipotetico 1 regreso'!DH33</f>
        <v>1.9999999999999998</v>
      </c>
      <c r="BN33" s="3" t="s">
        <v>4</v>
      </c>
      <c r="BO33" s="2">
        <f>AW33+BF33</f>
        <v>88.32</v>
      </c>
      <c r="BQ33" s="3" t="s">
        <v>4</v>
      </c>
      <c r="BR33" s="2">
        <f>AZ33+BI33</f>
        <v>0.49</v>
      </c>
      <c r="BT33" s="3" t="s">
        <v>4</v>
      </c>
      <c r="BU33" s="2">
        <f>BC33+BL33</f>
        <v>4.3099999999999996</v>
      </c>
    </row>
    <row r="34" spans="3:73" x14ac:dyDescent="0.25">
      <c r="C34" s="3" t="s">
        <v>3</v>
      </c>
      <c r="D34" s="2">
        <f>'Hipotetico 1 ida'!BL34</f>
        <v>0.44000000000000006</v>
      </c>
      <c r="E34" s="2">
        <f>'Hipotetico 1 ida'!BM34</f>
        <v>0.35000000000000003</v>
      </c>
      <c r="F34" s="2">
        <f>'Hipotetico 1 ida'!BN34</f>
        <v>0.17</v>
      </c>
      <c r="H34" s="3" t="s">
        <v>3</v>
      </c>
      <c r="I34" s="2">
        <f>'Hipotetico 1 ida'!BQ34</f>
        <v>1.23</v>
      </c>
      <c r="J34" s="2">
        <f>'Hipotetico 1 ida'!BR34</f>
        <v>0.96</v>
      </c>
      <c r="K34" s="2">
        <f>'Hipotetico 1 ida'!BS34</f>
        <v>0.46</v>
      </c>
      <c r="M34" s="3" t="s">
        <v>3</v>
      </c>
      <c r="N34" s="2">
        <f>'Hipotetico 1 ida'!BV34</f>
        <v>3.6000000000000004E-2</v>
      </c>
      <c r="O34" s="2">
        <f>'Hipotetico 1 ida'!BW34</f>
        <v>3.4000000000000002E-2</v>
      </c>
      <c r="P34" s="2">
        <f>'Hipotetico 1 ida'!BX34</f>
        <v>1.2E-2</v>
      </c>
      <c r="R34" s="3" t="s">
        <v>3</v>
      </c>
      <c r="S34" s="2">
        <f>'Hipotetico 1 regreso'!BL34</f>
        <v>0.44000000000000006</v>
      </c>
      <c r="T34" s="2">
        <f>'Hipotetico 1 regreso'!BM34</f>
        <v>0.35000000000000003</v>
      </c>
      <c r="U34" s="2">
        <f>'Hipotetico 1 regreso'!BN34</f>
        <v>0.17</v>
      </c>
      <c r="W34" s="3" t="s">
        <v>3</v>
      </c>
      <c r="X34" s="2">
        <f>'Hipotetico 1 regreso'!BQ34</f>
        <v>1.1299999999999999</v>
      </c>
      <c r="Y34" s="2">
        <f>'Hipotetico 1 regreso'!BR34</f>
        <v>0.8899999999999999</v>
      </c>
      <c r="Z34" s="2">
        <f>'Hipotetico 1 regreso'!BS34</f>
        <v>0.42</v>
      </c>
      <c r="AB34" s="3" t="s">
        <v>3</v>
      </c>
      <c r="AC34" s="2">
        <f>'Hipotetico 1 regreso'!BV34</f>
        <v>3.6999999999999998E-2</v>
      </c>
      <c r="AD34" s="2">
        <f>'Hipotetico 1 regreso'!BW34</f>
        <v>3.6000000000000004E-2</v>
      </c>
      <c r="AE34" s="2">
        <f>'Hipotetico 1 regreso'!BX34</f>
        <v>1.3000000000000001E-2</v>
      </c>
      <c r="AG34" s="3" t="s">
        <v>3</v>
      </c>
      <c r="AH34" s="2">
        <f t="shared" ref="AH34" si="31">D34+S34</f>
        <v>0.88000000000000012</v>
      </c>
      <c r="AI34" s="2">
        <f t="shared" si="28"/>
        <v>0.70000000000000007</v>
      </c>
      <c r="AJ34" s="2">
        <f t="shared" ref="AJ34:AJ36" si="32">F34+U34</f>
        <v>0.34</v>
      </c>
      <c r="AL34" s="3" t="s">
        <v>3</v>
      </c>
      <c r="AM34" s="2">
        <f t="shared" ref="AM34" si="33">I34+X34</f>
        <v>2.36</v>
      </c>
      <c r="AN34" s="2">
        <f t="shared" si="29"/>
        <v>1.8499999999999999</v>
      </c>
      <c r="AO34" s="2">
        <f t="shared" ref="AO34:AO36" si="34">K34+Z34</f>
        <v>0.88</v>
      </c>
      <c r="AQ34" s="3" t="s">
        <v>3</v>
      </c>
      <c r="AR34" s="2">
        <f t="shared" ref="AR34" si="35">N34+AC34</f>
        <v>7.3000000000000009E-2</v>
      </c>
      <c r="AS34" s="2">
        <f t="shared" si="30"/>
        <v>7.0000000000000007E-2</v>
      </c>
      <c r="AT34" s="2">
        <f t="shared" ref="AT34:AT36" si="36">P34+AE34</f>
        <v>2.5000000000000001E-2</v>
      </c>
      <c r="AV34" s="3" t="s">
        <v>5</v>
      </c>
      <c r="AW34" s="2">
        <f>'Hipotetico 1 ida'!DC34</f>
        <v>39.06</v>
      </c>
      <c r="AY34" s="3" t="s">
        <v>5</v>
      </c>
      <c r="AZ34" s="2">
        <f>'Hipotetico 1 ida'!DF34</f>
        <v>0.18000000000000002</v>
      </c>
      <c r="BB34" s="3" t="s">
        <v>5</v>
      </c>
      <c r="BC34" s="2">
        <f>'Hipotetico 1 ida'!DI34</f>
        <v>2.37</v>
      </c>
      <c r="BE34" s="3" t="s">
        <v>5</v>
      </c>
      <c r="BF34" s="2">
        <f>'Hipotetico 1 regreso'!DB34</f>
        <v>35.22</v>
      </c>
      <c r="BH34" s="3" t="s">
        <v>5</v>
      </c>
      <c r="BI34" s="2">
        <f>'Hipotetico 1 regreso'!DE34</f>
        <v>0.18</v>
      </c>
      <c r="BK34" s="3" t="s">
        <v>5</v>
      </c>
      <c r="BL34" s="2">
        <f>'Hipotetico 1 regreso'!DH34</f>
        <v>2.0599999999999996</v>
      </c>
      <c r="BN34" s="3" t="s">
        <v>5</v>
      </c>
      <c r="BO34" s="2">
        <f>AW34+BF34</f>
        <v>74.28</v>
      </c>
      <c r="BQ34" s="3" t="s">
        <v>5</v>
      </c>
      <c r="BR34" s="2">
        <f>AZ34+BI34</f>
        <v>0.36</v>
      </c>
      <c r="BT34" s="3" t="s">
        <v>5</v>
      </c>
      <c r="BU34" s="2">
        <f>BC34+BL34</f>
        <v>4.43</v>
      </c>
    </row>
    <row r="35" spans="3:73" x14ac:dyDescent="0.25">
      <c r="C35" s="3" t="s">
        <v>4</v>
      </c>
      <c r="D35" s="2" t="s">
        <v>59</v>
      </c>
      <c r="E35" s="2">
        <f>'Hipotetico 1 ida'!BM35</f>
        <v>0.17</v>
      </c>
      <c r="F35" s="2">
        <f>'Hipotetico 1 ida'!BN35</f>
        <v>0.48</v>
      </c>
      <c r="H35" s="3" t="s">
        <v>4</v>
      </c>
      <c r="I35" s="2" t="s">
        <v>59</v>
      </c>
      <c r="J35" s="2">
        <f>'Hipotetico 1 ida'!BR35</f>
        <v>0.38</v>
      </c>
      <c r="K35" s="2">
        <f>'Hipotetico 1 ida'!BS35</f>
        <v>1.03</v>
      </c>
      <c r="M35" s="3" t="s">
        <v>4</v>
      </c>
      <c r="N35" s="2" t="s">
        <v>59</v>
      </c>
      <c r="O35" s="2">
        <f>'Hipotetico 1 ida'!BW35</f>
        <v>1.3000000000000001E-2</v>
      </c>
      <c r="P35" s="2">
        <f>'Hipotetico 1 ida'!BX35</f>
        <v>4.9000000000000002E-2</v>
      </c>
      <c r="R35" s="3" t="s">
        <v>4</v>
      </c>
      <c r="S35" s="2" t="str">
        <f>'Hipotetico 1 regreso'!BL35</f>
        <v>NA</v>
      </c>
      <c r="T35" s="2">
        <f>'Hipotetico 1 regreso'!BM35</f>
        <v>0.17</v>
      </c>
      <c r="U35" s="2">
        <f>'Hipotetico 1 regreso'!BN35</f>
        <v>0.48</v>
      </c>
      <c r="W35" s="3" t="s">
        <v>4</v>
      </c>
      <c r="X35" s="2" t="str">
        <f>'Hipotetico 1 regreso'!BQ35</f>
        <v>NA</v>
      </c>
      <c r="Y35" s="2">
        <f>'Hipotetico 1 regreso'!BR35</f>
        <v>0.35</v>
      </c>
      <c r="Z35" s="2">
        <f>'Hipotetico 1 regreso'!BS35</f>
        <v>0.95</v>
      </c>
      <c r="AB35" s="3" t="s">
        <v>4</v>
      </c>
      <c r="AC35" s="2" t="str">
        <f>'Hipotetico 1 regreso'!BV35</f>
        <v>NA</v>
      </c>
      <c r="AD35" s="2">
        <f>'Hipotetico 1 regreso'!BW35</f>
        <v>1.4E-2</v>
      </c>
      <c r="AE35" s="2">
        <f>'Hipotetico 1 regreso'!BX35</f>
        <v>5.0999999999999997E-2</v>
      </c>
      <c r="AG35" s="3" t="s">
        <v>4</v>
      </c>
      <c r="AH35" s="2" t="s">
        <v>59</v>
      </c>
      <c r="AI35" s="2">
        <f t="shared" si="28"/>
        <v>0.34</v>
      </c>
      <c r="AJ35" s="2">
        <f t="shared" si="32"/>
        <v>0.96</v>
      </c>
      <c r="AL35" s="3" t="s">
        <v>4</v>
      </c>
      <c r="AM35" s="2" t="s">
        <v>59</v>
      </c>
      <c r="AN35" s="2">
        <f t="shared" si="29"/>
        <v>0.73</v>
      </c>
      <c r="AO35" s="2">
        <f t="shared" si="34"/>
        <v>1.98</v>
      </c>
      <c r="AQ35" s="3" t="s">
        <v>4</v>
      </c>
      <c r="AR35" s="2" t="s">
        <v>59</v>
      </c>
      <c r="AS35" s="2">
        <f t="shared" si="30"/>
        <v>2.7000000000000003E-2</v>
      </c>
      <c r="AT35" s="2">
        <f t="shared" si="36"/>
        <v>0.1</v>
      </c>
      <c r="AV35" s="4" t="s">
        <v>8</v>
      </c>
      <c r="AW35" s="2">
        <f>SUM(AW31:AW34)</f>
        <v>85.63</v>
      </c>
      <c r="AY35" s="4" t="s">
        <v>8</v>
      </c>
      <c r="AZ35" s="2">
        <f>SUM(AZ31:AZ34)</f>
        <v>0.43000000000000005</v>
      </c>
      <c r="BB35" s="4" t="s">
        <v>8</v>
      </c>
      <c r="BC35" s="2">
        <f>SUM(BC31:BC34)</f>
        <v>4.68</v>
      </c>
      <c r="BE35" s="4" t="s">
        <v>8</v>
      </c>
      <c r="BF35" s="2">
        <f>SUM(BF31:BF34)</f>
        <v>76.97</v>
      </c>
      <c r="BH35" s="4" t="s">
        <v>8</v>
      </c>
      <c r="BI35" s="2">
        <f>SUM(BI31:BI34)</f>
        <v>0.42</v>
      </c>
      <c r="BK35" s="4" t="s">
        <v>8</v>
      </c>
      <c r="BL35" s="2">
        <f>SUM(BL31:BL34)</f>
        <v>4.0599999999999996</v>
      </c>
      <c r="BN35" s="4" t="s">
        <v>8</v>
      </c>
      <c r="BO35" s="2">
        <f>SUM(BO31:BO34)</f>
        <v>162.6</v>
      </c>
      <c r="BQ35" s="4" t="s">
        <v>8</v>
      </c>
      <c r="BR35" s="2">
        <f>SUM(BR31:BR34)</f>
        <v>0.85</v>
      </c>
      <c r="BT35" s="4" t="s">
        <v>8</v>
      </c>
      <c r="BU35" s="2">
        <f>SUM(BU31:BU34)</f>
        <v>8.7399999999999984</v>
      </c>
    </row>
    <row r="36" spans="3:73" x14ac:dyDescent="0.25">
      <c r="C36" s="3" t="s">
        <v>5</v>
      </c>
      <c r="D36" s="2" t="s">
        <v>59</v>
      </c>
      <c r="E36" s="2" t="s">
        <v>59</v>
      </c>
      <c r="F36" s="2">
        <f>'Hipotetico 1 ida'!BN36</f>
        <v>0.32</v>
      </c>
      <c r="H36" s="3" t="s">
        <v>5</v>
      </c>
      <c r="I36" s="2" t="s">
        <v>59</v>
      </c>
      <c r="J36" s="2" t="s">
        <v>59</v>
      </c>
      <c r="K36" s="2">
        <f>'Hipotetico 1 ida'!BS36</f>
        <v>0.67</v>
      </c>
      <c r="M36" s="3" t="s">
        <v>5</v>
      </c>
      <c r="N36" s="2" t="s">
        <v>59</v>
      </c>
      <c r="O36" s="2" t="s">
        <v>59</v>
      </c>
      <c r="P36" s="2">
        <f>'Hipotetico 1 ida'!BX36</f>
        <v>3.6999999999999998E-2</v>
      </c>
      <c r="R36" s="3" t="s">
        <v>5</v>
      </c>
      <c r="S36" s="2" t="str">
        <f>'Hipotetico 1 regreso'!BL36</f>
        <v>NA</v>
      </c>
      <c r="T36" s="2" t="str">
        <f>'Hipotetico 1 regreso'!BM36</f>
        <v>NA</v>
      </c>
      <c r="U36" s="2">
        <f>'Hipotetico 1 regreso'!BN36</f>
        <v>0.32</v>
      </c>
      <c r="W36" s="3" t="s">
        <v>5</v>
      </c>
      <c r="X36" s="2" t="str">
        <f>'Hipotetico 1 regreso'!BQ36</f>
        <v>NA</v>
      </c>
      <c r="Y36" s="2" t="str">
        <f>'Hipotetico 1 regreso'!BR36</f>
        <v>NA</v>
      </c>
      <c r="Z36" s="2">
        <f>'Hipotetico 1 regreso'!BS36</f>
        <v>0.63</v>
      </c>
      <c r="AB36" s="3" t="s">
        <v>5</v>
      </c>
      <c r="AC36" s="2" t="str">
        <f>'Hipotetico 1 regreso'!BV36</f>
        <v>NA</v>
      </c>
      <c r="AD36" s="2" t="str">
        <f>'Hipotetico 1 regreso'!BW36</f>
        <v>NA</v>
      </c>
      <c r="AE36" s="2">
        <f>'Hipotetico 1 regreso'!BX36</f>
        <v>3.7999999999999999E-2</v>
      </c>
      <c r="AG36" s="3" t="s">
        <v>5</v>
      </c>
      <c r="AH36" s="2" t="s">
        <v>59</v>
      </c>
      <c r="AI36" s="2" t="s">
        <v>59</v>
      </c>
      <c r="AJ36" s="2">
        <f t="shared" si="32"/>
        <v>0.64</v>
      </c>
      <c r="AL36" s="3" t="s">
        <v>5</v>
      </c>
      <c r="AM36" s="2" t="s">
        <v>59</v>
      </c>
      <c r="AN36" s="2" t="s">
        <v>59</v>
      </c>
      <c r="AO36" s="2">
        <f t="shared" si="34"/>
        <v>1.3</v>
      </c>
      <c r="AQ36" s="3" t="s">
        <v>5</v>
      </c>
      <c r="AR36" s="2" t="s">
        <v>59</v>
      </c>
      <c r="AS36" s="2" t="s">
        <v>59</v>
      </c>
      <c r="AT36" s="2">
        <f t="shared" si="36"/>
        <v>7.4999999999999997E-2</v>
      </c>
    </row>
    <row r="37" spans="3:73" x14ac:dyDescent="0.25">
      <c r="C37" s="4" t="s">
        <v>8</v>
      </c>
      <c r="D37" s="2">
        <f>SUM(D33:D36)</f>
        <v>1.06</v>
      </c>
      <c r="E37" s="2">
        <f>SUM(E33:E36)</f>
        <v>1.2</v>
      </c>
      <c r="F37" s="2">
        <f>SUM(F33:F36)</f>
        <v>0.97</v>
      </c>
      <c r="H37" s="4" t="s">
        <v>8</v>
      </c>
      <c r="I37" s="2">
        <f>SUM(I33:I36)</f>
        <v>4.42</v>
      </c>
      <c r="J37" s="2">
        <f>SUM(J33:J36)</f>
        <v>4.76</v>
      </c>
      <c r="K37" s="2">
        <f>SUM(K33:K36)</f>
        <v>2.16</v>
      </c>
      <c r="M37" s="4" t="s">
        <v>8</v>
      </c>
      <c r="N37" s="2">
        <f>SUM(N33:N36)</f>
        <v>8.4000000000000005E-2</v>
      </c>
      <c r="O37" s="2">
        <f>SUM(O33:O36)</f>
        <v>9.6000000000000002E-2</v>
      </c>
      <c r="P37" s="2">
        <f>SUM(P33:P36)</f>
        <v>9.8000000000000004E-2</v>
      </c>
      <c r="R37" s="4" t="s">
        <v>8</v>
      </c>
      <c r="S37" s="2">
        <f>SUM(S33:S36)</f>
        <v>1.06</v>
      </c>
      <c r="T37" s="2">
        <f>SUM(T33:T36)</f>
        <v>1.2</v>
      </c>
      <c r="U37" s="2">
        <f>SUM(U33:U36)</f>
        <v>0.97</v>
      </c>
      <c r="W37" s="4" t="s">
        <v>8</v>
      </c>
      <c r="X37" s="2">
        <f>SUM(X33:X36)</f>
        <v>4.0299999999999994</v>
      </c>
      <c r="Y37" s="2">
        <f>SUM(Y33:Y36)</f>
        <v>4.3499999999999996</v>
      </c>
      <c r="Z37" s="2">
        <f>SUM(Z33:Z36)</f>
        <v>2</v>
      </c>
      <c r="AB37" s="4" t="s">
        <v>8</v>
      </c>
      <c r="AC37" s="2">
        <f>SUM(AC33:AC36)</f>
        <v>8.6999999999999994E-2</v>
      </c>
      <c r="AD37" s="2">
        <f>SUM(AD33:AD36)</f>
        <v>0.1</v>
      </c>
      <c r="AE37" s="2">
        <f>SUM(AE33:AE36)</f>
        <v>0.10200000000000001</v>
      </c>
      <c r="AG37" s="4" t="s">
        <v>8</v>
      </c>
      <c r="AH37" s="2">
        <f>SUM(AH33:AH36)</f>
        <v>2.12</v>
      </c>
      <c r="AI37" s="2">
        <f>SUM(AI33:AI36)</f>
        <v>2.4</v>
      </c>
      <c r="AJ37" s="2">
        <f>SUM(AJ33:AJ36)</f>
        <v>1.94</v>
      </c>
      <c r="AL37" s="4" t="s">
        <v>8</v>
      </c>
      <c r="AM37" s="2">
        <f>SUM(AM33:AM36)</f>
        <v>8.4499999999999993</v>
      </c>
      <c r="AN37" s="2">
        <f>SUM(AN33:AN36)</f>
        <v>9.11</v>
      </c>
      <c r="AO37" s="2">
        <f>SUM(AO33:AO36)</f>
        <v>4.16</v>
      </c>
      <c r="AQ37" s="4" t="s">
        <v>8</v>
      </c>
      <c r="AR37" s="2">
        <f>SUM(AR33:AR36)</f>
        <v>0.17100000000000001</v>
      </c>
      <c r="AS37" s="2">
        <f>SUM(AS33:AS36)</f>
        <v>0.19600000000000001</v>
      </c>
      <c r="AT37" s="2">
        <f>SUM(AT33:AT36)</f>
        <v>0.2</v>
      </c>
      <c r="AV37" s="20" t="s">
        <v>39</v>
      </c>
      <c r="AW37" s="21"/>
      <c r="AY37" s="20" t="s">
        <v>47</v>
      </c>
      <c r="AZ37" s="21"/>
      <c r="BB37" s="22" t="s">
        <v>60</v>
      </c>
      <c r="BC37" s="23"/>
      <c r="BE37" s="20" t="s">
        <v>39</v>
      </c>
      <c r="BF37" s="21"/>
      <c r="BH37" s="20" t="s">
        <v>47</v>
      </c>
      <c r="BI37" s="21"/>
      <c r="BK37" s="22" t="s">
        <v>60</v>
      </c>
      <c r="BL37" s="23"/>
      <c r="BN37" s="20" t="s">
        <v>39</v>
      </c>
      <c r="BO37" s="21"/>
      <c r="BQ37" s="20" t="s">
        <v>47</v>
      </c>
      <c r="BR37" s="21"/>
      <c r="BT37" s="22" t="s">
        <v>60</v>
      </c>
      <c r="BU37" s="23"/>
    </row>
    <row r="38" spans="3:73" x14ac:dyDescent="0.25">
      <c r="AV38" s="3" t="s">
        <v>4</v>
      </c>
      <c r="AW38" s="2">
        <f>'Hipotetico 1 ida'!DC38</f>
        <v>5.75</v>
      </c>
      <c r="AY38" s="3" t="s">
        <v>4</v>
      </c>
      <c r="AZ38" s="2">
        <f>'Hipotetico 1 ida'!DF38</f>
        <v>1552.0500000000002</v>
      </c>
      <c r="BB38" s="3" t="s">
        <v>4</v>
      </c>
      <c r="BC38" s="8">
        <f>AZ43/AZ38</f>
        <v>3.1551818562546305</v>
      </c>
      <c r="BE38" s="3" t="s">
        <v>4</v>
      </c>
      <c r="BF38" s="2">
        <f>'Hipotetico 1 regreso'!DB38</f>
        <v>5.16</v>
      </c>
      <c r="BH38" s="3" t="s">
        <v>4</v>
      </c>
      <c r="BI38" s="2">
        <f>'Hipotetico 1 regreso'!DE38</f>
        <v>1377.76</v>
      </c>
      <c r="BK38" s="3" t="s">
        <v>4</v>
      </c>
      <c r="BL38" s="8">
        <f>BI43/BI38</f>
        <v>3.1556874927418423</v>
      </c>
      <c r="BN38" s="3" t="s">
        <v>4</v>
      </c>
      <c r="BO38" s="2">
        <f>AW38+BF38</f>
        <v>10.91</v>
      </c>
      <c r="BQ38" s="3" t="s">
        <v>4</v>
      </c>
      <c r="BR38" s="2">
        <f>AZ38+BI38</f>
        <v>2929.8100000000004</v>
      </c>
      <c r="BT38" s="3" t="s">
        <v>4</v>
      </c>
      <c r="BU38" s="8">
        <f>BR43/BR38</f>
        <v>3.15541963472034</v>
      </c>
    </row>
    <row r="39" spans="3:73" x14ac:dyDescent="0.25">
      <c r="C39" s="24" t="s">
        <v>37</v>
      </c>
      <c r="D39" s="24"/>
      <c r="E39" s="24"/>
      <c r="F39" s="24"/>
      <c r="H39" s="24" t="s">
        <v>45</v>
      </c>
      <c r="I39" s="24"/>
      <c r="J39" s="24"/>
      <c r="K39" s="24"/>
      <c r="M39" s="24" t="s">
        <v>56</v>
      </c>
      <c r="N39" s="24"/>
      <c r="O39" s="24"/>
      <c r="P39" s="24"/>
      <c r="R39" s="24" t="s">
        <v>37</v>
      </c>
      <c r="S39" s="24"/>
      <c r="T39" s="24"/>
      <c r="U39" s="24"/>
      <c r="W39" s="24" t="s">
        <v>45</v>
      </c>
      <c r="X39" s="24"/>
      <c r="Y39" s="24"/>
      <c r="Z39" s="24"/>
      <c r="AB39" s="24" t="s">
        <v>56</v>
      </c>
      <c r="AC39" s="24"/>
      <c r="AD39" s="24"/>
      <c r="AE39" s="24"/>
      <c r="AG39" s="24" t="s">
        <v>37</v>
      </c>
      <c r="AH39" s="24"/>
      <c r="AI39" s="24"/>
      <c r="AJ39" s="24"/>
      <c r="AL39" s="24" t="s">
        <v>45</v>
      </c>
      <c r="AM39" s="24"/>
      <c r="AN39" s="24"/>
      <c r="AO39" s="24"/>
      <c r="AQ39" s="24" t="s">
        <v>56</v>
      </c>
      <c r="AR39" s="24"/>
      <c r="AS39" s="24"/>
      <c r="AT39" s="24"/>
      <c r="AV39" s="3" t="s">
        <v>5</v>
      </c>
      <c r="AW39" s="2">
        <f>'Hipotetico 1 ida'!DC39</f>
        <v>6.3599999999999994</v>
      </c>
      <c r="AY39" s="3" t="s">
        <v>5</v>
      </c>
      <c r="AZ39" s="2">
        <f>'Hipotetico 1 ida'!DF39</f>
        <v>1610.33</v>
      </c>
      <c r="BB39" s="3" t="s">
        <v>5</v>
      </c>
      <c r="BC39" s="8">
        <f>AZ44/AZ39</f>
        <v>3.1535275378338601</v>
      </c>
      <c r="BE39" s="3" t="s">
        <v>5</v>
      </c>
      <c r="BF39" s="2">
        <f>'Hipotetico 1 regreso'!DB39</f>
        <v>5.73</v>
      </c>
      <c r="BH39" s="3" t="s">
        <v>5</v>
      </c>
      <c r="BI39" s="2">
        <f>'Hipotetico 1 regreso'!DE39</f>
        <v>1435.75</v>
      </c>
      <c r="BK39" s="3" t="s">
        <v>5</v>
      </c>
      <c r="BL39" s="8">
        <f>BI44/BI39</f>
        <v>3.1538081142260141</v>
      </c>
      <c r="BN39" s="3" t="s">
        <v>5</v>
      </c>
      <c r="BO39" s="2">
        <f>AW39+BF39</f>
        <v>12.09</v>
      </c>
      <c r="BQ39" s="3" t="s">
        <v>5</v>
      </c>
      <c r="BR39" s="2">
        <f>AZ39+BI39</f>
        <v>3046.08</v>
      </c>
      <c r="BT39" s="3" t="s">
        <v>5</v>
      </c>
      <c r="BU39" s="8">
        <f>BR44/BR39</f>
        <v>3.1536597856917741</v>
      </c>
    </row>
    <row r="40" spans="3:73" x14ac:dyDescent="0.25">
      <c r="C40" s="3"/>
      <c r="D40" s="3">
        <v>2000</v>
      </c>
      <c r="E40" s="3">
        <v>2007</v>
      </c>
      <c r="F40" s="3">
        <v>2015</v>
      </c>
      <c r="H40" s="3"/>
      <c r="I40" s="3">
        <v>2000</v>
      </c>
      <c r="J40" s="3">
        <v>2007</v>
      </c>
      <c r="K40" s="3">
        <v>2015</v>
      </c>
      <c r="M40" s="3"/>
      <c r="N40" s="3">
        <v>2000</v>
      </c>
      <c r="O40" s="3">
        <v>2007</v>
      </c>
      <c r="P40" s="3">
        <v>2015</v>
      </c>
      <c r="R40" s="3"/>
      <c r="S40" s="3">
        <v>2000</v>
      </c>
      <c r="T40" s="3">
        <v>2007</v>
      </c>
      <c r="U40" s="3">
        <v>2015</v>
      </c>
      <c r="W40" s="3"/>
      <c r="X40" s="3">
        <v>2000</v>
      </c>
      <c r="Y40" s="3">
        <v>2007</v>
      </c>
      <c r="Z40" s="3">
        <v>2015</v>
      </c>
      <c r="AB40" s="3"/>
      <c r="AC40" s="3">
        <v>2000</v>
      </c>
      <c r="AD40" s="3">
        <v>2007</v>
      </c>
      <c r="AE40" s="3">
        <v>2015</v>
      </c>
      <c r="AG40" s="3"/>
      <c r="AH40" s="3">
        <v>2000</v>
      </c>
      <c r="AI40" s="3">
        <v>2007</v>
      </c>
      <c r="AJ40" s="3">
        <v>2015</v>
      </c>
      <c r="AL40" s="3"/>
      <c r="AM40" s="3">
        <v>2000</v>
      </c>
      <c r="AN40" s="3">
        <v>2007</v>
      </c>
      <c r="AO40" s="3">
        <v>2015</v>
      </c>
      <c r="AQ40" s="3"/>
      <c r="AR40" s="3">
        <v>2000</v>
      </c>
      <c r="AS40" s="3">
        <v>2007</v>
      </c>
      <c r="AT40" s="3">
        <v>2015</v>
      </c>
      <c r="AV40" s="4" t="s">
        <v>8</v>
      </c>
      <c r="AW40" s="2">
        <f>SUM(AW36:AW39)</f>
        <v>12.11</v>
      </c>
      <c r="AY40" s="4" t="s">
        <v>8</v>
      </c>
      <c r="AZ40" s="2">
        <f>SUM(AZ36:AZ39)</f>
        <v>3162.38</v>
      </c>
      <c r="BE40" s="4" t="s">
        <v>8</v>
      </c>
      <c r="BF40" s="2">
        <f>SUM(BF36:BF39)</f>
        <v>10.89</v>
      </c>
      <c r="BH40" s="4" t="s">
        <v>8</v>
      </c>
      <c r="BI40" s="2">
        <f>SUM(BI36:BI39)</f>
        <v>2813.51</v>
      </c>
      <c r="BN40" s="4" t="s">
        <v>8</v>
      </c>
      <c r="BO40" s="2">
        <f>SUM(BO36:BO39)</f>
        <v>23</v>
      </c>
      <c r="BQ40" s="4" t="s">
        <v>8</v>
      </c>
      <c r="BR40" s="2">
        <f>SUM(BR36:BR39)</f>
        <v>5975.89</v>
      </c>
    </row>
    <row r="41" spans="3:73" x14ac:dyDescent="0.25">
      <c r="C41" s="3" t="s">
        <v>6</v>
      </c>
      <c r="D41" s="2">
        <f>'Hipotetico 1 ida'!BL41</f>
        <v>71.400000000000006</v>
      </c>
      <c r="E41" s="2">
        <f>'Hipotetico 1 ida'!BM41</f>
        <v>77.17</v>
      </c>
      <c r="F41" s="2" t="s">
        <v>59</v>
      </c>
      <c r="H41" s="3" t="s">
        <v>6</v>
      </c>
      <c r="I41" s="2">
        <f>'Hipotetico 1 ida'!BQ41</f>
        <v>1.59</v>
      </c>
      <c r="J41" s="2">
        <f>'Hipotetico 1 ida'!BR41</f>
        <v>1.71</v>
      </c>
      <c r="K41" s="2" t="s">
        <v>59</v>
      </c>
      <c r="M41" s="3" t="s">
        <v>6</v>
      </c>
      <c r="N41" s="2">
        <f>'Hipotetico 1 ida'!BV41</f>
        <v>3.0000000000000001E-3</v>
      </c>
      <c r="O41" s="2">
        <f>'Hipotetico 1 ida'!BW41</f>
        <v>3.0000000000000001E-3</v>
      </c>
      <c r="P41" s="2" t="s">
        <v>59</v>
      </c>
      <c r="R41" s="3" t="s">
        <v>6</v>
      </c>
      <c r="S41" s="2">
        <f>'Hipotetico 1 regreso'!BL41</f>
        <v>63.730000000000004</v>
      </c>
      <c r="T41" s="2">
        <f>'Hipotetico 1 regreso'!BM41</f>
        <v>68.88000000000001</v>
      </c>
      <c r="U41" s="2" t="str">
        <f>'Hipotetico 1 regreso'!BN41</f>
        <v>NA</v>
      </c>
      <c r="W41" s="3" t="s">
        <v>6</v>
      </c>
      <c r="X41" s="2">
        <f>'Hipotetico 1 regreso'!BQ41</f>
        <v>1.44</v>
      </c>
      <c r="Y41" s="2">
        <f>'Hipotetico 1 regreso'!BR41</f>
        <v>1.5499999999999998</v>
      </c>
      <c r="Z41" s="2" t="str">
        <f>'Hipotetico 1 regreso'!BS41</f>
        <v>NA</v>
      </c>
      <c r="AB41" s="3" t="s">
        <v>6</v>
      </c>
      <c r="AC41" s="2">
        <f>'Hipotetico 1 regreso'!BV41</f>
        <v>3.0000000000000001E-3</v>
      </c>
      <c r="AD41" s="2">
        <f>'Hipotetico 1 regreso'!BW41</f>
        <v>3.0000000000000001E-3</v>
      </c>
      <c r="AE41" s="2" t="str">
        <f>'Hipotetico 1 regreso'!BX41</f>
        <v>NA</v>
      </c>
      <c r="AG41" s="3" t="s">
        <v>6</v>
      </c>
      <c r="AH41" s="2">
        <f>D41+S41</f>
        <v>135.13</v>
      </c>
      <c r="AI41" s="2">
        <f t="shared" ref="AI41:AI43" si="37">E41+T41</f>
        <v>146.05000000000001</v>
      </c>
      <c r="AJ41" s="2" t="s">
        <v>59</v>
      </c>
      <c r="AL41" s="3" t="s">
        <v>6</v>
      </c>
      <c r="AM41" s="2">
        <f>I41+X41</f>
        <v>3.0300000000000002</v>
      </c>
      <c r="AN41" s="2">
        <f t="shared" ref="AN41:AN43" si="38">J41+Y41</f>
        <v>3.26</v>
      </c>
      <c r="AO41" s="2" t="s">
        <v>59</v>
      </c>
      <c r="AQ41" s="3" t="s">
        <v>6</v>
      </c>
      <c r="AR41" s="2">
        <f>N41+AC41</f>
        <v>6.0000000000000001E-3</v>
      </c>
      <c r="AS41" s="2">
        <f t="shared" ref="AS41:AS43" si="39">O41+AD41</f>
        <v>6.0000000000000001E-3</v>
      </c>
      <c r="AT41" s="2" t="s">
        <v>59</v>
      </c>
    </row>
    <row r="42" spans="3:73" x14ac:dyDescent="0.25">
      <c r="C42" s="3" t="s">
        <v>3</v>
      </c>
      <c r="D42" s="2">
        <f>'Hipotetico 1 ida'!BL42</f>
        <v>31.580000000000002</v>
      </c>
      <c r="E42" s="2">
        <f>'Hipotetico 1 ida'!BM42</f>
        <v>24.89</v>
      </c>
      <c r="F42" s="2">
        <f>'Hipotetico 1 ida'!BN42</f>
        <v>11.65</v>
      </c>
      <c r="H42" s="3" t="s">
        <v>3</v>
      </c>
      <c r="I42" s="2">
        <f>'Hipotetico 1 ida'!BQ42</f>
        <v>0.78999999999999992</v>
      </c>
      <c r="J42" s="2">
        <f>'Hipotetico 1 ida'!BR42</f>
        <v>0.62</v>
      </c>
      <c r="K42" s="2">
        <f>'Hipotetico 1 ida'!BS42</f>
        <v>0.3</v>
      </c>
      <c r="M42" s="3" t="s">
        <v>3</v>
      </c>
      <c r="N42" s="2">
        <f>'Hipotetico 1 ida'!BV42</f>
        <v>2E-3</v>
      </c>
      <c r="O42" s="2">
        <f>'Hipotetico 1 ida'!BW42</f>
        <v>1E-3</v>
      </c>
      <c r="P42" s="2">
        <f>'Hipotetico 1 ida'!BX42</f>
        <v>1E-3</v>
      </c>
      <c r="R42" s="3" t="s">
        <v>3</v>
      </c>
      <c r="S42" s="2">
        <f>'Hipotetico 1 regreso'!BL42</f>
        <v>28.110000000000003</v>
      </c>
      <c r="T42" s="2">
        <f>'Hipotetico 1 regreso'!BM42</f>
        <v>22.159999999999997</v>
      </c>
      <c r="U42" s="2">
        <f>'Hipotetico 1 regreso'!BN42</f>
        <v>10.37</v>
      </c>
      <c r="W42" s="3" t="s">
        <v>3</v>
      </c>
      <c r="X42" s="2">
        <f>'Hipotetico 1 regreso'!BQ42</f>
        <v>0.73</v>
      </c>
      <c r="Y42" s="2">
        <f>'Hipotetico 1 regreso'!BR42</f>
        <v>0.57000000000000006</v>
      </c>
      <c r="Z42" s="2">
        <f>'Hipotetico 1 regreso'!BS42</f>
        <v>0.27</v>
      </c>
      <c r="AB42" s="3" t="s">
        <v>3</v>
      </c>
      <c r="AC42" s="2">
        <f>'Hipotetico 1 regreso'!BV42</f>
        <v>2E-3</v>
      </c>
      <c r="AD42" s="2">
        <f>'Hipotetico 1 regreso'!BW42</f>
        <v>1E-3</v>
      </c>
      <c r="AE42" s="2">
        <f>'Hipotetico 1 regreso'!BX42</f>
        <v>1E-3</v>
      </c>
      <c r="AG42" s="3" t="s">
        <v>3</v>
      </c>
      <c r="AH42" s="2">
        <f t="shared" ref="AH42" si="40">D42+S42</f>
        <v>59.690000000000005</v>
      </c>
      <c r="AI42" s="2">
        <f t="shared" si="37"/>
        <v>47.05</v>
      </c>
      <c r="AJ42" s="2">
        <f t="shared" ref="AJ42:AJ44" si="41">F42+U42</f>
        <v>22.02</v>
      </c>
      <c r="AL42" s="3" t="s">
        <v>3</v>
      </c>
      <c r="AM42" s="2">
        <f t="shared" ref="AM42" si="42">I42+X42</f>
        <v>1.52</v>
      </c>
      <c r="AN42" s="2">
        <f t="shared" si="38"/>
        <v>1.19</v>
      </c>
      <c r="AO42" s="2">
        <f t="shared" ref="AO42:AO44" si="43">K42+Z42</f>
        <v>0.57000000000000006</v>
      </c>
      <c r="AQ42" s="3" t="s">
        <v>3</v>
      </c>
      <c r="AR42" s="2">
        <f t="shared" ref="AR42" si="44">N42+AC42</f>
        <v>4.0000000000000001E-3</v>
      </c>
      <c r="AS42" s="2">
        <f t="shared" si="39"/>
        <v>2E-3</v>
      </c>
      <c r="AT42" s="2">
        <f t="shared" ref="AT42:AT44" si="45">P42+AE42</f>
        <v>2E-3</v>
      </c>
      <c r="AV42" s="20" t="s">
        <v>40</v>
      </c>
      <c r="AW42" s="21"/>
      <c r="AY42" s="20" t="s">
        <v>48</v>
      </c>
      <c r="AZ42" s="21"/>
      <c r="BE42" s="20" t="s">
        <v>40</v>
      </c>
      <c r="BF42" s="21"/>
      <c r="BH42" s="20" t="s">
        <v>48</v>
      </c>
      <c r="BI42" s="21"/>
      <c r="BN42" s="20" t="s">
        <v>40</v>
      </c>
      <c r="BO42" s="21"/>
      <c r="BQ42" s="20" t="s">
        <v>48</v>
      </c>
      <c r="BR42" s="21"/>
    </row>
    <row r="43" spans="3:73" x14ac:dyDescent="0.25">
      <c r="C43" s="3" t="s">
        <v>4</v>
      </c>
      <c r="D43" s="2" t="s">
        <v>59</v>
      </c>
      <c r="E43" s="2">
        <f>'Hipotetico 1 ida'!BM43</f>
        <v>19.79</v>
      </c>
      <c r="F43" s="2">
        <f>'Hipotetico 1 ida'!BN43</f>
        <v>53.91</v>
      </c>
      <c r="H43" s="3" t="s">
        <v>4</v>
      </c>
      <c r="I43" s="2" t="s">
        <v>59</v>
      </c>
      <c r="J43" s="2">
        <f>'Hipotetico 1 ida'!BR43</f>
        <v>0.24000000000000002</v>
      </c>
      <c r="K43" s="2">
        <f>'Hipotetico 1 ida'!BS43</f>
        <v>0.66999999999999993</v>
      </c>
      <c r="M43" s="3" t="s">
        <v>4</v>
      </c>
      <c r="N43" s="2" t="s">
        <v>59</v>
      </c>
      <c r="O43" s="2">
        <f>'Hipotetico 1 ida'!BW43</f>
        <v>0</v>
      </c>
      <c r="P43" s="2">
        <f>'Hipotetico 1 ida'!BX43</f>
        <v>3.0000000000000001E-3</v>
      </c>
      <c r="R43" s="3" t="s">
        <v>4</v>
      </c>
      <c r="S43" s="2" t="str">
        <f>'Hipotetico 1 regreso'!BL43</f>
        <v>NA</v>
      </c>
      <c r="T43" s="2">
        <f>'Hipotetico 1 regreso'!BM43</f>
        <v>17.740000000000002</v>
      </c>
      <c r="U43" s="2">
        <f>'Hipotetico 1 regreso'!BN43</f>
        <v>48.33</v>
      </c>
      <c r="W43" s="3" t="s">
        <v>4</v>
      </c>
      <c r="X43" s="2" t="str">
        <f>'Hipotetico 1 regreso'!BQ43</f>
        <v>NA</v>
      </c>
      <c r="Y43" s="2">
        <f>'Hipotetico 1 regreso'!BR43</f>
        <v>0.22</v>
      </c>
      <c r="Z43" s="2">
        <f>'Hipotetico 1 regreso'!BS43</f>
        <v>0.62000000000000011</v>
      </c>
      <c r="AB43" s="3" t="s">
        <v>4</v>
      </c>
      <c r="AC43" s="2" t="str">
        <f>'Hipotetico 1 regreso'!BV43</f>
        <v>NA</v>
      </c>
      <c r="AD43" s="2">
        <f>'Hipotetico 1 regreso'!BW43</f>
        <v>0</v>
      </c>
      <c r="AE43" s="2">
        <f>'Hipotetico 1 regreso'!BX43</f>
        <v>3.0000000000000001E-3</v>
      </c>
      <c r="AG43" s="3" t="s">
        <v>4</v>
      </c>
      <c r="AH43" s="2" t="s">
        <v>59</v>
      </c>
      <c r="AI43" s="2">
        <f t="shared" si="37"/>
        <v>37.53</v>
      </c>
      <c r="AJ43" s="2">
        <f t="shared" si="41"/>
        <v>102.24</v>
      </c>
      <c r="AL43" s="3" t="s">
        <v>4</v>
      </c>
      <c r="AM43" s="2" t="s">
        <v>59</v>
      </c>
      <c r="AN43" s="2">
        <f t="shared" si="38"/>
        <v>0.46</v>
      </c>
      <c r="AO43" s="2">
        <f t="shared" si="43"/>
        <v>1.29</v>
      </c>
      <c r="AQ43" s="3" t="s">
        <v>4</v>
      </c>
      <c r="AR43" s="2" t="s">
        <v>59</v>
      </c>
      <c r="AS43" s="2">
        <f t="shared" si="39"/>
        <v>0</v>
      </c>
      <c r="AT43" s="2">
        <f t="shared" si="45"/>
        <v>6.0000000000000001E-3</v>
      </c>
      <c r="AV43" s="3" t="s">
        <v>4</v>
      </c>
      <c r="AW43" s="2">
        <f>'Hipotetico 1 ida'!DC43</f>
        <v>4.8000000000000001E-2</v>
      </c>
      <c r="AY43" s="3" t="s">
        <v>4</v>
      </c>
      <c r="AZ43" s="2">
        <f>'Hipotetico 1 ida'!DF43</f>
        <v>4897</v>
      </c>
      <c r="BE43" s="3" t="s">
        <v>4</v>
      </c>
      <c r="BF43" s="2">
        <f>'Hipotetico 1 regreso'!DB43</f>
        <v>4.8000000000000001E-2</v>
      </c>
      <c r="BH43" s="3" t="s">
        <v>4</v>
      </c>
      <c r="BI43" s="2">
        <f>'Hipotetico 1 regreso'!DE43</f>
        <v>4347.7800000000007</v>
      </c>
      <c r="BN43" s="3" t="s">
        <v>4</v>
      </c>
      <c r="BO43" s="2">
        <f>AW43+BF43</f>
        <v>9.6000000000000002E-2</v>
      </c>
      <c r="BQ43" s="3" t="s">
        <v>4</v>
      </c>
      <c r="BR43" s="2">
        <f>AZ43+BI43</f>
        <v>9244.7800000000007</v>
      </c>
    </row>
    <row r="44" spans="3:73" x14ac:dyDescent="0.25">
      <c r="C44" s="3" t="s">
        <v>5</v>
      </c>
      <c r="D44" s="2" t="s">
        <v>59</v>
      </c>
      <c r="E44" s="2" t="s">
        <v>59</v>
      </c>
      <c r="F44" s="2">
        <f>'Hipotetico 1 ida'!BN44</f>
        <v>33.369999999999997</v>
      </c>
      <c r="H44" s="3" t="s">
        <v>5</v>
      </c>
      <c r="I44" s="2" t="s">
        <v>59</v>
      </c>
      <c r="J44" s="2" t="s">
        <v>59</v>
      </c>
      <c r="K44" s="2">
        <f>'Hipotetico 1 ida'!BS44</f>
        <v>0.47000000000000003</v>
      </c>
      <c r="M44" s="3" t="s">
        <v>5</v>
      </c>
      <c r="N44" s="2" t="s">
        <v>59</v>
      </c>
      <c r="O44" s="2" t="s">
        <v>59</v>
      </c>
      <c r="P44" s="2">
        <f>'Hipotetico 1 ida'!BX44</f>
        <v>3.0000000000000001E-3</v>
      </c>
      <c r="R44" s="3" t="s">
        <v>5</v>
      </c>
      <c r="S44" s="2" t="str">
        <f>'Hipotetico 1 regreso'!BL44</f>
        <v>NA</v>
      </c>
      <c r="T44" s="2" t="str">
        <f>'Hipotetico 1 regreso'!BM44</f>
        <v>NA</v>
      </c>
      <c r="U44" s="2">
        <f>'Hipotetico 1 regreso'!BN44</f>
        <v>30.11</v>
      </c>
      <c r="W44" s="3" t="s">
        <v>5</v>
      </c>
      <c r="X44" s="2" t="str">
        <f>'Hipotetico 1 regreso'!BQ44</f>
        <v>NA</v>
      </c>
      <c r="Y44" s="2" t="str">
        <f>'Hipotetico 1 regreso'!BR44</f>
        <v>NA</v>
      </c>
      <c r="Z44" s="2">
        <f>'Hipotetico 1 regreso'!BS44</f>
        <v>0.43</v>
      </c>
      <c r="AB44" s="3" t="s">
        <v>5</v>
      </c>
      <c r="AC44" s="2" t="str">
        <f>'Hipotetico 1 regreso'!BV44</f>
        <v>NA</v>
      </c>
      <c r="AD44" s="2" t="str">
        <f>'Hipotetico 1 regreso'!BW44</f>
        <v>NA</v>
      </c>
      <c r="AE44" s="2">
        <f>'Hipotetico 1 regreso'!BX44</f>
        <v>3.0000000000000001E-3</v>
      </c>
      <c r="AG44" s="3" t="s">
        <v>5</v>
      </c>
      <c r="AH44" s="2" t="s">
        <v>59</v>
      </c>
      <c r="AI44" s="2" t="s">
        <v>59</v>
      </c>
      <c r="AJ44" s="2">
        <f t="shared" si="41"/>
        <v>63.48</v>
      </c>
      <c r="AL44" s="3" t="s">
        <v>5</v>
      </c>
      <c r="AM44" s="2" t="s">
        <v>59</v>
      </c>
      <c r="AN44" s="2" t="s">
        <v>59</v>
      </c>
      <c r="AO44" s="2">
        <f t="shared" si="43"/>
        <v>0.9</v>
      </c>
      <c r="AQ44" s="3" t="s">
        <v>5</v>
      </c>
      <c r="AR44" s="2" t="s">
        <v>59</v>
      </c>
      <c r="AS44" s="2" t="s">
        <v>59</v>
      </c>
      <c r="AT44" s="2">
        <f t="shared" si="45"/>
        <v>6.0000000000000001E-3</v>
      </c>
      <c r="AV44" s="3" t="s">
        <v>5</v>
      </c>
      <c r="AW44" s="2">
        <f>'Hipotetico 1 ida'!DC44</f>
        <v>2.9000000000000001E-2</v>
      </c>
      <c r="AY44" s="3" t="s">
        <v>5</v>
      </c>
      <c r="AZ44" s="2">
        <f>'Hipotetico 1 ida'!DF44</f>
        <v>5078.2199999999993</v>
      </c>
      <c r="BE44" s="3" t="s">
        <v>5</v>
      </c>
      <c r="BF44" s="2">
        <f>'Hipotetico 1 regreso'!DB44</f>
        <v>2.9000000000000001E-2</v>
      </c>
      <c r="BH44" s="3" t="s">
        <v>5</v>
      </c>
      <c r="BI44" s="2">
        <f>'Hipotetico 1 regreso'!DE44</f>
        <v>4528.08</v>
      </c>
      <c r="BN44" s="3" t="s">
        <v>5</v>
      </c>
      <c r="BO44" s="2">
        <f>AW44+BF44</f>
        <v>5.8000000000000003E-2</v>
      </c>
      <c r="BQ44" s="3" t="s">
        <v>5</v>
      </c>
      <c r="BR44" s="2">
        <f>AZ44+BI44</f>
        <v>9606.2999999999993</v>
      </c>
    </row>
    <row r="45" spans="3:73" x14ac:dyDescent="0.25">
      <c r="C45" s="4" t="s">
        <v>8</v>
      </c>
      <c r="D45" s="2">
        <f>SUM(D41:D44)</f>
        <v>102.98</v>
      </c>
      <c r="E45" s="2">
        <f>SUM(E41:E44)</f>
        <v>121.85</v>
      </c>
      <c r="F45" s="2">
        <f>SUM(F41:F44)</f>
        <v>98.93</v>
      </c>
      <c r="H45" s="4" t="s">
        <v>8</v>
      </c>
      <c r="I45" s="2">
        <f>SUM(I41:I44)</f>
        <v>2.38</v>
      </c>
      <c r="J45" s="2">
        <f>SUM(J41:J44)</f>
        <v>2.5700000000000003</v>
      </c>
      <c r="K45" s="2">
        <f>SUM(K41:K44)</f>
        <v>1.44</v>
      </c>
      <c r="M45" s="4" t="s">
        <v>8</v>
      </c>
      <c r="N45" s="2">
        <f>SUM(N41:N44)</f>
        <v>5.0000000000000001E-3</v>
      </c>
      <c r="O45" s="2">
        <f>SUM(O41:O44)</f>
        <v>4.0000000000000001E-3</v>
      </c>
      <c r="P45" s="2">
        <f>SUM(P41:P44)</f>
        <v>7.0000000000000001E-3</v>
      </c>
      <c r="R45" s="4" t="s">
        <v>8</v>
      </c>
      <c r="S45" s="2">
        <f>SUM(S41:S44)</f>
        <v>91.84</v>
      </c>
      <c r="T45" s="2">
        <f>SUM(T41:T44)</f>
        <v>108.78</v>
      </c>
      <c r="U45" s="2">
        <f>SUM(U41:U44)</f>
        <v>88.81</v>
      </c>
      <c r="W45" s="4" t="s">
        <v>8</v>
      </c>
      <c r="X45" s="2">
        <f>SUM(X41:X44)</f>
        <v>2.17</v>
      </c>
      <c r="Y45" s="2">
        <f>SUM(Y41:Y44)</f>
        <v>2.3400000000000003</v>
      </c>
      <c r="Z45" s="2">
        <f>SUM(Z41:Z44)</f>
        <v>1.32</v>
      </c>
      <c r="AB45" s="4" t="s">
        <v>8</v>
      </c>
      <c r="AC45" s="2">
        <f>SUM(AC41:AC44)</f>
        <v>5.0000000000000001E-3</v>
      </c>
      <c r="AD45" s="2">
        <f>SUM(AD41:AD44)</f>
        <v>4.0000000000000001E-3</v>
      </c>
      <c r="AE45" s="2">
        <f>SUM(AE41:AE44)</f>
        <v>7.0000000000000001E-3</v>
      </c>
      <c r="AG45" s="4" t="s">
        <v>8</v>
      </c>
      <c r="AH45" s="2">
        <f>SUM(AH41:AH44)</f>
        <v>194.82</v>
      </c>
      <c r="AI45" s="2">
        <f>SUM(AI41:AI44)</f>
        <v>230.63000000000002</v>
      </c>
      <c r="AJ45" s="2">
        <f>SUM(AJ41:AJ44)</f>
        <v>187.73999999999998</v>
      </c>
      <c r="AL45" s="4" t="s">
        <v>8</v>
      </c>
      <c r="AM45" s="2">
        <f>SUM(AM41:AM44)</f>
        <v>4.5500000000000007</v>
      </c>
      <c r="AN45" s="2">
        <f>SUM(AN41:AN44)</f>
        <v>4.9099999999999993</v>
      </c>
      <c r="AO45" s="2">
        <f>SUM(AO41:AO44)</f>
        <v>2.7600000000000002</v>
      </c>
      <c r="AQ45" s="4" t="s">
        <v>8</v>
      </c>
      <c r="AR45" s="2">
        <f>SUM(AR41:AR44)</f>
        <v>0.01</v>
      </c>
      <c r="AS45" s="2">
        <f>SUM(AS41:AS44)</f>
        <v>8.0000000000000002E-3</v>
      </c>
      <c r="AT45" s="2">
        <f>SUM(AT41:AT44)</f>
        <v>1.4E-2</v>
      </c>
      <c r="AV45" s="4" t="s">
        <v>8</v>
      </c>
      <c r="AW45" s="2">
        <f>SUM(AW41:AW44)</f>
        <v>7.6999999999999999E-2</v>
      </c>
      <c r="AY45" s="4" t="s">
        <v>8</v>
      </c>
      <c r="AZ45" s="2">
        <f>SUM(AZ41:AZ44)</f>
        <v>9975.2199999999993</v>
      </c>
      <c r="BE45" s="4" t="s">
        <v>8</v>
      </c>
      <c r="BF45" s="2">
        <f>SUM(BF41:BF44)</f>
        <v>7.6999999999999999E-2</v>
      </c>
      <c r="BH45" s="4" t="s">
        <v>8</v>
      </c>
      <c r="BI45" s="2">
        <f>SUM(BI41:BI44)</f>
        <v>8875.86</v>
      </c>
      <c r="BN45" s="4" t="s">
        <v>8</v>
      </c>
      <c r="BO45" s="2">
        <f>SUM(BO41:BO44)</f>
        <v>0.154</v>
      </c>
      <c r="BQ45" s="4" t="s">
        <v>8</v>
      </c>
      <c r="BR45" s="2">
        <f>SUM(BR41:BR44)</f>
        <v>18851.080000000002</v>
      </c>
    </row>
    <row r="47" spans="3:73" x14ac:dyDescent="0.25">
      <c r="C47" s="24" t="s">
        <v>38</v>
      </c>
      <c r="D47" s="24"/>
      <c r="E47" s="24"/>
      <c r="F47" s="24"/>
      <c r="H47" s="24" t="s">
        <v>46</v>
      </c>
      <c r="I47" s="24"/>
      <c r="J47" s="24"/>
      <c r="K47" s="24"/>
      <c r="M47" s="24" t="s">
        <v>57</v>
      </c>
      <c r="N47" s="24"/>
      <c r="O47" s="24"/>
      <c r="P47" s="24"/>
      <c r="R47" s="24" t="s">
        <v>38</v>
      </c>
      <c r="S47" s="24"/>
      <c r="T47" s="24"/>
      <c r="U47" s="24"/>
      <c r="W47" s="24" t="s">
        <v>46</v>
      </c>
      <c r="X47" s="24"/>
      <c r="Y47" s="24"/>
      <c r="Z47" s="24"/>
      <c r="AB47" s="24" t="s">
        <v>57</v>
      </c>
      <c r="AC47" s="24"/>
      <c r="AD47" s="24"/>
      <c r="AE47" s="24"/>
      <c r="AG47" s="24" t="s">
        <v>38</v>
      </c>
      <c r="AH47" s="24"/>
      <c r="AI47" s="24"/>
      <c r="AJ47" s="24"/>
      <c r="AL47" s="24" t="s">
        <v>46</v>
      </c>
      <c r="AM47" s="24"/>
      <c r="AN47" s="24"/>
      <c r="AO47" s="24"/>
      <c r="AQ47" s="24" t="s">
        <v>57</v>
      </c>
      <c r="AR47" s="24"/>
      <c r="AS47" s="24"/>
      <c r="AT47" s="24"/>
      <c r="AW47" s="20" t="s">
        <v>49</v>
      </c>
      <c r="AX47" s="21"/>
      <c r="BF47" s="20" t="s">
        <v>49</v>
      </c>
      <c r="BG47" s="21"/>
      <c r="BO47" s="20" t="s">
        <v>49</v>
      </c>
      <c r="BP47" s="21"/>
    </row>
    <row r="48" spans="3:73" x14ac:dyDescent="0.25">
      <c r="C48" s="3"/>
      <c r="D48" s="3">
        <v>2000</v>
      </c>
      <c r="E48" s="3">
        <v>2007</v>
      </c>
      <c r="F48" s="3">
        <v>2015</v>
      </c>
      <c r="H48" s="3"/>
      <c r="I48" s="3">
        <v>2000</v>
      </c>
      <c r="J48" s="3">
        <v>2007</v>
      </c>
      <c r="K48" s="3">
        <v>2015</v>
      </c>
      <c r="M48" s="3"/>
      <c r="N48" s="3">
        <v>2000</v>
      </c>
      <c r="O48" s="3">
        <v>2007</v>
      </c>
      <c r="P48" s="3">
        <v>2015</v>
      </c>
      <c r="R48" s="3"/>
      <c r="S48" s="3">
        <v>2000</v>
      </c>
      <c r="T48" s="3">
        <v>2007</v>
      </c>
      <c r="U48" s="3">
        <v>2015</v>
      </c>
      <c r="W48" s="3"/>
      <c r="X48" s="3">
        <v>2000</v>
      </c>
      <c r="Y48" s="3">
        <v>2007</v>
      </c>
      <c r="Z48" s="3">
        <v>2015</v>
      </c>
      <c r="AB48" s="3"/>
      <c r="AC48" s="3">
        <v>2000</v>
      </c>
      <c r="AD48" s="3">
        <v>2007</v>
      </c>
      <c r="AE48" s="3">
        <v>2015</v>
      </c>
      <c r="AG48" s="3"/>
      <c r="AH48" s="3">
        <v>2000</v>
      </c>
      <c r="AI48" s="3">
        <v>2007</v>
      </c>
      <c r="AJ48" s="3">
        <v>2015</v>
      </c>
      <c r="AL48" s="3"/>
      <c r="AM48" s="3">
        <v>2000</v>
      </c>
      <c r="AN48" s="3">
        <v>2007</v>
      </c>
      <c r="AO48" s="3">
        <v>2015</v>
      </c>
      <c r="AQ48" s="3"/>
      <c r="AR48" s="3">
        <v>2000</v>
      </c>
      <c r="AS48" s="3">
        <v>2007</v>
      </c>
      <c r="AT48" s="3">
        <v>2015</v>
      </c>
      <c r="AW48" s="3" t="s">
        <v>4</v>
      </c>
      <c r="AX48" s="2">
        <f>'Hipotetico 1 ida'!DD48</f>
        <v>1.3900000000000001</v>
      </c>
      <c r="BF48" s="3" t="s">
        <v>4</v>
      </c>
      <c r="BG48" s="2">
        <f>'Hipotetico 1 regreso'!DC48</f>
        <v>1.2300000000000002</v>
      </c>
      <c r="BO48" s="3" t="s">
        <v>4</v>
      </c>
      <c r="BP48" s="2">
        <f>AX48+BG48</f>
        <v>2.62</v>
      </c>
    </row>
    <row r="49" spans="3:68" x14ac:dyDescent="0.25">
      <c r="C49" s="3" t="s">
        <v>6</v>
      </c>
      <c r="D49" s="2">
        <f>'Hipotetico 1 ida'!BL49</f>
        <v>63.550000000000004</v>
      </c>
      <c r="E49" s="2">
        <f>'Hipotetico 1 ida'!BM49</f>
        <v>68.69</v>
      </c>
      <c r="F49" s="2" t="s">
        <v>59</v>
      </c>
      <c r="H49" s="3" t="s">
        <v>6</v>
      </c>
      <c r="I49" s="2">
        <f>'Hipotetico 1 ida'!BQ49</f>
        <v>1.28</v>
      </c>
      <c r="J49" s="2">
        <f>'Hipotetico 1 ida'!BR49</f>
        <v>1.37</v>
      </c>
      <c r="K49" s="2" t="s">
        <v>59</v>
      </c>
      <c r="M49" s="3" t="s">
        <v>6</v>
      </c>
      <c r="N49" s="2">
        <f>'Hipotetico 1 ida'!BV49</f>
        <v>4.0600000000000005</v>
      </c>
      <c r="O49" s="2">
        <f>'Hipotetico 1 ida'!BW49</f>
        <v>4.42</v>
      </c>
      <c r="P49" s="2" t="s">
        <v>59</v>
      </c>
      <c r="R49" s="3" t="s">
        <v>6</v>
      </c>
      <c r="S49" s="2">
        <f>'Hipotetico 1 regreso'!BL49</f>
        <v>56.720000000000006</v>
      </c>
      <c r="T49" s="2">
        <f>'Hipotetico 1 regreso'!BM49</f>
        <v>61.31</v>
      </c>
      <c r="U49" s="2" t="str">
        <f>'Hipotetico 1 regreso'!BN49</f>
        <v>NA</v>
      </c>
      <c r="W49" s="3" t="s">
        <v>6</v>
      </c>
      <c r="X49" s="2">
        <f>'Hipotetico 1 regreso'!BQ49</f>
        <v>1.1600000000000001</v>
      </c>
      <c r="Y49" s="2">
        <f>'Hipotetico 1 regreso'!BR49</f>
        <v>1.2400000000000002</v>
      </c>
      <c r="Z49" s="2" t="str">
        <f>'Hipotetico 1 regreso'!BS49</f>
        <v>NA</v>
      </c>
      <c r="AB49" s="3" t="s">
        <v>6</v>
      </c>
      <c r="AC49" s="2">
        <f>'Hipotetico 1 regreso'!BV49</f>
        <v>4.42</v>
      </c>
      <c r="AD49" s="2">
        <f>'Hipotetico 1 regreso'!BW49</f>
        <v>4.8100000000000005</v>
      </c>
      <c r="AE49" s="2" t="str">
        <f>'Hipotetico 1 regreso'!BX49</f>
        <v>NA</v>
      </c>
      <c r="AG49" s="3" t="s">
        <v>6</v>
      </c>
      <c r="AH49" s="2">
        <f>D49+S49</f>
        <v>120.27000000000001</v>
      </c>
      <c r="AI49" s="2">
        <f t="shared" ref="AI49:AI51" si="46">E49+T49</f>
        <v>130</v>
      </c>
      <c r="AJ49" s="2" t="s">
        <v>59</v>
      </c>
      <c r="AL49" s="3" t="s">
        <v>6</v>
      </c>
      <c r="AM49" s="2">
        <f>I49+X49</f>
        <v>2.4400000000000004</v>
      </c>
      <c r="AN49" s="2">
        <f t="shared" ref="AN49:AN51" si="47">J49+Y49</f>
        <v>2.6100000000000003</v>
      </c>
      <c r="AO49" s="2" t="s">
        <v>59</v>
      </c>
      <c r="AQ49" s="3" t="s">
        <v>6</v>
      </c>
      <c r="AR49" s="2">
        <f>N49+AC49</f>
        <v>8.48</v>
      </c>
      <c r="AS49" s="2">
        <f t="shared" ref="AS49:AS51" si="48">O49+AD49</f>
        <v>9.23</v>
      </c>
      <c r="AT49" s="2" t="s">
        <v>59</v>
      </c>
      <c r="AW49" s="3" t="s">
        <v>5</v>
      </c>
      <c r="AX49" s="2">
        <f>'Hipotetico 1 ida'!DD49</f>
        <v>1.44</v>
      </c>
      <c r="BF49" s="3" t="s">
        <v>5</v>
      </c>
      <c r="BG49" s="2">
        <f>'Hipotetico 1 regreso'!DC49</f>
        <v>1.28</v>
      </c>
      <c r="BO49" s="3" t="s">
        <v>5</v>
      </c>
      <c r="BP49" s="2">
        <f>AX49+BG49</f>
        <v>2.7199999999999998</v>
      </c>
    </row>
    <row r="50" spans="3:68" x14ac:dyDescent="0.25">
      <c r="C50" s="3" t="s">
        <v>3</v>
      </c>
      <c r="D50" s="2">
        <f>'Hipotetico 1 ida'!BL50</f>
        <v>28.11</v>
      </c>
      <c r="E50" s="2">
        <f>'Hipotetico 1 ida'!BM50</f>
        <v>22.15</v>
      </c>
      <c r="F50" s="2">
        <f>'Hipotetico 1 ida'!BN50</f>
        <v>10.38</v>
      </c>
      <c r="H50" s="3" t="s">
        <v>3</v>
      </c>
      <c r="I50" s="2">
        <f>'Hipotetico 1 ida'!BQ50</f>
        <v>0.32</v>
      </c>
      <c r="J50" s="2">
        <f>'Hipotetico 1 ida'!BR50</f>
        <v>0.26</v>
      </c>
      <c r="K50" s="2">
        <f>'Hipotetico 1 ida'!BS50</f>
        <v>0.12000000000000001</v>
      </c>
      <c r="M50" s="3" t="s">
        <v>3</v>
      </c>
      <c r="N50" s="2">
        <f>'Hipotetico 1 ida'!BV50</f>
        <v>2.66</v>
      </c>
      <c r="O50" s="2">
        <f>'Hipotetico 1 ida'!BW50</f>
        <v>2.11</v>
      </c>
      <c r="P50" s="2">
        <f>'Hipotetico 1 ida'!BX50</f>
        <v>1</v>
      </c>
      <c r="R50" s="3" t="s">
        <v>3</v>
      </c>
      <c r="S50" s="2">
        <f>'Hipotetico 1 regreso'!BL50</f>
        <v>25.02</v>
      </c>
      <c r="T50" s="2">
        <f>'Hipotetico 1 regreso'!BM50</f>
        <v>19.72</v>
      </c>
      <c r="U50" s="2">
        <f>'Hipotetico 1 regreso'!BN50</f>
        <v>9.24</v>
      </c>
      <c r="W50" s="3" t="s">
        <v>3</v>
      </c>
      <c r="X50" s="2">
        <f>'Hipotetico 1 regreso'!BQ50</f>
        <v>0.3</v>
      </c>
      <c r="Y50" s="2">
        <f>'Hipotetico 1 regreso'!BR50</f>
        <v>0.23</v>
      </c>
      <c r="Z50" s="2">
        <f>'Hipotetico 1 regreso'!BS50</f>
        <v>0.12000000000000001</v>
      </c>
      <c r="AB50" s="3" t="s">
        <v>3</v>
      </c>
      <c r="AC50" s="2">
        <f>'Hipotetico 1 regreso'!BV50</f>
        <v>2.9000000000000004</v>
      </c>
      <c r="AD50" s="2">
        <f>'Hipotetico 1 regreso'!BW50</f>
        <v>2.2999999999999998</v>
      </c>
      <c r="AE50" s="2">
        <f>'Hipotetico 1 regreso'!BX50</f>
        <v>1.0899999999999999</v>
      </c>
      <c r="AG50" s="3" t="s">
        <v>3</v>
      </c>
      <c r="AH50" s="2">
        <f t="shared" ref="AH50" si="49">D50+S50</f>
        <v>53.129999999999995</v>
      </c>
      <c r="AI50" s="2">
        <f t="shared" si="46"/>
        <v>41.87</v>
      </c>
      <c r="AJ50" s="2">
        <f t="shared" ref="AJ50:AJ52" si="50">F50+U50</f>
        <v>19.62</v>
      </c>
      <c r="AL50" s="3" t="s">
        <v>3</v>
      </c>
      <c r="AM50" s="2">
        <f t="shared" ref="AM50" si="51">I50+X50</f>
        <v>0.62</v>
      </c>
      <c r="AN50" s="2">
        <f t="shared" si="47"/>
        <v>0.49</v>
      </c>
      <c r="AO50" s="2">
        <f t="shared" ref="AO50:AO52" si="52">K50+Z50</f>
        <v>0.24000000000000002</v>
      </c>
      <c r="AQ50" s="3" t="s">
        <v>3</v>
      </c>
      <c r="AR50" s="2">
        <f t="shared" ref="AR50" si="53">N50+AC50</f>
        <v>5.5600000000000005</v>
      </c>
      <c r="AS50" s="2">
        <f t="shared" si="48"/>
        <v>4.41</v>
      </c>
      <c r="AT50" s="2">
        <f t="shared" ref="AT50:AT52" si="54">P50+AE50</f>
        <v>2.09</v>
      </c>
      <c r="AW50" s="4" t="s">
        <v>8</v>
      </c>
      <c r="AX50" s="2">
        <f>SUM(AX46:AX49)</f>
        <v>2.83</v>
      </c>
      <c r="BF50" s="4" t="s">
        <v>8</v>
      </c>
      <c r="BG50" s="2">
        <f>SUM(BG46:BG49)</f>
        <v>2.5100000000000002</v>
      </c>
      <c r="BO50" s="4" t="s">
        <v>8</v>
      </c>
      <c r="BP50" s="2">
        <f>SUM(BP46:BP49)</f>
        <v>5.34</v>
      </c>
    </row>
    <row r="51" spans="3:68" x14ac:dyDescent="0.25">
      <c r="C51" s="3" t="s">
        <v>4</v>
      </c>
      <c r="D51" s="2" t="s">
        <v>59</v>
      </c>
      <c r="E51" s="2">
        <f>'Hipotetico 1 ida'!BM51</f>
        <v>17.61</v>
      </c>
      <c r="F51" s="2">
        <f>'Hipotetico 1 ida'!BN51</f>
        <v>47.99</v>
      </c>
      <c r="H51" s="3" t="s">
        <v>4</v>
      </c>
      <c r="I51" s="2" t="s">
        <v>59</v>
      </c>
      <c r="J51" s="2">
        <f>'Hipotetico 1 ida'!BR51</f>
        <v>9.9999999999999992E-2</v>
      </c>
      <c r="K51" s="2">
        <f>'Hipotetico 1 ida'!BS51</f>
        <v>0.27</v>
      </c>
      <c r="M51" s="3" t="s">
        <v>4</v>
      </c>
      <c r="N51" s="2" t="s">
        <v>59</v>
      </c>
      <c r="O51" s="2">
        <f>'Hipotetico 1 ida'!BW51</f>
        <v>1.56</v>
      </c>
      <c r="P51" s="2">
        <f>'Hipotetico 1 ida'!BX51</f>
        <v>4.33</v>
      </c>
      <c r="R51" s="3" t="s">
        <v>4</v>
      </c>
      <c r="S51" s="2" t="str">
        <f>'Hipotetico 1 regreso'!BL51</f>
        <v>NA</v>
      </c>
      <c r="T51" s="2">
        <f>'Hipotetico 1 regreso'!BM51</f>
        <v>15.800000000000002</v>
      </c>
      <c r="U51" s="2">
        <f>'Hipotetico 1 regreso'!BN51</f>
        <v>43.02</v>
      </c>
      <c r="W51" s="3" t="s">
        <v>4</v>
      </c>
      <c r="X51" s="2" t="str">
        <f>'Hipotetico 1 regreso'!BQ51</f>
        <v>NA</v>
      </c>
      <c r="Y51" s="2">
        <f>'Hipotetico 1 regreso'!BR51</f>
        <v>0.09</v>
      </c>
      <c r="Z51" s="2">
        <f>'Hipotetico 1 regreso'!BS51</f>
        <v>0.25</v>
      </c>
      <c r="AB51" s="3" t="s">
        <v>4</v>
      </c>
      <c r="AC51" s="2" t="str">
        <f>'Hipotetico 1 regreso'!BV51</f>
        <v>NA</v>
      </c>
      <c r="AD51" s="2">
        <f>'Hipotetico 1 regreso'!BW51</f>
        <v>1.71</v>
      </c>
      <c r="AE51" s="2">
        <f>'Hipotetico 1 regreso'!BX51</f>
        <v>4.74</v>
      </c>
      <c r="AG51" s="3" t="s">
        <v>4</v>
      </c>
      <c r="AH51" s="2" t="s">
        <v>59</v>
      </c>
      <c r="AI51" s="2">
        <f t="shared" si="46"/>
        <v>33.410000000000004</v>
      </c>
      <c r="AJ51" s="2">
        <f t="shared" si="50"/>
        <v>91.01</v>
      </c>
      <c r="AL51" s="3" t="s">
        <v>4</v>
      </c>
      <c r="AM51" s="2" t="s">
        <v>59</v>
      </c>
      <c r="AN51" s="2">
        <f t="shared" si="47"/>
        <v>0.19</v>
      </c>
      <c r="AO51" s="2">
        <f t="shared" si="52"/>
        <v>0.52</v>
      </c>
      <c r="AQ51" s="3" t="s">
        <v>4</v>
      </c>
      <c r="AR51" s="2" t="s">
        <v>59</v>
      </c>
      <c r="AS51" s="2">
        <f t="shared" si="48"/>
        <v>3.27</v>
      </c>
      <c r="AT51" s="2">
        <f t="shared" si="54"/>
        <v>9.07</v>
      </c>
    </row>
    <row r="52" spans="3:68" x14ac:dyDescent="0.25">
      <c r="C52" s="3" t="s">
        <v>5</v>
      </c>
      <c r="D52" s="2" t="s">
        <v>59</v>
      </c>
      <c r="E52" s="2" t="s">
        <v>59</v>
      </c>
      <c r="F52" s="2">
        <f>'Hipotetico 1 ida'!BN52</f>
        <v>28.7</v>
      </c>
      <c r="H52" s="3" t="s">
        <v>5</v>
      </c>
      <c r="I52" s="2" t="s">
        <v>59</v>
      </c>
      <c r="J52" s="2" t="s">
        <v>59</v>
      </c>
      <c r="K52" s="2">
        <f>'Hipotetico 1 ida'!BS52</f>
        <v>0.15000000000000002</v>
      </c>
      <c r="M52" s="3" t="s">
        <v>5</v>
      </c>
      <c r="N52" s="2" t="s">
        <v>59</v>
      </c>
      <c r="O52" s="2" t="s">
        <v>59</v>
      </c>
      <c r="P52" s="2">
        <f>'Hipotetico 1 ida'!BX52</f>
        <v>3.17</v>
      </c>
      <c r="R52" s="3" t="s">
        <v>5</v>
      </c>
      <c r="S52" s="2" t="str">
        <f>'Hipotetico 1 regreso'!BL52</f>
        <v>NA</v>
      </c>
      <c r="T52" s="2" t="str">
        <f>'Hipotetico 1 regreso'!BM52</f>
        <v>NA</v>
      </c>
      <c r="U52" s="2">
        <f>'Hipotetico 1 regreso'!BN52</f>
        <v>25.889999999999997</v>
      </c>
      <c r="W52" s="3" t="s">
        <v>5</v>
      </c>
      <c r="X52" s="2" t="str">
        <f>'Hipotetico 1 regreso'!BQ52</f>
        <v>NA</v>
      </c>
      <c r="Y52" s="2" t="str">
        <f>'Hipotetico 1 regreso'!BR52</f>
        <v>NA</v>
      </c>
      <c r="Z52" s="2">
        <f>'Hipotetico 1 regreso'!BS52</f>
        <v>0.15</v>
      </c>
      <c r="AB52" s="3" t="s">
        <v>5</v>
      </c>
      <c r="AC52" s="2" t="str">
        <f>'Hipotetico 1 regreso'!BV52</f>
        <v>NA</v>
      </c>
      <c r="AD52" s="2" t="str">
        <f>'Hipotetico 1 regreso'!BW52</f>
        <v>NA</v>
      </c>
      <c r="AE52" s="2">
        <f>'Hipotetico 1 regreso'!BX52</f>
        <v>3.46</v>
      </c>
      <c r="AG52" s="3" t="s">
        <v>5</v>
      </c>
      <c r="AH52" s="2" t="s">
        <v>59</v>
      </c>
      <c r="AI52" s="2" t="s">
        <v>59</v>
      </c>
      <c r="AJ52" s="2">
        <f t="shared" si="50"/>
        <v>54.589999999999996</v>
      </c>
      <c r="AL52" s="3" t="s">
        <v>5</v>
      </c>
      <c r="AM52" s="2" t="s">
        <v>59</v>
      </c>
      <c r="AN52" s="2" t="s">
        <v>59</v>
      </c>
      <c r="AO52" s="2">
        <f t="shared" si="52"/>
        <v>0.30000000000000004</v>
      </c>
      <c r="AQ52" s="3" t="s">
        <v>5</v>
      </c>
      <c r="AR52" s="2" t="s">
        <v>59</v>
      </c>
      <c r="AS52" s="2" t="s">
        <v>59</v>
      </c>
      <c r="AT52" s="2">
        <f t="shared" si="54"/>
        <v>6.63</v>
      </c>
    </row>
    <row r="53" spans="3:68" x14ac:dyDescent="0.25">
      <c r="C53" s="4" t="s">
        <v>8</v>
      </c>
      <c r="D53" s="2">
        <f>SUM(D49:D52)</f>
        <v>91.66</v>
      </c>
      <c r="E53" s="2">
        <f>SUM(E49:E52)</f>
        <v>108.45</v>
      </c>
      <c r="F53" s="2">
        <f>SUM(F49:F52)</f>
        <v>87.070000000000007</v>
      </c>
      <c r="H53" s="4" t="s">
        <v>8</v>
      </c>
      <c r="I53" s="2">
        <f>SUM(I49:I52)</f>
        <v>1.6</v>
      </c>
      <c r="J53" s="2">
        <f>SUM(J49:J52)</f>
        <v>1.7300000000000002</v>
      </c>
      <c r="K53" s="2">
        <f>SUM(K49:K52)</f>
        <v>0.54</v>
      </c>
      <c r="M53" s="4" t="s">
        <v>8</v>
      </c>
      <c r="N53" s="2">
        <f>SUM(N49:N52)</f>
        <v>6.7200000000000006</v>
      </c>
      <c r="O53" s="2">
        <f>SUM(O49:O52)</f>
        <v>8.09</v>
      </c>
      <c r="P53" s="2">
        <f>SUM(P49:P52)</f>
        <v>8.5</v>
      </c>
      <c r="R53" s="4" t="s">
        <v>8</v>
      </c>
      <c r="S53" s="2">
        <f>SUM(S49:S52)</f>
        <v>81.740000000000009</v>
      </c>
      <c r="T53" s="2">
        <f>SUM(T49:T52)</f>
        <v>96.83</v>
      </c>
      <c r="U53" s="2">
        <f>SUM(U49:U52)</f>
        <v>78.150000000000006</v>
      </c>
      <c r="W53" s="4" t="s">
        <v>8</v>
      </c>
      <c r="X53" s="2">
        <f>SUM(X49:X52)</f>
        <v>1.4600000000000002</v>
      </c>
      <c r="Y53" s="2">
        <f>SUM(Y49:Y52)</f>
        <v>1.5600000000000003</v>
      </c>
      <c r="Z53" s="2">
        <f>SUM(Z49:Z52)</f>
        <v>0.52</v>
      </c>
      <c r="AB53" s="4" t="s">
        <v>8</v>
      </c>
      <c r="AC53" s="2">
        <f>SUM(AC49:AC52)</f>
        <v>7.32</v>
      </c>
      <c r="AD53" s="2">
        <f>SUM(AD49:AD52)</f>
        <v>8.82</v>
      </c>
      <c r="AE53" s="2">
        <f>SUM(AE49:AE52)</f>
        <v>9.2899999999999991</v>
      </c>
      <c r="AG53" s="4" t="s">
        <v>8</v>
      </c>
      <c r="AH53" s="2">
        <f>SUM(AH49:AH52)</f>
        <v>173.4</v>
      </c>
      <c r="AI53" s="2">
        <f>SUM(AI49:AI52)</f>
        <v>205.28</v>
      </c>
      <c r="AJ53" s="2">
        <f>SUM(AJ49:AJ52)</f>
        <v>165.22</v>
      </c>
      <c r="AL53" s="4" t="s">
        <v>8</v>
      </c>
      <c r="AM53" s="2">
        <f>SUM(AM49:AM52)</f>
        <v>3.0600000000000005</v>
      </c>
      <c r="AN53" s="2">
        <f>SUM(AN49:AN52)</f>
        <v>3.2900000000000005</v>
      </c>
      <c r="AO53" s="2">
        <f>SUM(AO49:AO52)</f>
        <v>1.06</v>
      </c>
      <c r="AQ53" s="4" t="s">
        <v>8</v>
      </c>
      <c r="AR53" s="2">
        <f>SUM(AR49:AR52)</f>
        <v>14.040000000000001</v>
      </c>
      <c r="AS53" s="2">
        <f>SUM(AS49:AS52)</f>
        <v>16.91</v>
      </c>
      <c r="AT53" s="2">
        <f>SUM(AT49:AT52)</f>
        <v>17.79</v>
      </c>
    </row>
    <row r="55" spans="3:68" x14ac:dyDescent="0.25">
      <c r="C55" s="24" t="s">
        <v>39</v>
      </c>
      <c r="D55" s="24"/>
      <c r="E55" s="24"/>
      <c r="F55" s="24"/>
      <c r="H55" s="24" t="s">
        <v>47</v>
      </c>
      <c r="I55" s="24"/>
      <c r="J55" s="24"/>
      <c r="K55" s="24"/>
      <c r="M55" s="26" t="s">
        <v>60</v>
      </c>
      <c r="N55" s="26"/>
      <c r="O55" s="26"/>
      <c r="P55" s="26"/>
      <c r="R55" s="24" t="s">
        <v>39</v>
      </c>
      <c r="S55" s="24"/>
      <c r="T55" s="24"/>
      <c r="U55" s="24"/>
      <c r="W55" s="24" t="s">
        <v>47</v>
      </c>
      <c r="X55" s="24"/>
      <c r="Y55" s="24"/>
      <c r="Z55" s="24"/>
      <c r="AB55" s="26" t="s">
        <v>60</v>
      </c>
      <c r="AC55" s="26"/>
      <c r="AD55" s="26"/>
      <c r="AE55" s="26"/>
      <c r="AG55" s="24" t="s">
        <v>39</v>
      </c>
      <c r="AH55" s="24"/>
      <c r="AI55" s="24"/>
      <c r="AJ55" s="24"/>
      <c r="AL55" s="24" t="s">
        <v>47</v>
      </c>
      <c r="AM55" s="24"/>
      <c r="AN55" s="24"/>
      <c r="AO55" s="24"/>
      <c r="AQ55" s="26" t="s">
        <v>60</v>
      </c>
      <c r="AR55" s="26"/>
      <c r="AS55" s="26"/>
      <c r="AT55" s="26"/>
    </row>
    <row r="56" spans="3:68" x14ac:dyDescent="0.25">
      <c r="C56" s="3"/>
      <c r="D56" s="3">
        <v>2000</v>
      </c>
      <c r="E56" s="3">
        <v>2007</v>
      </c>
      <c r="F56" s="3">
        <v>2015</v>
      </c>
      <c r="H56" s="3"/>
      <c r="I56" s="3">
        <v>2000</v>
      </c>
      <c r="J56" s="3">
        <v>2007</v>
      </c>
      <c r="K56" s="3">
        <v>2015</v>
      </c>
      <c r="M56" s="3" t="s">
        <v>6</v>
      </c>
      <c r="N56" s="8">
        <f>I65/I57</f>
        <v>3.1573205765847847</v>
      </c>
      <c r="O56" s="8">
        <f>J65/J57</f>
        <v>3.1573395430068403</v>
      </c>
      <c r="P56" s="8"/>
      <c r="R56" s="3"/>
      <c r="S56" s="3">
        <v>2000</v>
      </c>
      <c r="T56" s="3">
        <v>2007</v>
      </c>
      <c r="U56" s="3">
        <v>2015</v>
      </c>
      <c r="W56" s="3"/>
      <c r="X56" s="3">
        <v>2000</v>
      </c>
      <c r="Y56" s="3">
        <v>2007</v>
      </c>
      <c r="Z56" s="3">
        <v>2015</v>
      </c>
      <c r="AB56" s="3" t="s">
        <v>6</v>
      </c>
      <c r="AC56" s="8">
        <f>X65/X57</f>
        <v>3.1580023838238507</v>
      </c>
      <c r="AD56" s="8">
        <f>Y65/Y57</f>
        <v>3.1580292894359481</v>
      </c>
      <c r="AE56" s="8"/>
      <c r="AG56" s="3"/>
      <c r="AH56" s="3">
        <v>2000</v>
      </c>
      <c r="AI56" s="3">
        <v>2007</v>
      </c>
      <c r="AJ56" s="3">
        <v>2015</v>
      </c>
      <c r="AL56" s="3"/>
      <c r="AM56" s="3">
        <v>2000</v>
      </c>
      <c r="AN56" s="3">
        <v>2007</v>
      </c>
      <c r="AO56" s="3">
        <v>2015</v>
      </c>
      <c r="AQ56" s="3" t="s">
        <v>6</v>
      </c>
      <c r="AR56" s="8">
        <f>AM65/AM57</f>
        <v>3.1576430093755312</v>
      </c>
      <c r="AS56" s="8">
        <f>AN65/AN57</f>
        <v>3.1576657297509598</v>
      </c>
      <c r="AT56" s="8"/>
    </row>
    <row r="57" spans="3:68" x14ac:dyDescent="0.25">
      <c r="C57" s="3" t="s">
        <v>6</v>
      </c>
      <c r="D57" s="2">
        <f>'Hipotetico 1 ida'!BL57</f>
        <v>7.87</v>
      </c>
      <c r="E57" s="2">
        <f>'Hipotetico 1 ida'!BM57</f>
        <v>8.48</v>
      </c>
      <c r="F57" s="2" t="s">
        <v>59</v>
      </c>
      <c r="H57" s="3" t="s">
        <v>6</v>
      </c>
      <c r="I57" s="2">
        <f>'Hipotetico 1 ida'!BQ57</f>
        <v>1580.3400000000001</v>
      </c>
      <c r="J57" s="2">
        <f>'Hipotetico 1 ida'!BR57</f>
        <v>1717.75</v>
      </c>
      <c r="K57" s="2" t="s">
        <v>59</v>
      </c>
      <c r="M57" s="3" t="s">
        <v>3</v>
      </c>
      <c r="N57" s="8">
        <f>I66/I58</f>
        <v>3.1566098199573398</v>
      </c>
      <c r="O57" s="8">
        <f>J66/J58</f>
        <v>3.1565791822888771</v>
      </c>
      <c r="P57" s="8">
        <f>K66/K58</f>
        <v>3.156616840923069</v>
      </c>
      <c r="R57" s="3" t="s">
        <v>6</v>
      </c>
      <c r="S57" s="2">
        <f>'Hipotetico 1 regreso'!BL57</f>
        <v>7.02</v>
      </c>
      <c r="T57" s="2">
        <f>'Hipotetico 1 regreso'!BM57</f>
        <v>7.5699999999999994</v>
      </c>
      <c r="U57" s="2" t="str">
        <f>'Hipotetico 1 regreso'!BN57</f>
        <v>NA</v>
      </c>
      <c r="W57" s="3" t="s">
        <v>6</v>
      </c>
      <c r="X57" s="2">
        <f>'Hipotetico 1 regreso'!BQ57</f>
        <v>1417.89</v>
      </c>
      <c r="Y57" s="2">
        <f>'Hipotetico 1 regreso'!BR57</f>
        <v>1541.1699999999998</v>
      </c>
      <c r="Z57" s="2" t="str">
        <f>'Hipotetico 1 regreso'!BS57</f>
        <v>NA</v>
      </c>
      <c r="AB57" s="3" t="s">
        <v>3</v>
      </c>
      <c r="AC57" s="8">
        <f>X66/X58</f>
        <v>3.1572539390218943</v>
      </c>
      <c r="AD57" s="8">
        <f>Y66/Y58</f>
        <v>3.1572207084468671</v>
      </c>
      <c r="AE57" s="8">
        <f>Z66/Z58</f>
        <v>3.1573297248534056</v>
      </c>
      <c r="AG57" s="3" t="s">
        <v>6</v>
      </c>
      <c r="AH57" s="2">
        <f>D57+S57</f>
        <v>14.89</v>
      </c>
      <c r="AI57" s="2">
        <f t="shared" ref="AI57:AI59" si="55">E57+T57</f>
        <v>16.05</v>
      </c>
      <c r="AJ57" s="2" t="s">
        <v>59</v>
      </c>
      <c r="AL57" s="3" t="s">
        <v>6</v>
      </c>
      <c r="AM57" s="2">
        <f>I57+X57</f>
        <v>2998.2300000000005</v>
      </c>
      <c r="AN57" s="2">
        <f t="shared" ref="AN57:AN59" si="56">J57+Y57</f>
        <v>3258.92</v>
      </c>
      <c r="AO57" s="2" t="s">
        <v>59</v>
      </c>
      <c r="AQ57" s="3" t="s">
        <v>3</v>
      </c>
      <c r="AR57" s="8">
        <f>AM66/AM58</f>
        <v>3.1569130009042898</v>
      </c>
      <c r="AS57" s="8">
        <f>AN66/AN58</f>
        <v>3.1568811426719949</v>
      </c>
      <c r="AT57" s="8">
        <f>AO66/AO58</f>
        <v>3.1569523863443356</v>
      </c>
    </row>
    <row r="58" spans="3:68" x14ac:dyDescent="0.25">
      <c r="C58" s="3" t="s">
        <v>3</v>
      </c>
      <c r="D58" s="2">
        <f>'Hipotetico 1 ida'!BL58</f>
        <v>3.48</v>
      </c>
      <c r="E58" s="2">
        <f>'Hipotetico 1 ida'!BM58</f>
        <v>2.74</v>
      </c>
      <c r="F58" s="2">
        <f>'Hipotetico 1 ida'!BN58</f>
        <v>1.28</v>
      </c>
      <c r="H58" s="3" t="s">
        <v>3</v>
      </c>
      <c r="I58" s="2">
        <f>'Hipotetico 1 ida'!BQ58</f>
        <v>989.21</v>
      </c>
      <c r="J58" s="2">
        <f>'Hipotetico 1 ida'!BR58</f>
        <v>784.13999999999987</v>
      </c>
      <c r="K58" s="2">
        <f>'Hipotetico 1 ida'!BS58</f>
        <v>373.96999999999997</v>
      </c>
      <c r="M58" s="3" t="s">
        <v>4</v>
      </c>
      <c r="N58" s="8"/>
      <c r="O58" s="8">
        <f>J67/J59</f>
        <v>3.1551706182525074</v>
      </c>
      <c r="P58" s="8">
        <f>K67/K59</f>
        <v>3.1551632490979244</v>
      </c>
      <c r="R58" s="3" t="s">
        <v>3</v>
      </c>
      <c r="S58" s="2">
        <f>'Hipotetico 1 regreso'!BL58</f>
        <v>3.1</v>
      </c>
      <c r="T58" s="2">
        <f>'Hipotetico 1 regreso'!BM58</f>
        <v>2.44</v>
      </c>
      <c r="U58" s="2">
        <f>'Hipotetico 1 regreso'!BN58</f>
        <v>1.1300000000000001</v>
      </c>
      <c r="W58" s="3" t="s">
        <v>3</v>
      </c>
      <c r="X58" s="2">
        <f>'Hipotetico 1 regreso'!BQ58</f>
        <v>879.66000000000008</v>
      </c>
      <c r="Y58" s="2">
        <f>'Hipotetico 1 regreso'!BR58</f>
        <v>697.3</v>
      </c>
      <c r="Z58" s="2">
        <f>'Hipotetico 1 regreso'!BS58</f>
        <v>332.55</v>
      </c>
      <c r="AB58" s="3" t="s">
        <v>4</v>
      </c>
      <c r="AC58" s="8"/>
      <c r="AD58" s="8">
        <f>Y67/Y59</f>
        <v>3.155678085405913</v>
      </c>
      <c r="AE58" s="8">
        <f>Z67/Z59</f>
        <v>3.1556652953110911</v>
      </c>
      <c r="AG58" s="3" t="s">
        <v>3</v>
      </c>
      <c r="AH58" s="2">
        <f t="shared" ref="AH58" si="57">D58+S58</f>
        <v>6.58</v>
      </c>
      <c r="AI58" s="2">
        <f t="shared" si="55"/>
        <v>5.18</v>
      </c>
      <c r="AJ58" s="2">
        <f t="shared" ref="AJ58:AJ60" si="58">F58+U58</f>
        <v>2.41</v>
      </c>
      <c r="AL58" s="3" t="s">
        <v>3</v>
      </c>
      <c r="AM58" s="2">
        <f t="shared" ref="AM58" si="59">I58+X58</f>
        <v>1868.8700000000001</v>
      </c>
      <c r="AN58" s="2">
        <f t="shared" si="56"/>
        <v>1481.4399999999998</v>
      </c>
      <c r="AO58" s="2">
        <f t="shared" ref="AO58:AO60" si="60">K58+Z58</f>
        <v>706.52</v>
      </c>
      <c r="AQ58" s="3" t="s">
        <v>4</v>
      </c>
      <c r="AR58" s="8"/>
      <c r="AS58" s="8">
        <f>AN67/AN59</f>
        <v>3.1554092572500414</v>
      </c>
      <c r="AT58" s="8">
        <f>AO67/AO59</f>
        <v>3.1553993394310624</v>
      </c>
    </row>
    <row r="59" spans="3:68" x14ac:dyDescent="0.25">
      <c r="C59" s="3" t="s">
        <v>4</v>
      </c>
      <c r="D59" s="2" t="s">
        <v>59</v>
      </c>
      <c r="E59" s="2">
        <f>'Hipotetico 1 ida'!BM59</f>
        <v>2.17</v>
      </c>
      <c r="F59" s="2">
        <f>'Hipotetico 1 ida'!BN59</f>
        <v>5.9200000000000008</v>
      </c>
      <c r="H59" s="3" t="s">
        <v>4</v>
      </c>
      <c r="I59" s="2" t="s">
        <v>59</v>
      </c>
      <c r="J59" s="2">
        <f>'Hipotetico 1 ida'!BR59</f>
        <v>576.14</v>
      </c>
      <c r="K59" s="2">
        <f>'Hipotetico 1 ida'!BS59</f>
        <v>1599.0900000000001</v>
      </c>
      <c r="M59" s="3" t="s">
        <v>5</v>
      </c>
      <c r="N59" s="8"/>
      <c r="O59" s="8"/>
      <c r="P59" s="8">
        <f>K68/K60</f>
        <v>3.1535217813833611</v>
      </c>
      <c r="R59" s="3" t="s">
        <v>4</v>
      </c>
      <c r="S59" s="2" t="str">
        <f>'Hipotetico 1 regreso'!BL59</f>
        <v>NA</v>
      </c>
      <c r="T59" s="2">
        <f>'Hipotetico 1 regreso'!BM59</f>
        <v>1.95</v>
      </c>
      <c r="U59" s="2">
        <f>'Hipotetico 1 regreso'!BN59</f>
        <v>5.3100000000000005</v>
      </c>
      <c r="W59" s="3" t="s">
        <v>4</v>
      </c>
      <c r="X59" s="2" t="str">
        <f>'Hipotetico 1 regreso'!BQ59</f>
        <v>NA</v>
      </c>
      <c r="Y59" s="2">
        <f>'Hipotetico 1 regreso'!BR59</f>
        <v>511.44</v>
      </c>
      <c r="Z59" s="2">
        <f>'Hipotetico 1 regreso'!BS59</f>
        <v>1419.52</v>
      </c>
      <c r="AB59" s="3" t="s">
        <v>5</v>
      </c>
      <c r="AC59" s="8"/>
      <c r="AD59" s="8"/>
      <c r="AE59" s="8">
        <f>Z68/Z60</f>
        <v>3.1537717876538998</v>
      </c>
      <c r="AG59" s="3" t="s">
        <v>4</v>
      </c>
      <c r="AH59" s="2" t="s">
        <v>59</v>
      </c>
      <c r="AI59" s="2">
        <f t="shared" si="55"/>
        <v>4.12</v>
      </c>
      <c r="AJ59" s="2">
        <f t="shared" si="58"/>
        <v>11.23</v>
      </c>
      <c r="AL59" s="3" t="s">
        <v>4</v>
      </c>
      <c r="AM59" s="2" t="s">
        <v>59</v>
      </c>
      <c r="AN59" s="2">
        <f t="shared" si="56"/>
        <v>1087.58</v>
      </c>
      <c r="AO59" s="2">
        <f t="shared" si="60"/>
        <v>3018.61</v>
      </c>
      <c r="AQ59" s="3" t="s">
        <v>5</v>
      </c>
      <c r="AR59" s="8"/>
      <c r="AS59" s="8"/>
      <c r="AT59" s="8">
        <f>AO68/AO60</f>
        <v>3.1536396208039599</v>
      </c>
    </row>
    <row r="60" spans="3:68" x14ac:dyDescent="0.25">
      <c r="C60" s="3" t="s">
        <v>5</v>
      </c>
      <c r="D60" s="2" t="s">
        <v>59</v>
      </c>
      <c r="E60" s="2" t="s">
        <v>59</v>
      </c>
      <c r="F60" s="2">
        <f>'Hipotetico 1 ida'!BN60</f>
        <v>4.67</v>
      </c>
      <c r="H60" s="3" t="s">
        <v>5</v>
      </c>
      <c r="I60" s="2" t="s">
        <v>59</v>
      </c>
      <c r="J60" s="2" t="s">
        <v>59</v>
      </c>
      <c r="K60" s="2">
        <f>'Hipotetico 1 ida'!BS60</f>
        <v>1183.3499999999999</v>
      </c>
      <c r="R60" s="3" t="s">
        <v>5</v>
      </c>
      <c r="S60" s="2" t="str">
        <f>'Hipotetico 1 regreso'!BL60</f>
        <v>NA</v>
      </c>
      <c r="T60" s="2" t="str">
        <f>'Hipotetico 1 regreso'!BM60</f>
        <v>NA</v>
      </c>
      <c r="U60" s="2">
        <f>'Hipotetico 1 regreso'!BN60</f>
        <v>4.22</v>
      </c>
      <c r="W60" s="3" t="s">
        <v>5</v>
      </c>
      <c r="X60" s="2" t="str">
        <f>'Hipotetico 1 regreso'!BQ60</f>
        <v>NA</v>
      </c>
      <c r="Y60" s="2" t="str">
        <f>'Hipotetico 1 regreso'!BR60</f>
        <v>NA</v>
      </c>
      <c r="Z60" s="2">
        <f>'Hipotetico 1 regreso'!BS60</f>
        <v>1055.07</v>
      </c>
      <c r="AG60" s="3" t="s">
        <v>5</v>
      </c>
      <c r="AH60" s="2" t="s">
        <v>59</v>
      </c>
      <c r="AI60" s="2" t="s">
        <v>59</v>
      </c>
      <c r="AJ60" s="2">
        <f t="shared" si="58"/>
        <v>8.89</v>
      </c>
      <c r="AL60" s="3" t="s">
        <v>5</v>
      </c>
      <c r="AM60" s="2" t="s">
        <v>59</v>
      </c>
      <c r="AN60" s="2" t="s">
        <v>59</v>
      </c>
      <c r="AO60" s="2">
        <f t="shared" si="60"/>
        <v>2238.42</v>
      </c>
    </row>
    <row r="61" spans="3:68" x14ac:dyDescent="0.25">
      <c r="C61" s="4" t="s">
        <v>8</v>
      </c>
      <c r="D61" s="2">
        <f>SUM(D57:D60)</f>
        <v>11.35</v>
      </c>
      <c r="E61" s="2">
        <f>SUM(E57:E60)</f>
        <v>13.39</v>
      </c>
      <c r="F61" s="2">
        <f>SUM(F57:F60)</f>
        <v>11.870000000000001</v>
      </c>
      <c r="H61" s="4" t="s">
        <v>8</v>
      </c>
      <c r="I61" s="2">
        <f>SUM(I57:I60)</f>
        <v>2569.5500000000002</v>
      </c>
      <c r="J61" s="2">
        <f>SUM(J57:J60)</f>
        <v>3078.0299999999997</v>
      </c>
      <c r="K61" s="2">
        <f>SUM(K57:K60)</f>
        <v>3156.41</v>
      </c>
      <c r="R61" s="4" t="s">
        <v>8</v>
      </c>
      <c r="S61" s="2">
        <f>SUM(S57:S60)</f>
        <v>10.119999999999999</v>
      </c>
      <c r="T61" s="2">
        <f>SUM(T57:T60)</f>
        <v>11.959999999999999</v>
      </c>
      <c r="U61" s="2">
        <f>SUM(U57:U60)</f>
        <v>10.66</v>
      </c>
      <c r="W61" s="4" t="s">
        <v>8</v>
      </c>
      <c r="X61" s="2">
        <f>SUM(X57:X60)</f>
        <v>2297.5500000000002</v>
      </c>
      <c r="Y61" s="2">
        <f>SUM(Y57:Y60)</f>
        <v>2749.91</v>
      </c>
      <c r="Z61" s="2">
        <f>SUM(Z57:Z60)</f>
        <v>2807.14</v>
      </c>
      <c r="AG61" s="4" t="s">
        <v>8</v>
      </c>
      <c r="AH61" s="2">
        <f>SUM(AH57:AH60)</f>
        <v>21.47</v>
      </c>
      <c r="AI61" s="2">
        <f>SUM(AI57:AI60)</f>
        <v>25.35</v>
      </c>
      <c r="AJ61" s="2">
        <f>SUM(AJ57:AJ60)</f>
        <v>22.53</v>
      </c>
      <c r="AL61" s="4" t="s">
        <v>8</v>
      </c>
      <c r="AM61" s="2">
        <f>SUM(AM57:AM60)</f>
        <v>4867.1000000000004</v>
      </c>
      <c r="AN61" s="2">
        <f>SUM(AN57:AN60)</f>
        <v>5827.94</v>
      </c>
      <c r="AO61" s="2">
        <f>SUM(AO57:AO60)</f>
        <v>5963.55</v>
      </c>
    </row>
    <row r="63" spans="3:68" x14ac:dyDescent="0.25">
      <c r="C63" s="24" t="s">
        <v>40</v>
      </c>
      <c r="D63" s="24"/>
      <c r="E63" s="24"/>
      <c r="F63" s="24"/>
      <c r="H63" s="24" t="s">
        <v>48</v>
      </c>
      <c r="I63" s="24"/>
      <c r="J63" s="24"/>
      <c r="K63" s="24"/>
      <c r="R63" s="24" t="s">
        <v>40</v>
      </c>
      <c r="S63" s="24"/>
      <c r="T63" s="24"/>
      <c r="U63" s="24"/>
      <c r="W63" s="24" t="s">
        <v>48</v>
      </c>
      <c r="X63" s="24"/>
      <c r="Y63" s="24"/>
      <c r="Z63" s="24"/>
      <c r="AG63" s="24" t="s">
        <v>40</v>
      </c>
      <c r="AH63" s="24"/>
      <c r="AI63" s="24"/>
      <c r="AJ63" s="24"/>
      <c r="AL63" s="24" t="s">
        <v>48</v>
      </c>
      <c r="AM63" s="24"/>
      <c r="AN63" s="24"/>
      <c r="AO63" s="24"/>
    </row>
    <row r="64" spans="3:68" x14ac:dyDescent="0.25">
      <c r="C64" s="3"/>
      <c r="D64" s="3">
        <v>2000</v>
      </c>
      <c r="E64" s="3">
        <v>2007</v>
      </c>
      <c r="F64" s="3">
        <v>2015</v>
      </c>
      <c r="H64" s="3"/>
      <c r="I64" s="3">
        <v>2000</v>
      </c>
      <c r="J64" s="3">
        <v>2007</v>
      </c>
      <c r="K64" s="3">
        <v>2015</v>
      </c>
      <c r="R64" s="3"/>
      <c r="S64" s="3">
        <v>2000</v>
      </c>
      <c r="T64" s="3">
        <v>2007</v>
      </c>
      <c r="U64" s="3">
        <v>2015</v>
      </c>
      <c r="W64" s="3"/>
      <c r="X64" s="3">
        <v>2000</v>
      </c>
      <c r="Y64" s="3">
        <v>2007</v>
      </c>
      <c r="Z64" s="3">
        <v>2015</v>
      </c>
      <c r="AG64" s="3"/>
      <c r="AH64" s="3">
        <v>2000</v>
      </c>
      <c r="AI64" s="3">
        <v>2007</v>
      </c>
      <c r="AJ64" s="3">
        <v>2015</v>
      </c>
      <c r="AL64" s="3"/>
      <c r="AM64" s="3">
        <v>2000</v>
      </c>
      <c r="AN64" s="3">
        <v>2007</v>
      </c>
      <c r="AO64" s="3">
        <v>2015</v>
      </c>
    </row>
    <row r="65" spans="3:41" x14ac:dyDescent="0.25">
      <c r="C65" s="3" t="s">
        <v>6</v>
      </c>
      <c r="D65" s="2">
        <f>'Hipotetico 1 ida'!BL65</f>
        <v>0.11000000000000001</v>
      </c>
      <c r="E65" s="2">
        <f>'Hipotetico 1 ida'!BM65</f>
        <v>0.11000000000000001</v>
      </c>
      <c r="F65" s="2" t="s">
        <v>59</v>
      </c>
      <c r="H65" s="3" t="s">
        <v>6</v>
      </c>
      <c r="I65" s="2">
        <f>'Hipotetico 1 ida'!BQ65</f>
        <v>4989.6399999999994</v>
      </c>
      <c r="J65" s="2">
        <f>'Hipotetico 1 ida'!BR65</f>
        <v>5423.5199999999995</v>
      </c>
      <c r="K65" s="2" t="s">
        <v>59</v>
      </c>
      <c r="R65" s="3" t="s">
        <v>6</v>
      </c>
      <c r="S65" s="2">
        <f>'Hipotetico 1 regreso'!BL65</f>
        <v>0.11000000000000001</v>
      </c>
      <c r="T65" s="2">
        <f>'Hipotetico 1 regreso'!BM65</f>
        <v>0.11000000000000001</v>
      </c>
      <c r="U65" s="2" t="str">
        <f>'Hipotetico 1 regreso'!BN65</f>
        <v>NA</v>
      </c>
      <c r="W65" s="3" t="s">
        <v>6</v>
      </c>
      <c r="X65" s="2">
        <f>'Hipotetico 1 regreso'!BQ65</f>
        <v>4477.7</v>
      </c>
      <c r="Y65" s="2">
        <f>'Hipotetico 1 regreso'!BR65</f>
        <v>4867.0599999999995</v>
      </c>
      <c r="Z65" s="2" t="str">
        <f>'Hipotetico 1 regreso'!BS65</f>
        <v>NA</v>
      </c>
      <c r="AG65" s="3" t="s">
        <v>6</v>
      </c>
      <c r="AH65" s="2">
        <f>D65+S65</f>
        <v>0.22000000000000003</v>
      </c>
      <c r="AI65" s="2">
        <f t="shared" ref="AI65:AI67" si="61">E65+T65</f>
        <v>0.22000000000000003</v>
      </c>
      <c r="AJ65" s="2" t="s">
        <v>59</v>
      </c>
      <c r="AL65" s="3" t="s">
        <v>6</v>
      </c>
      <c r="AM65" s="2">
        <f>I65+X65</f>
        <v>9467.34</v>
      </c>
      <c r="AN65" s="2">
        <f t="shared" ref="AN65:AN67" si="62">J65+Y65</f>
        <v>10290.579999999998</v>
      </c>
      <c r="AO65" s="2" t="s">
        <v>59</v>
      </c>
    </row>
    <row r="66" spans="3:41" x14ac:dyDescent="0.25">
      <c r="C66" s="3" t="s">
        <v>3</v>
      </c>
      <c r="D66" s="2">
        <f>'Hipotetico 1 ida'!BL66</f>
        <v>0.04</v>
      </c>
      <c r="E66" s="2">
        <f>'Hipotetico 1 ida'!BM66</f>
        <v>2.4E-2</v>
      </c>
      <c r="F66" s="2">
        <f>'Hipotetico 1 ida'!BN66</f>
        <v>1.2E-2</v>
      </c>
      <c r="H66" s="3" t="s">
        <v>3</v>
      </c>
      <c r="I66" s="2">
        <f>'Hipotetico 1 ida'!BQ66</f>
        <v>3122.55</v>
      </c>
      <c r="J66" s="2">
        <f>'Hipotetico 1 ida'!BR66</f>
        <v>2475.1999999999998</v>
      </c>
      <c r="K66" s="2">
        <f>'Hipotetico 1 ida'!BS66</f>
        <v>1180.48</v>
      </c>
      <c r="R66" s="3" t="s">
        <v>3</v>
      </c>
      <c r="S66" s="2">
        <f>'Hipotetico 1 regreso'!BL66</f>
        <v>0.04</v>
      </c>
      <c r="T66" s="2">
        <f>'Hipotetico 1 regreso'!BM66</f>
        <v>2.4E-2</v>
      </c>
      <c r="U66" s="2">
        <f>'Hipotetico 1 regreso'!BN66</f>
        <v>1.2E-2</v>
      </c>
      <c r="W66" s="3" t="s">
        <v>3</v>
      </c>
      <c r="X66" s="2">
        <f>'Hipotetico 1 regreso'!BQ66</f>
        <v>2777.31</v>
      </c>
      <c r="Y66" s="2">
        <f>'Hipotetico 1 regreso'!BR66</f>
        <v>2201.5300000000002</v>
      </c>
      <c r="Z66" s="2">
        <f>'Hipotetico 1 regreso'!BS66</f>
        <v>1049.97</v>
      </c>
      <c r="AG66" s="3" t="s">
        <v>3</v>
      </c>
      <c r="AH66" s="2">
        <f t="shared" ref="AH66" si="63">D66+S66</f>
        <v>0.08</v>
      </c>
      <c r="AI66" s="2">
        <f t="shared" si="61"/>
        <v>4.8000000000000001E-2</v>
      </c>
      <c r="AJ66" s="2">
        <f t="shared" ref="AJ66:AJ68" si="64">F66+U66</f>
        <v>2.4E-2</v>
      </c>
      <c r="AL66" s="3" t="s">
        <v>3</v>
      </c>
      <c r="AM66" s="2">
        <f t="shared" ref="AM66" si="65">I66+X66</f>
        <v>5899.8600000000006</v>
      </c>
      <c r="AN66" s="2">
        <f t="shared" si="62"/>
        <v>4676.7299999999996</v>
      </c>
      <c r="AO66" s="2">
        <f t="shared" ref="AO66:AO68" si="66">K66+Z66</f>
        <v>2230.4499999999998</v>
      </c>
    </row>
    <row r="67" spans="3:41" x14ac:dyDescent="0.25">
      <c r="C67" s="3" t="s">
        <v>4</v>
      </c>
      <c r="D67" s="2" t="s">
        <v>59</v>
      </c>
      <c r="E67" s="2">
        <f>'Hipotetico 1 ida'!BM67</f>
        <v>1.3000000000000001E-2</v>
      </c>
      <c r="F67" s="2">
        <f>'Hipotetico 1 ida'!BN67</f>
        <v>0.05</v>
      </c>
      <c r="H67" s="3" t="s">
        <v>4</v>
      </c>
      <c r="I67" s="2" t="s">
        <v>59</v>
      </c>
      <c r="J67" s="2">
        <f>'Hipotetico 1 ida'!BR67</f>
        <v>1817.8199999999997</v>
      </c>
      <c r="K67" s="2">
        <f>'Hipotetico 1 ida'!BS67</f>
        <v>5045.3900000000003</v>
      </c>
      <c r="R67" s="3" t="s">
        <v>4</v>
      </c>
      <c r="S67" s="2" t="str">
        <f>'Hipotetico 1 regreso'!BL67</f>
        <v>NA</v>
      </c>
      <c r="T67" s="2">
        <f>'Hipotetico 1 regreso'!BM67</f>
        <v>1.3000000000000001E-2</v>
      </c>
      <c r="U67" s="2">
        <f>'Hipotetico 1 regreso'!BN67</f>
        <v>0.05</v>
      </c>
      <c r="W67" s="3" t="s">
        <v>4</v>
      </c>
      <c r="X67" s="2" t="str">
        <f>'Hipotetico 1 regreso'!BQ67</f>
        <v>NA</v>
      </c>
      <c r="Y67" s="2">
        <f>'Hipotetico 1 regreso'!BR67</f>
        <v>1613.94</v>
      </c>
      <c r="Z67" s="2">
        <f>'Hipotetico 1 regreso'!BS67</f>
        <v>4479.53</v>
      </c>
      <c r="AG67" s="3" t="s">
        <v>4</v>
      </c>
      <c r="AH67" s="2" t="s">
        <v>59</v>
      </c>
      <c r="AI67" s="2">
        <f t="shared" si="61"/>
        <v>2.6000000000000002E-2</v>
      </c>
      <c r="AJ67" s="2">
        <f t="shared" si="64"/>
        <v>0.1</v>
      </c>
      <c r="AL67" s="3" t="s">
        <v>4</v>
      </c>
      <c r="AM67" s="2" t="s">
        <v>59</v>
      </c>
      <c r="AN67" s="2">
        <f t="shared" si="62"/>
        <v>3431.7599999999998</v>
      </c>
      <c r="AO67" s="2">
        <f t="shared" si="66"/>
        <v>9524.92</v>
      </c>
    </row>
    <row r="68" spans="3:41" x14ac:dyDescent="0.25">
      <c r="C68" s="3" t="s">
        <v>5</v>
      </c>
      <c r="D68" s="2" t="s">
        <v>59</v>
      </c>
      <c r="E68" s="2" t="s">
        <v>59</v>
      </c>
      <c r="F68" s="2">
        <f>'Hipotetico 1 ida'!BN68</f>
        <v>1.3000000000000001E-2</v>
      </c>
      <c r="H68" s="3" t="s">
        <v>5</v>
      </c>
      <c r="I68" s="2" t="s">
        <v>59</v>
      </c>
      <c r="J68" s="2" t="s">
        <v>59</v>
      </c>
      <c r="K68" s="2">
        <f>'Hipotetico 1 ida'!BS68</f>
        <v>3731.7200000000003</v>
      </c>
      <c r="R68" s="3" t="s">
        <v>5</v>
      </c>
      <c r="S68" s="2" t="str">
        <f>'Hipotetico 1 regreso'!BL68</f>
        <v>NA</v>
      </c>
      <c r="T68" s="2" t="str">
        <f>'Hipotetico 1 regreso'!BM68</f>
        <v>NA</v>
      </c>
      <c r="U68" s="2">
        <f>'Hipotetico 1 regreso'!BN68</f>
        <v>1.3000000000000001E-2</v>
      </c>
      <c r="W68" s="3" t="s">
        <v>5</v>
      </c>
      <c r="X68" s="2" t="str">
        <f>'Hipotetico 1 regreso'!BQ68</f>
        <v>NA</v>
      </c>
      <c r="Y68" s="2" t="str">
        <f>'Hipotetico 1 regreso'!BR68</f>
        <v>NA</v>
      </c>
      <c r="Z68" s="2">
        <f>'Hipotetico 1 regreso'!BS68</f>
        <v>3327.45</v>
      </c>
      <c r="AG68" s="3" t="s">
        <v>5</v>
      </c>
      <c r="AH68" s="2" t="s">
        <v>59</v>
      </c>
      <c r="AI68" s="2" t="s">
        <v>59</v>
      </c>
      <c r="AJ68" s="2">
        <f t="shared" si="64"/>
        <v>2.6000000000000002E-2</v>
      </c>
      <c r="AL68" s="3" t="s">
        <v>5</v>
      </c>
      <c r="AM68" s="2" t="s">
        <v>59</v>
      </c>
      <c r="AN68" s="2" t="s">
        <v>59</v>
      </c>
      <c r="AO68" s="2">
        <f t="shared" si="66"/>
        <v>7059.17</v>
      </c>
    </row>
    <row r="69" spans="3:41" x14ac:dyDescent="0.25">
      <c r="C69" s="4" t="s">
        <v>8</v>
      </c>
      <c r="D69" s="2">
        <f>SUM(D65:D68)</f>
        <v>0.15000000000000002</v>
      </c>
      <c r="E69" s="2">
        <f>SUM(E65:E68)</f>
        <v>0.14700000000000002</v>
      </c>
      <c r="F69" s="2">
        <f>SUM(F65:F68)</f>
        <v>7.4999999999999997E-2</v>
      </c>
      <c r="H69" s="4" t="s">
        <v>8</v>
      </c>
      <c r="I69" s="2">
        <f>SUM(I65:I68)</f>
        <v>8112.19</v>
      </c>
      <c r="J69" s="2">
        <f>SUM(J65:J68)</f>
        <v>9716.5399999999991</v>
      </c>
      <c r="K69" s="2">
        <f>SUM(K65:K68)</f>
        <v>9957.59</v>
      </c>
      <c r="R69" s="4" t="s">
        <v>8</v>
      </c>
      <c r="S69" s="2">
        <f>SUM(S65:S68)</f>
        <v>0.15000000000000002</v>
      </c>
      <c r="T69" s="2">
        <f>SUM(T65:T68)</f>
        <v>0.14700000000000002</v>
      </c>
      <c r="U69" s="2">
        <f>SUM(U65:U68)</f>
        <v>7.4999999999999997E-2</v>
      </c>
      <c r="W69" s="4" t="s">
        <v>8</v>
      </c>
      <c r="X69" s="2">
        <f>SUM(X65:X68)</f>
        <v>7255.01</v>
      </c>
      <c r="Y69" s="2">
        <f>SUM(Y65:Y68)</f>
        <v>8682.5300000000007</v>
      </c>
      <c r="Z69" s="2">
        <f>SUM(Z65:Z68)</f>
        <v>8856.9500000000007</v>
      </c>
      <c r="AG69" s="4" t="s">
        <v>8</v>
      </c>
      <c r="AH69" s="2">
        <f>SUM(AH65:AH68)</f>
        <v>0.30000000000000004</v>
      </c>
      <c r="AI69" s="2">
        <f>SUM(AI65:AI68)</f>
        <v>0.29400000000000004</v>
      </c>
      <c r="AJ69" s="2">
        <f>SUM(AJ65:AJ68)</f>
        <v>0.15</v>
      </c>
      <c r="AL69" s="4" t="s">
        <v>8</v>
      </c>
      <c r="AM69" s="2">
        <f>SUM(AM65:AM68)</f>
        <v>15367.2</v>
      </c>
      <c r="AN69" s="2">
        <f>SUM(AN65:AN68)</f>
        <v>18399.069999999996</v>
      </c>
      <c r="AO69" s="2">
        <f>SUM(AO65:AO68)</f>
        <v>18814.54</v>
      </c>
    </row>
    <row r="72" spans="3:41" x14ac:dyDescent="0.25">
      <c r="F72" s="24" t="s">
        <v>49</v>
      </c>
      <c r="G72" s="24"/>
      <c r="H72" s="24"/>
      <c r="I72" s="24"/>
      <c r="U72" s="24" t="s">
        <v>49</v>
      </c>
      <c r="V72" s="24"/>
      <c r="W72" s="24"/>
      <c r="X72" s="24"/>
      <c r="AJ72" s="24" t="s">
        <v>49</v>
      </c>
      <c r="AK72" s="24"/>
      <c r="AL72" s="24"/>
      <c r="AM72" s="24"/>
    </row>
    <row r="73" spans="3:41" x14ac:dyDescent="0.25">
      <c r="F73" s="3"/>
      <c r="G73" s="3">
        <v>2000</v>
      </c>
      <c r="H73" s="3">
        <v>2007</v>
      </c>
      <c r="I73" s="3">
        <v>2015</v>
      </c>
      <c r="U73" s="3"/>
      <c r="V73" s="3">
        <v>2000</v>
      </c>
      <c r="W73" s="3">
        <v>2007</v>
      </c>
      <c r="X73" s="3">
        <v>2015</v>
      </c>
      <c r="AJ73" s="3"/>
      <c r="AK73" s="3">
        <v>2000</v>
      </c>
      <c r="AL73" s="3">
        <v>2007</v>
      </c>
      <c r="AM73" s="3">
        <v>2015</v>
      </c>
    </row>
    <row r="74" spans="3:41" x14ac:dyDescent="0.25">
      <c r="F74" s="3" t="s">
        <v>6</v>
      </c>
      <c r="G74" s="2">
        <f>'Hipotetico 1 ida'!BO74</f>
        <v>1.43</v>
      </c>
      <c r="H74" s="2">
        <f>'Hipotetico 1 ida'!BP74</f>
        <v>1.54</v>
      </c>
      <c r="I74" s="2" t="s">
        <v>59</v>
      </c>
      <c r="U74" s="3" t="s">
        <v>6</v>
      </c>
      <c r="V74" s="2">
        <f>'Hipotetico 1 regreso'!BO74</f>
        <v>1.28</v>
      </c>
      <c r="W74" s="2">
        <f>'Hipotetico 1 regreso'!BP74</f>
        <v>1.3900000000000001</v>
      </c>
      <c r="X74" s="2" t="str">
        <f>'Hipotetico 1 regreso'!BQ74</f>
        <v>NA</v>
      </c>
      <c r="AJ74" s="3" t="s">
        <v>6</v>
      </c>
      <c r="AK74" s="2">
        <f>G74+V74</f>
        <v>2.71</v>
      </c>
      <c r="AL74" s="2">
        <f t="shared" ref="AL74:AL76" si="67">H74+W74</f>
        <v>2.93</v>
      </c>
      <c r="AM74" s="2" t="s">
        <v>59</v>
      </c>
    </row>
    <row r="75" spans="3:41" x14ac:dyDescent="0.25">
      <c r="F75" s="3" t="s">
        <v>3</v>
      </c>
      <c r="G75" s="2">
        <f>'Hipotetico 1 ida'!BO75</f>
        <v>0.89</v>
      </c>
      <c r="H75" s="2">
        <f>'Hipotetico 1 ida'!BP75</f>
        <v>0.71000000000000008</v>
      </c>
      <c r="I75" s="2">
        <f>'Hipotetico 1 ida'!BQ75</f>
        <v>0.34</v>
      </c>
      <c r="U75" s="3" t="s">
        <v>3</v>
      </c>
      <c r="V75" s="2">
        <f>'Hipotetico 1 regreso'!BO75</f>
        <v>0.79</v>
      </c>
      <c r="W75" s="2">
        <f>'Hipotetico 1 regreso'!BP75</f>
        <v>0.63000000000000012</v>
      </c>
      <c r="X75" s="2">
        <f>'Hipotetico 1 regreso'!BQ75</f>
        <v>0.29000000000000004</v>
      </c>
      <c r="AJ75" s="3" t="s">
        <v>3</v>
      </c>
      <c r="AK75" s="2">
        <f t="shared" ref="AK75" si="68">G75+V75</f>
        <v>1.6800000000000002</v>
      </c>
      <c r="AL75" s="2">
        <f t="shared" si="67"/>
        <v>1.3400000000000003</v>
      </c>
      <c r="AM75" s="2">
        <f t="shared" ref="AM75:AM77" si="69">I75+X75</f>
        <v>0.63000000000000012</v>
      </c>
    </row>
    <row r="76" spans="3:41" x14ac:dyDescent="0.25">
      <c r="F76" s="3" t="s">
        <v>4</v>
      </c>
      <c r="G76" s="2" t="s">
        <v>59</v>
      </c>
      <c r="H76" s="2">
        <f>'Hipotetico 1 ida'!BP76</f>
        <v>0.53</v>
      </c>
      <c r="I76" s="2">
        <f>'Hipotetico 1 ida'!BQ76</f>
        <v>1.44</v>
      </c>
      <c r="U76" s="3" t="s">
        <v>4</v>
      </c>
      <c r="V76" s="2" t="str">
        <f>'Hipotetico 1 regreso'!BO76</f>
        <v>NA</v>
      </c>
      <c r="W76" s="2">
        <f>'Hipotetico 1 regreso'!BP76</f>
        <v>0.45999999999999996</v>
      </c>
      <c r="X76" s="2">
        <f>'Hipotetico 1 regreso'!BQ76</f>
        <v>1.28</v>
      </c>
      <c r="AJ76" s="3" t="s">
        <v>4</v>
      </c>
      <c r="AK76" s="2" t="s">
        <v>59</v>
      </c>
      <c r="AL76" s="2">
        <f t="shared" si="67"/>
        <v>0.99</v>
      </c>
      <c r="AM76" s="2">
        <f t="shared" si="69"/>
        <v>2.7199999999999998</v>
      </c>
    </row>
    <row r="77" spans="3:41" x14ac:dyDescent="0.25">
      <c r="F77" s="3" t="s">
        <v>5</v>
      </c>
      <c r="G77" s="2" t="s">
        <v>59</v>
      </c>
      <c r="H77" s="2" t="s">
        <v>59</v>
      </c>
      <c r="I77" s="2">
        <f>'Hipotetico 1 ida'!BQ77</f>
        <v>1.07</v>
      </c>
      <c r="U77" s="3" t="s">
        <v>5</v>
      </c>
      <c r="V77" s="2" t="str">
        <f>'Hipotetico 1 regreso'!BO77</f>
        <v>NA</v>
      </c>
      <c r="W77" s="2" t="str">
        <f>'Hipotetico 1 regreso'!BP77</f>
        <v>NA</v>
      </c>
      <c r="X77" s="2">
        <f>'Hipotetico 1 regreso'!BQ77</f>
        <v>0.96</v>
      </c>
      <c r="AJ77" s="3" t="s">
        <v>5</v>
      </c>
      <c r="AK77" s="2" t="s">
        <v>59</v>
      </c>
      <c r="AL77" s="2" t="s">
        <v>59</v>
      </c>
      <c r="AM77" s="2">
        <f t="shared" si="69"/>
        <v>2.0300000000000002</v>
      </c>
    </row>
    <row r="78" spans="3:41" x14ac:dyDescent="0.25">
      <c r="F78" s="4" t="s">
        <v>8</v>
      </c>
      <c r="G78" s="2">
        <f>SUM(G74:G77)</f>
        <v>2.3199999999999998</v>
      </c>
      <c r="H78" s="2">
        <f>SUM(H74:H77)</f>
        <v>2.7800000000000002</v>
      </c>
      <c r="I78" s="2">
        <f>SUM(I74:I77)</f>
        <v>2.85</v>
      </c>
      <c r="U78" s="4" t="s">
        <v>8</v>
      </c>
      <c r="V78" s="2">
        <f>SUM(V74:V77)</f>
        <v>2.0700000000000003</v>
      </c>
      <c r="W78" s="2">
        <f>SUM(W74:W77)</f>
        <v>2.4800000000000004</v>
      </c>
      <c r="X78" s="2">
        <f>SUM(X74:X77)</f>
        <v>2.5300000000000002</v>
      </c>
      <c r="AJ78" s="4" t="s">
        <v>8</v>
      </c>
      <c r="AK78" s="2">
        <f>SUM(AK74:AK77)</f>
        <v>4.3900000000000006</v>
      </c>
      <c r="AL78" s="2">
        <f>SUM(AL74:AL77)</f>
        <v>5.2600000000000007</v>
      </c>
      <c r="AM78" s="2">
        <f>SUM(AM74:AM77)</f>
        <v>5.38</v>
      </c>
    </row>
  </sheetData>
  <mergeCells count="162">
    <mergeCell ref="D3:O3"/>
    <mergeCell ref="C5:K5"/>
    <mergeCell ref="M5:P5"/>
    <mergeCell ref="C7:F7"/>
    <mergeCell ref="H7:K7"/>
    <mergeCell ref="M7:P7"/>
    <mergeCell ref="C15:F15"/>
    <mergeCell ref="H15:K15"/>
    <mergeCell ref="M15:P15"/>
    <mergeCell ref="C23:F23"/>
    <mergeCell ref="H23:K23"/>
    <mergeCell ref="M23:P23"/>
    <mergeCell ref="W31:Z31"/>
    <mergeCell ref="AB31:AE31"/>
    <mergeCell ref="F72:I72"/>
    <mergeCell ref="C47:F47"/>
    <mergeCell ref="H47:K47"/>
    <mergeCell ref="M47:P47"/>
    <mergeCell ref="C55:F55"/>
    <mergeCell ref="H55:K55"/>
    <mergeCell ref="C63:F63"/>
    <mergeCell ref="H63:K63"/>
    <mergeCell ref="C31:F31"/>
    <mergeCell ref="H31:K31"/>
    <mergeCell ref="M31:P31"/>
    <mergeCell ref="C39:F39"/>
    <mergeCell ref="H39:K39"/>
    <mergeCell ref="M39:P39"/>
    <mergeCell ref="R47:U47"/>
    <mergeCell ref="W47:Z47"/>
    <mergeCell ref="AB47:AE47"/>
    <mergeCell ref="M55:P55"/>
    <mergeCell ref="AB5:AE5"/>
    <mergeCell ref="R5:Z5"/>
    <mergeCell ref="S3:AD3"/>
    <mergeCell ref="R39:U39"/>
    <mergeCell ref="W39:Z39"/>
    <mergeCell ref="AB39:AE39"/>
    <mergeCell ref="AB15:AE15"/>
    <mergeCell ref="W15:Z15"/>
    <mergeCell ref="R15:U15"/>
    <mergeCell ref="AB7:AE7"/>
    <mergeCell ref="W7:Z7"/>
    <mergeCell ref="R7:U7"/>
    <mergeCell ref="R23:U23"/>
    <mergeCell ref="W23:Z23"/>
    <mergeCell ref="AB23:AE23"/>
    <mergeCell ref="R31:U31"/>
    <mergeCell ref="AG31:AJ31"/>
    <mergeCell ref="R55:U55"/>
    <mergeCell ref="W55:Z55"/>
    <mergeCell ref="R63:U63"/>
    <mergeCell ref="W63:Z63"/>
    <mergeCell ref="U72:X72"/>
    <mergeCell ref="AL31:AO31"/>
    <mergeCell ref="AQ31:AT31"/>
    <mergeCell ref="AG39:AJ39"/>
    <mergeCell ref="AL39:AO39"/>
    <mergeCell ref="AQ39:AT39"/>
    <mergeCell ref="AJ72:AM72"/>
    <mergeCell ref="AG47:AJ47"/>
    <mergeCell ref="AL47:AO47"/>
    <mergeCell ref="AQ47:AT47"/>
    <mergeCell ref="AG55:AJ55"/>
    <mergeCell ref="AL55:AO55"/>
    <mergeCell ref="AG63:AJ63"/>
    <mergeCell ref="AL63:AO63"/>
    <mergeCell ref="AB55:AE55"/>
    <mergeCell ref="AQ55:AT55"/>
    <mergeCell ref="BN3:BU3"/>
    <mergeCell ref="AV5:AZ5"/>
    <mergeCell ref="BB5:BC5"/>
    <mergeCell ref="BE5:BI5"/>
    <mergeCell ref="BK5:BL5"/>
    <mergeCell ref="BN5:BR5"/>
    <mergeCell ref="BT5:BU5"/>
    <mergeCell ref="AG23:AJ23"/>
    <mergeCell ref="AL23:AO23"/>
    <mergeCell ref="AQ23:AT23"/>
    <mergeCell ref="AH3:AS3"/>
    <mergeCell ref="AG5:AO5"/>
    <mergeCell ref="AQ5:AT5"/>
    <mergeCell ref="AG7:AJ7"/>
    <mergeCell ref="AL7:AO7"/>
    <mergeCell ref="AQ7:AT7"/>
    <mergeCell ref="AG15:AJ15"/>
    <mergeCell ref="AL15:AO15"/>
    <mergeCell ref="AQ15:AT15"/>
    <mergeCell ref="AV3:BC3"/>
    <mergeCell ref="BE3:BL3"/>
    <mergeCell ref="AV7:AW7"/>
    <mergeCell ref="AY7:AZ7"/>
    <mergeCell ref="BB7:BC7"/>
    <mergeCell ref="BN7:BO7"/>
    <mergeCell ref="BQ7:BR7"/>
    <mergeCell ref="BT7:BU7"/>
    <mergeCell ref="AV12:AW12"/>
    <mergeCell ref="AY12:AZ12"/>
    <mergeCell ref="BB12:BC12"/>
    <mergeCell ref="BE12:BF12"/>
    <mergeCell ref="BH12:BI12"/>
    <mergeCell ref="BK12:BL12"/>
    <mergeCell ref="BN12:BO12"/>
    <mergeCell ref="BQ12:BR12"/>
    <mergeCell ref="BT12:BU12"/>
    <mergeCell ref="BE7:BF7"/>
    <mergeCell ref="BH7:BI7"/>
    <mergeCell ref="BK7:BL7"/>
    <mergeCell ref="BH17:BI17"/>
    <mergeCell ref="BK17:BL17"/>
    <mergeCell ref="BN17:BO17"/>
    <mergeCell ref="BQ17:BR17"/>
    <mergeCell ref="BT17:BU17"/>
    <mergeCell ref="AV22:AW22"/>
    <mergeCell ref="AY22:AZ22"/>
    <mergeCell ref="BB22:BC22"/>
    <mergeCell ref="BE22:BF22"/>
    <mergeCell ref="BH22:BI22"/>
    <mergeCell ref="BK22:BL22"/>
    <mergeCell ref="BN22:BO22"/>
    <mergeCell ref="BQ22:BR22"/>
    <mergeCell ref="BT22:BU22"/>
    <mergeCell ref="AV17:AW17"/>
    <mergeCell ref="AY17:AZ17"/>
    <mergeCell ref="BB17:BC17"/>
    <mergeCell ref="BE17:BF17"/>
    <mergeCell ref="AV27:AW27"/>
    <mergeCell ref="AY27:AZ27"/>
    <mergeCell ref="BB27:BC27"/>
    <mergeCell ref="BE27:BF27"/>
    <mergeCell ref="BH27:BI27"/>
    <mergeCell ref="BK27:BL27"/>
    <mergeCell ref="BN27:BO27"/>
    <mergeCell ref="BQ27:BR27"/>
    <mergeCell ref="BT27:BU27"/>
    <mergeCell ref="AV32:AW32"/>
    <mergeCell ref="AY32:AZ32"/>
    <mergeCell ref="BB32:BC32"/>
    <mergeCell ref="BE32:BF32"/>
    <mergeCell ref="BH32:BI32"/>
    <mergeCell ref="BK32:BL32"/>
    <mergeCell ref="BN32:BO32"/>
    <mergeCell ref="BQ32:BR32"/>
    <mergeCell ref="BT32:BU32"/>
    <mergeCell ref="BO47:BP47"/>
    <mergeCell ref="BK37:BL37"/>
    <mergeCell ref="BN37:BO37"/>
    <mergeCell ref="BQ37:BR37"/>
    <mergeCell ref="BT37:BU37"/>
    <mergeCell ref="AV42:AW42"/>
    <mergeCell ref="AY42:AZ42"/>
    <mergeCell ref="BE42:BF42"/>
    <mergeCell ref="BH42:BI42"/>
    <mergeCell ref="BN42:BO42"/>
    <mergeCell ref="BQ42:BR42"/>
    <mergeCell ref="AV37:AW37"/>
    <mergeCell ref="AY37:AZ37"/>
    <mergeCell ref="BB37:BC37"/>
    <mergeCell ref="BE37:BF37"/>
    <mergeCell ref="BH37:BI37"/>
    <mergeCell ref="AW47:AX47"/>
    <mergeCell ref="BF47:BG4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AD85"/>
  <sheetViews>
    <sheetView topLeftCell="Z1" workbookViewId="0">
      <selection activeCell="F7" sqref="F7"/>
    </sheetView>
  </sheetViews>
  <sheetFormatPr baseColWidth="10" defaultRowHeight="15" x14ac:dyDescent="0.25"/>
  <cols>
    <col min="3" max="4" width="12.42578125" bestFit="1" customWidth="1"/>
    <col min="5" max="5" width="11.42578125" bestFit="1" customWidth="1"/>
    <col min="17" max="17" width="15.42578125" customWidth="1"/>
    <col min="18" max="18" width="14.28515625" customWidth="1"/>
    <col min="20" max="20" width="16" customWidth="1"/>
    <col min="21" max="21" width="14.85546875" customWidth="1"/>
    <col min="23" max="23" width="15.85546875" customWidth="1"/>
    <col min="24" max="24" width="16.28515625" customWidth="1"/>
    <col min="27" max="27" width="16.42578125" customWidth="1"/>
    <col min="28" max="28" width="15.140625" customWidth="1"/>
    <col min="29" max="29" width="26.140625" customWidth="1"/>
    <col min="30" max="30" width="41.42578125" customWidth="1"/>
  </cols>
  <sheetData>
    <row r="2" spans="2:30" x14ac:dyDescent="0.25">
      <c r="C2" s="20" t="s">
        <v>70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1"/>
      <c r="Q2" s="24" t="s">
        <v>74</v>
      </c>
      <c r="R2" s="24"/>
      <c r="S2" s="24"/>
      <c r="T2" s="24"/>
      <c r="U2" s="24"/>
      <c r="V2" s="24"/>
      <c r="W2" s="24"/>
      <c r="X2" s="24"/>
    </row>
    <row r="4" spans="2:30" x14ac:dyDescent="0.25">
      <c r="B4" s="20" t="s">
        <v>50</v>
      </c>
      <c r="C4" s="25"/>
      <c r="D4" s="25"/>
      <c r="E4" s="25"/>
      <c r="F4" s="25"/>
      <c r="G4" s="25"/>
      <c r="H4" s="25"/>
      <c r="I4" s="25"/>
      <c r="J4" s="21"/>
      <c r="L4" s="20" t="s">
        <v>51</v>
      </c>
      <c r="M4" s="25"/>
      <c r="N4" s="25"/>
      <c r="O4" s="21"/>
      <c r="Q4" s="20" t="s">
        <v>50</v>
      </c>
      <c r="R4" s="25"/>
      <c r="S4" s="25"/>
      <c r="T4" s="25"/>
      <c r="U4" s="21"/>
      <c r="W4" s="20" t="s">
        <v>51</v>
      </c>
      <c r="X4" s="21"/>
    </row>
    <row r="5" spans="2:30" x14ac:dyDescent="0.25">
      <c r="AA5" s="31"/>
      <c r="AB5" s="31"/>
      <c r="AC5" s="11" t="s">
        <v>79</v>
      </c>
      <c r="AD5" s="11" t="s">
        <v>80</v>
      </c>
    </row>
    <row r="6" spans="2:30" x14ac:dyDescent="0.25">
      <c r="B6" s="20" t="s">
        <v>33</v>
      </c>
      <c r="C6" s="25"/>
      <c r="D6" s="25"/>
      <c r="E6" s="21"/>
      <c r="G6" s="20" t="s">
        <v>41</v>
      </c>
      <c r="H6" s="25"/>
      <c r="I6" s="25"/>
      <c r="J6" s="21"/>
      <c r="L6" s="20" t="s">
        <v>52</v>
      </c>
      <c r="M6" s="25"/>
      <c r="N6" s="25"/>
      <c r="O6" s="21"/>
      <c r="Q6" s="20" t="s">
        <v>33</v>
      </c>
      <c r="R6" s="21"/>
      <c r="T6" s="20" t="s">
        <v>41</v>
      </c>
      <c r="U6" s="21"/>
      <c r="W6" s="20" t="s">
        <v>52</v>
      </c>
      <c r="X6" s="21"/>
      <c r="AA6" s="32" t="s">
        <v>33</v>
      </c>
      <c r="AB6" s="32"/>
      <c r="AC6" s="14">
        <f>E12</f>
        <v>52.79</v>
      </c>
      <c r="AD6" s="14">
        <f>R9</f>
        <v>52.49</v>
      </c>
    </row>
    <row r="7" spans="2:30" x14ac:dyDescent="0.25">
      <c r="B7" s="3"/>
      <c r="C7" s="3">
        <v>2000</v>
      </c>
      <c r="D7" s="3">
        <v>2007</v>
      </c>
      <c r="E7" s="3">
        <v>2015</v>
      </c>
      <c r="G7" s="3"/>
      <c r="H7" s="3">
        <v>2000</v>
      </c>
      <c r="I7" s="3">
        <v>2007</v>
      </c>
      <c r="J7" s="3">
        <v>2015</v>
      </c>
      <c r="L7" s="3"/>
      <c r="M7" s="3">
        <v>2000</v>
      </c>
      <c r="N7" s="3">
        <v>2007</v>
      </c>
      <c r="O7" s="3">
        <v>2015</v>
      </c>
      <c r="Q7" s="3" t="s">
        <v>4</v>
      </c>
      <c r="R7" s="2">
        <f>'Hipot. 1 Ida + Regreso'!BO8</f>
        <v>25.6</v>
      </c>
      <c r="T7" s="3" t="s">
        <v>4</v>
      </c>
      <c r="U7" s="2">
        <f>'Hipot. 1 Ida + Regreso'!BR8</f>
        <v>2.4E-2</v>
      </c>
      <c r="W7" s="3" t="s">
        <v>4</v>
      </c>
      <c r="X7" s="2">
        <f>'Hipot. 1 Ida + Regreso'!BU8</f>
        <v>0.85000000000000009</v>
      </c>
      <c r="AA7" s="32" t="s">
        <v>34</v>
      </c>
      <c r="AB7" s="32"/>
      <c r="AC7" s="14">
        <f>E20</f>
        <v>10.239999999999998</v>
      </c>
      <c r="AD7" s="14">
        <f>R14</f>
        <v>9.52</v>
      </c>
    </row>
    <row r="8" spans="2:30" x14ac:dyDescent="0.25">
      <c r="B8" s="3" t="s">
        <v>6</v>
      </c>
      <c r="C8" s="2">
        <f>'Hipot. 1 Ida + Regreso'!AH9</f>
        <v>43.650000000000006</v>
      </c>
      <c r="D8" s="2">
        <f>'Hipot. 1 Ida + Regreso'!AI9</f>
        <v>49.29</v>
      </c>
      <c r="E8" s="2" t="s">
        <v>59</v>
      </c>
      <c r="G8" s="3" t="s">
        <v>6</v>
      </c>
      <c r="H8" s="2">
        <f>'Hipot. 1 Ida + Regreso'!AM9</f>
        <v>2.8000000000000001E-2</v>
      </c>
      <c r="I8" s="2">
        <f>'Hipot. 1 Ida + Regreso'!AN9</f>
        <v>2.8000000000000001E-2</v>
      </c>
      <c r="J8" s="2" t="s">
        <v>59</v>
      </c>
      <c r="L8" s="3" t="s">
        <v>6</v>
      </c>
      <c r="M8" s="2">
        <f>'Hipot. 1 Ida + Regreso'!AR9</f>
        <v>1.3800000000000001</v>
      </c>
      <c r="N8" s="2">
        <f>'Hipot. 1 Ida + Regreso'!AS9</f>
        <v>1.53</v>
      </c>
      <c r="O8" s="2" t="s">
        <v>59</v>
      </c>
      <c r="Q8" s="3" t="s">
        <v>5</v>
      </c>
      <c r="R8" s="2">
        <f>'Hipot. 1 Ida + Regreso'!BO9</f>
        <v>26.89</v>
      </c>
      <c r="T8" s="3" t="s">
        <v>5</v>
      </c>
      <c r="U8" s="2">
        <f>'Hipot. 1 Ida + Regreso'!BR9</f>
        <v>2.4E-2</v>
      </c>
      <c r="W8" s="3" t="s">
        <v>5</v>
      </c>
      <c r="X8" s="2">
        <f>'Hipot. 1 Ida + Regreso'!BU9</f>
        <v>0.85000000000000009</v>
      </c>
      <c r="AA8" s="32" t="s">
        <v>35</v>
      </c>
      <c r="AB8" s="32"/>
      <c r="AC8" s="14">
        <f>E28</f>
        <v>8.34</v>
      </c>
      <c r="AD8" s="14">
        <f>R19</f>
        <v>7.7299999999999995</v>
      </c>
    </row>
    <row r="9" spans="2:30" x14ac:dyDescent="0.25">
      <c r="B9" s="3" t="s">
        <v>3</v>
      </c>
      <c r="C9" s="2">
        <f>'Hipot. 1 Ida + Regreso'!AH10</f>
        <v>15.11</v>
      </c>
      <c r="D9" s="2">
        <f>'Hipot. 1 Ida + Regreso'!AI10</f>
        <v>12.24</v>
      </c>
      <c r="E9" s="2">
        <f>'Hipot. 1 Ida + Regreso'!AJ10</f>
        <v>6.64</v>
      </c>
      <c r="G9" s="3" t="s">
        <v>3</v>
      </c>
      <c r="H9" s="2">
        <f>'Hipot. 1 Ida + Regreso'!AM10</f>
        <v>4.0000000000000001E-3</v>
      </c>
      <c r="I9" s="2">
        <f>'Hipot. 1 Ida + Regreso'!AN10</f>
        <v>4.0000000000000001E-3</v>
      </c>
      <c r="J9" s="2">
        <f>'Hipot. 1 Ida + Regreso'!AO10</f>
        <v>4.0000000000000001E-3</v>
      </c>
      <c r="L9" s="3" t="s">
        <v>3</v>
      </c>
      <c r="M9" s="2">
        <f>'Hipot. 1 Ida + Regreso'!AR10</f>
        <v>0.8</v>
      </c>
      <c r="N9" s="2">
        <f>'Hipot. 1 Ida + Regreso'!AS10</f>
        <v>0.77</v>
      </c>
      <c r="O9" s="2">
        <f>'Hipot. 1 Ida + Regreso'!AT10</f>
        <v>0.37</v>
      </c>
      <c r="Q9" s="4" t="s">
        <v>8</v>
      </c>
      <c r="R9" s="2">
        <f>SUM(R5:R8)</f>
        <v>52.49</v>
      </c>
      <c r="T9" s="4" t="s">
        <v>8</v>
      </c>
      <c r="U9" s="2">
        <f>SUM(U5:U8)</f>
        <v>4.8000000000000001E-2</v>
      </c>
      <c r="W9" s="4" t="s">
        <v>8</v>
      </c>
      <c r="X9" s="2">
        <f>SUM(X5:X8)</f>
        <v>1.7000000000000002</v>
      </c>
      <c r="AA9" s="32" t="s">
        <v>36</v>
      </c>
      <c r="AB9" s="32"/>
      <c r="AC9" s="14">
        <f>E36</f>
        <v>1.94</v>
      </c>
      <c r="AD9" s="14">
        <f>R24</f>
        <v>1.7800000000000002</v>
      </c>
    </row>
    <row r="10" spans="2:30" x14ac:dyDescent="0.25">
      <c r="B10" s="3" t="s">
        <v>4</v>
      </c>
      <c r="C10" s="2" t="s">
        <v>59</v>
      </c>
      <c r="D10" s="2">
        <f>'Hipot. 1 Ida + Regreso'!AI11</f>
        <v>8.35</v>
      </c>
      <c r="E10" s="2">
        <f>'Hipot. 1 Ida + Regreso'!AJ11</f>
        <v>26.39</v>
      </c>
      <c r="G10" s="3" t="s">
        <v>4</v>
      </c>
      <c r="H10" s="2" t="s">
        <v>59</v>
      </c>
      <c r="I10" s="2">
        <f>'Hipot. 1 Ida + Regreso'!AN11</f>
        <v>4.0000000000000001E-3</v>
      </c>
      <c r="J10" s="2">
        <f>'Hipot. 1 Ida + Regreso'!AO11</f>
        <v>2.8000000000000001E-2</v>
      </c>
      <c r="L10" s="3" t="s">
        <v>4</v>
      </c>
      <c r="M10" s="2" t="s">
        <v>59</v>
      </c>
      <c r="N10" s="2">
        <f>'Hipot. 1 Ida + Regreso'!AS11</f>
        <v>0.59</v>
      </c>
      <c r="O10" s="2">
        <f>'Hipot. 1 Ida + Regreso'!AT11</f>
        <v>1.6300000000000001</v>
      </c>
      <c r="AA10" s="32" t="s">
        <v>37</v>
      </c>
      <c r="AB10" s="32"/>
      <c r="AC10" s="14">
        <v>187.73999999999998</v>
      </c>
      <c r="AD10" s="14">
        <f>R29</f>
        <v>185.61</v>
      </c>
    </row>
    <row r="11" spans="2:30" x14ac:dyDescent="0.25">
      <c r="B11" s="3" t="s">
        <v>5</v>
      </c>
      <c r="C11" s="2" t="s">
        <v>59</v>
      </c>
      <c r="D11" s="2" t="str">
        <f>'Hipot. 1 Ida + Regreso'!AI12</f>
        <v>NA</v>
      </c>
      <c r="E11" s="2">
        <f>'Hipot. 1 Ida + Regreso'!AJ12</f>
        <v>19.759999999999998</v>
      </c>
      <c r="G11" s="3" t="s">
        <v>5</v>
      </c>
      <c r="H11" s="2" t="s">
        <v>59</v>
      </c>
      <c r="I11" s="2" t="str">
        <f>'Hipot. 1 Ida + Regreso'!AN12</f>
        <v>NA</v>
      </c>
      <c r="J11" s="2">
        <f>'Hipot. 1 Ida + Regreso'!AO12</f>
        <v>2.8000000000000001E-2</v>
      </c>
      <c r="L11" s="3" t="s">
        <v>5</v>
      </c>
      <c r="M11" s="2" t="s">
        <v>59</v>
      </c>
      <c r="N11" s="2" t="str">
        <f>'Hipot. 1 Ida + Regreso'!AS12</f>
        <v>NA</v>
      </c>
      <c r="O11" s="2">
        <f>'Hipot. 1 Ida + Regreso'!AT12</f>
        <v>1.1499999999999999</v>
      </c>
      <c r="Q11" s="20" t="s">
        <v>34</v>
      </c>
      <c r="R11" s="21"/>
      <c r="T11" s="20" t="s">
        <v>42</v>
      </c>
      <c r="U11" s="21"/>
      <c r="W11" s="20" t="s">
        <v>53</v>
      </c>
      <c r="X11" s="21"/>
      <c r="AA11" s="32" t="s">
        <v>38</v>
      </c>
      <c r="AB11" s="32"/>
      <c r="AC11" s="14">
        <v>165.22</v>
      </c>
      <c r="AD11" s="14">
        <f>R34</f>
        <v>162.6</v>
      </c>
    </row>
    <row r="12" spans="2:30" x14ac:dyDescent="0.25">
      <c r="B12" s="4" t="s">
        <v>8</v>
      </c>
      <c r="C12" s="2">
        <f>SUM(C8:C11)</f>
        <v>58.760000000000005</v>
      </c>
      <c r="D12" s="2">
        <f>SUM(D8:D11)</f>
        <v>69.88</v>
      </c>
      <c r="E12" s="2">
        <f>SUM(E8:E11)</f>
        <v>52.79</v>
      </c>
      <c r="G12" s="4" t="s">
        <v>8</v>
      </c>
      <c r="H12" s="2">
        <f>SUM(H8:H11)</f>
        <v>3.2000000000000001E-2</v>
      </c>
      <c r="I12" s="2">
        <f>SUM(I8:I11)</f>
        <v>3.6000000000000004E-2</v>
      </c>
      <c r="J12" s="2">
        <f>SUM(J8:J11)</f>
        <v>0.06</v>
      </c>
      <c r="L12" s="4" t="s">
        <v>8</v>
      </c>
      <c r="M12" s="2">
        <f>SUM(M8:M11)</f>
        <v>2.1800000000000002</v>
      </c>
      <c r="N12" s="2">
        <f>SUM(N8:N11)</f>
        <v>2.8899999999999997</v>
      </c>
      <c r="O12" s="2">
        <f>SUM(O8:O11)</f>
        <v>3.15</v>
      </c>
      <c r="Q12" s="3" t="s">
        <v>4</v>
      </c>
      <c r="R12" s="2">
        <f>'Hipot. 1 Ida + Regreso'!BO13</f>
        <v>5.0600000000000005</v>
      </c>
      <c r="T12" s="3" t="s">
        <v>4</v>
      </c>
      <c r="U12" s="2">
        <f>'Hipot. 1 Ida + Regreso'!BR13</f>
        <v>2.29</v>
      </c>
      <c r="W12" s="3" t="s">
        <v>4</v>
      </c>
      <c r="X12" s="2">
        <f>'Hipot. 1 Ida + Regreso'!BU13</f>
        <v>1.6E-2</v>
      </c>
      <c r="AA12" s="32" t="s">
        <v>39</v>
      </c>
      <c r="AB12" s="32"/>
      <c r="AC12" s="14">
        <f>E60</f>
        <v>22.53</v>
      </c>
      <c r="AD12" s="14">
        <f>R39</f>
        <v>23</v>
      </c>
    </row>
    <row r="13" spans="2:30" x14ac:dyDescent="0.25">
      <c r="Q13" s="3" t="s">
        <v>5</v>
      </c>
      <c r="R13" s="2">
        <f>'Hipot. 1 Ida + Regreso'!BO14</f>
        <v>4.4599999999999991</v>
      </c>
      <c r="T13" s="3" t="s">
        <v>5</v>
      </c>
      <c r="U13" s="2">
        <f>'Hipot. 1 Ida + Regreso'!BR14</f>
        <v>2.13</v>
      </c>
      <c r="W13" s="3" t="s">
        <v>5</v>
      </c>
      <c r="X13" s="2">
        <f>'Hipot. 1 Ida + Regreso'!BU14</f>
        <v>1.6E-2</v>
      </c>
      <c r="AA13" s="32" t="s">
        <v>40</v>
      </c>
      <c r="AB13" s="32"/>
      <c r="AC13" s="14">
        <f>E68</f>
        <v>0.15</v>
      </c>
      <c r="AD13" s="14">
        <f>R44</f>
        <v>0.154</v>
      </c>
    </row>
    <row r="14" spans="2:30" x14ac:dyDescent="0.25">
      <c r="B14" s="20" t="s">
        <v>34</v>
      </c>
      <c r="C14" s="25"/>
      <c r="D14" s="25"/>
      <c r="E14" s="21"/>
      <c r="G14" s="20" t="s">
        <v>42</v>
      </c>
      <c r="H14" s="25"/>
      <c r="I14" s="25"/>
      <c r="J14" s="21"/>
      <c r="L14" s="20" t="s">
        <v>53</v>
      </c>
      <c r="M14" s="25"/>
      <c r="N14" s="25"/>
      <c r="O14" s="21"/>
      <c r="Q14" s="4" t="s">
        <v>8</v>
      </c>
      <c r="R14" s="2">
        <f>SUM(R10:R13)</f>
        <v>9.52</v>
      </c>
      <c r="T14" s="4" t="s">
        <v>8</v>
      </c>
      <c r="U14" s="2">
        <f>SUM(U10:U13)</f>
        <v>4.42</v>
      </c>
      <c r="W14" s="4" t="s">
        <v>8</v>
      </c>
      <c r="X14" s="2">
        <f>SUM(X10:X13)</f>
        <v>3.2000000000000001E-2</v>
      </c>
      <c r="AA14" s="32" t="s">
        <v>41</v>
      </c>
      <c r="AB14" s="32"/>
      <c r="AC14" s="14">
        <f>J12</f>
        <v>0.06</v>
      </c>
      <c r="AD14" s="14">
        <f>U9</f>
        <v>4.8000000000000001E-2</v>
      </c>
    </row>
    <row r="15" spans="2:30" x14ac:dyDescent="0.25">
      <c r="B15" s="3"/>
      <c r="C15" s="3">
        <v>2000</v>
      </c>
      <c r="D15" s="3">
        <v>2007</v>
      </c>
      <c r="E15" s="3">
        <v>2015</v>
      </c>
      <c r="G15" s="3"/>
      <c r="H15" s="3">
        <v>2000</v>
      </c>
      <c r="I15" s="3">
        <v>2007</v>
      </c>
      <c r="J15" s="3">
        <v>2015</v>
      </c>
      <c r="L15" s="3"/>
      <c r="M15" s="3">
        <v>2000</v>
      </c>
      <c r="N15" s="3">
        <v>2007</v>
      </c>
      <c r="O15" s="3">
        <v>2015</v>
      </c>
      <c r="AA15" s="32" t="s">
        <v>42</v>
      </c>
      <c r="AB15" s="32"/>
      <c r="AC15" s="14">
        <f>J20</f>
        <v>4.88</v>
      </c>
      <c r="AD15" s="14">
        <f>U14</f>
        <v>4.42</v>
      </c>
    </row>
    <row r="16" spans="2:30" x14ac:dyDescent="0.25">
      <c r="B16" s="3" t="s">
        <v>6</v>
      </c>
      <c r="C16" s="2">
        <f>'Hipot. 1 Ida + Regreso'!AH17</f>
        <v>12.990000000000002</v>
      </c>
      <c r="D16" s="2">
        <f>'Hipot. 1 Ida + Regreso'!AI17</f>
        <v>14.66</v>
      </c>
      <c r="E16" s="2" t="s">
        <v>59</v>
      </c>
      <c r="G16" s="3" t="s">
        <v>6</v>
      </c>
      <c r="H16" s="2">
        <f>'Hipot. 1 Ida + Regreso'!AM17</f>
        <v>6.42</v>
      </c>
      <c r="I16" s="2">
        <f>'Hipot. 1 Ida + Regreso'!AN17</f>
        <v>6.8699999999999992</v>
      </c>
      <c r="J16" s="2" t="s">
        <v>59</v>
      </c>
      <c r="L16" s="3" t="s">
        <v>6</v>
      </c>
      <c r="M16" s="2">
        <f>'Hipot. 1 Ida + Regreso'!AR17</f>
        <v>3.6000000000000004E-2</v>
      </c>
      <c r="N16" s="2">
        <f>'Hipot. 1 Ida + Regreso'!AS17</f>
        <v>3.6000000000000004E-2</v>
      </c>
      <c r="O16" s="2" t="s">
        <v>59</v>
      </c>
      <c r="Q16" s="20" t="s">
        <v>35</v>
      </c>
      <c r="R16" s="21"/>
      <c r="T16" s="20" t="s">
        <v>43</v>
      </c>
      <c r="U16" s="21"/>
      <c r="W16" s="20" t="s">
        <v>54</v>
      </c>
      <c r="X16" s="21"/>
      <c r="AA16" s="32" t="s">
        <v>43</v>
      </c>
      <c r="AB16" s="32"/>
      <c r="AC16" s="14">
        <f>J28</f>
        <v>5.7</v>
      </c>
      <c r="AD16" s="14">
        <f>U19</f>
        <v>5.24</v>
      </c>
    </row>
    <row r="17" spans="2:30" x14ac:dyDescent="0.25">
      <c r="B17" s="3" t="s">
        <v>3</v>
      </c>
      <c r="C17" s="2">
        <f>'Hipot. 1 Ida + Regreso'!AH18</f>
        <v>3.9400000000000004</v>
      </c>
      <c r="D17" s="2">
        <f>'Hipot. 1 Ida + Regreso'!AI18</f>
        <v>3.23</v>
      </c>
      <c r="E17" s="2">
        <f>'Hipot. 1 Ida + Regreso'!AJ18</f>
        <v>1.73</v>
      </c>
      <c r="G17" s="3" t="s">
        <v>3</v>
      </c>
      <c r="H17" s="2">
        <f>'Hipot. 1 Ida + Regreso'!AM18</f>
        <v>2.59</v>
      </c>
      <c r="I17" s="2">
        <f>'Hipot. 1 Ida + Regreso'!AN18</f>
        <v>2.02</v>
      </c>
      <c r="J17" s="2">
        <f>'Hipot. 1 Ida + Regreso'!AO18</f>
        <v>0.97</v>
      </c>
      <c r="L17" s="3" t="s">
        <v>3</v>
      </c>
      <c r="M17" s="2">
        <f>'Hipot. 1 Ida + Regreso'!AR18</f>
        <v>0.03</v>
      </c>
      <c r="N17" s="2">
        <f>'Hipot. 1 Ida + Regreso'!AS18</f>
        <v>7.0000000000000001E-3</v>
      </c>
      <c r="O17" s="2">
        <f>'Hipot. 1 Ida + Regreso'!AT18</f>
        <v>3.0000000000000001E-3</v>
      </c>
      <c r="Q17" s="3" t="s">
        <v>4</v>
      </c>
      <c r="R17" s="2">
        <f>'Hipot. 1 Ida + Regreso'!BO18</f>
        <v>4.1099999999999994</v>
      </c>
      <c r="T17" s="3" t="s">
        <v>4</v>
      </c>
      <c r="U17" s="2">
        <f>'Hipot. 1 Ida + Regreso'!BR18</f>
        <v>2.71</v>
      </c>
      <c r="W17" s="3" t="s">
        <v>4</v>
      </c>
      <c r="X17" s="2">
        <f>'Hipot. 1 Ida + Regreso'!BU18</f>
        <v>6.49</v>
      </c>
      <c r="AA17" s="32" t="s">
        <v>44</v>
      </c>
      <c r="AB17" s="32"/>
      <c r="AC17" s="14">
        <f>J36</f>
        <v>4.16</v>
      </c>
      <c r="AD17" s="14">
        <f>U24</f>
        <v>3.67</v>
      </c>
    </row>
    <row r="18" spans="2:30" x14ac:dyDescent="0.25">
      <c r="B18" s="3" t="s">
        <v>4</v>
      </c>
      <c r="C18" s="2" t="s">
        <v>59</v>
      </c>
      <c r="D18" s="2">
        <f>'Hipot. 1 Ida + Regreso'!AI19</f>
        <v>1.6600000000000001</v>
      </c>
      <c r="E18" s="2">
        <f>'Hipot. 1 Ida + Regreso'!AJ19</f>
        <v>5.2199999999999989</v>
      </c>
      <c r="G18" s="3" t="s">
        <v>4</v>
      </c>
      <c r="H18" s="2" t="s">
        <v>59</v>
      </c>
      <c r="I18" s="2">
        <f>'Hipot. 1 Ida + Regreso'!AN19</f>
        <v>0.85</v>
      </c>
      <c r="J18" s="2">
        <f>'Hipot. 1 Ida + Regreso'!AO19</f>
        <v>2.3600000000000003</v>
      </c>
      <c r="L18" s="3" t="s">
        <v>4</v>
      </c>
      <c r="M18" s="2" t="s">
        <v>59</v>
      </c>
      <c r="N18" s="2">
        <f>'Hipot. 1 Ida + Regreso'!AS19</f>
        <v>6.0000000000000001E-3</v>
      </c>
      <c r="O18" s="2">
        <f>'Hipot. 1 Ida + Regreso'!AT19</f>
        <v>3.6000000000000004E-2</v>
      </c>
      <c r="Q18" s="3" t="s">
        <v>5</v>
      </c>
      <c r="R18" s="2">
        <f>'Hipot. 1 Ida + Regreso'!BO19</f>
        <v>3.62</v>
      </c>
      <c r="T18" s="3" t="s">
        <v>5</v>
      </c>
      <c r="U18" s="2">
        <f>'Hipot. 1 Ida + Regreso'!BR19</f>
        <v>2.5300000000000002</v>
      </c>
      <c r="W18" s="3" t="s">
        <v>5</v>
      </c>
      <c r="X18" s="2">
        <f>'Hipot. 1 Ida + Regreso'!BU19</f>
        <v>6.49</v>
      </c>
      <c r="AA18" s="32" t="s">
        <v>45</v>
      </c>
      <c r="AB18" s="32"/>
      <c r="AC18" s="14">
        <f>J44</f>
        <v>2.7600000000000002</v>
      </c>
      <c r="AD18" s="14">
        <f>U29</f>
        <v>2.48</v>
      </c>
    </row>
    <row r="19" spans="2:30" x14ac:dyDescent="0.25">
      <c r="B19" s="3" t="s">
        <v>5</v>
      </c>
      <c r="C19" s="2" t="s">
        <v>59</v>
      </c>
      <c r="D19" s="2" t="str">
        <f>'Hipot. 1 Ida + Regreso'!AI20</f>
        <v>NA</v>
      </c>
      <c r="E19" s="2">
        <f>'Hipot. 1 Ida + Regreso'!AJ20</f>
        <v>3.29</v>
      </c>
      <c r="G19" s="3" t="s">
        <v>5</v>
      </c>
      <c r="H19" s="2" t="s">
        <v>59</v>
      </c>
      <c r="I19" s="2" t="str">
        <f>'Hipot. 1 Ida + Regreso'!AN20</f>
        <v>NA</v>
      </c>
      <c r="J19" s="2">
        <f>'Hipot. 1 Ida + Regreso'!AO20</f>
        <v>1.55</v>
      </c>
      <c r="L19" s="3" t="s">
        <v>5</v>
      </c>
      <c r="M19" s="2" t="s">
        <v>59</v>
      </c>
      <c r="N19" s="2" t="str">
        <f>'Hipot. 1 Ida + Regreso'!AS20</f>
        <v>NA</v>
      </c>
      <c r="O19" s="2">
        <f>'Hipot. 1 Ida + Regreso'!AT20</f>
        <v>3.3000000000000002E-2</v>
      </c>
      <c r="Q19" s="4" t="s">
        <v>8</v>
      </c>
      <c r="R19" s="2">
        <f>SUM(R15:R18)</f>
        <v>7.7299999999999995</v>
      </c>
      <c r="T19" s="4" t="s">
        <v>8</v>
      </c>
      <c r="U19" s="2">
        <f>SUM(U15:U18)</f>
        <v>5.24</v>
      </c>
      <c r="W19" s="4" t="s">
        <v>8</v>
      </c>
      <c r="X19" s="2">
        <f>SUM(X15:X18)</f>
        <v>12.98</v>
      </c>
      <c r="AA19" s="32" t="s">
        <v>46</v>
      </c>
      <c r="AB19" s="32"/>
      <c r="AC19" s="14">
        <f>J52</f>
        <v>1.06</v>
      </c>
      <c r="AD19" s="14">
        <f>U34</f>
        <v>0.85</v>
      </c>
    </row>
    <row r="20" spans="2:30" x14ac:dyDescent="0.25">
      <c r="B20" s="4" t="s">
        <v>8</v>
      </c>
      <c r="C20" s="2">
        <f>SUM(C16:C19)</f>
        <v>16.930000000000003</v>
      </c>
      <c r="D20" s="2">
        <f>SUM(D16:D19)</f>
        <v>19.55</v>
      </c>
      <c r="E20" s="2">
        <f>SUM(E16:E19)</f>
        <v>10.239999999999998</v>
      </c>
      <c r="G20" s="4" t="s">
        <v>8</v>
      </c>
      <c r="H20" s="2">
        <f>SUM(H16:H19)</f>
        <v>9.01</v>
      </c>
      <c r="I20" s="2">
        <f>SUM(I16:I19)</f>
        <v>9.7399999999999984</v>
      </c>
      <c r="J20" s="2">
        <f>SUM(J16:J19)</f>
        <v>4.88</v>
      </c>
      <c r="L20" s="4" t="s">
        <v>8</v>
      </c>
      <c r="M20" s="2">
        <f>SUM(M16:M19)</f>
        <v>6.6000000000000003E-2</v>
      </c>
      <c r="N20" s="2">
        <f>SUM(N16:N19)</f>
        <v>4.9000000000000002E-2</v>
      </c>
      <c r="O20" s="2">
        <f>SUM(O16:O19)</f>
        <v>7.2000000000000008E-2</v>
      </c>
      <c r="AA20" s="32" t="s">
        <v>47</v>
      </c>
      <c r="AB20" s="32"/>
      <c r="AC20" s="14">
        <f>J60</f>
        <v>5963.55</v>
      </c>
      <c r="AD20" s="14">
        <f>U39</f>
        <v>5975.89</v>
      </c>
    </row>
    <row r="21" spans="2:30" x14ac:dyDescent="0.25">
      <c r="Q21" s="20" t="s">
        <v>36</v>
      </c>
      <c r="R21" s="21"/>
      <c r="T21" s="20" t="s">
        <v>44</v>
      </c>
      <c r="U21" s="21"/>
      <c r="W21" s="20" t="s">
        <v>55</v>
      </c>
      <c r="X21" s="21"/>
      <c r="AA21" s="32" t="s">
        <v>48</v>
      </c>
      <c r="AB21" s="32"/>
      <c r="AC21" s="14">
        <f>J68</f>
        <v>18814.54</v>
      </c>
      <c r="AD21" s="14">
        <f>U44</f>
        <v>18851.080000000002</v>
      </c>
    </row>
    <row r="22" spans="2:30" x14ac:dyDescent="0.25">
      <c r="B22" s="20" t="s">
        <v>35</v>
      </c>
      <c r="C22" s="25"/>
      <c r="D22" s="25"/>
      <c r="E22" s="21"/>
      <c r="G22" s="20" t="s">
        <v>43</v>
      </c>
      <c r="H22" s="25"/>
      <c r="I22" s="25"/>
      <c r="J22" s="21"/>
      <c r="L22" s="20" t="s">
        <v>54</v>
      </c>
      <c r="M22" s="25"/>
      <c r="N22" s="25"/>
      <c r="O22" s="21"/>
      <c r="Q22" s="3" t="s">
        <v>4</v>
      </c>
      <c r="R22" s="2">
        <f>'Hipot. 1 Ida + Regreso'!BO23</f>
        <v>0.92</v>
      </c>
      <c r="T22" s="3" t="s">
        <v>4</v>
      </c>
      <c r="U22" s="2">
        <f>'Hipot. 1 Ida + Regreso'!BR23</f>
        <v>1.92</v>
      </c>
      <c r="W22" s="3" t="s">
        <v>4</v>
      </c>
      <c r="X22" s="2">
        <f>'Hipot. 1 Ida + Regreso'!BU23</f>
        <v>5.5999999999999994E-2</v>
      </c>
      <c r="AA22" s="32" t="s">
        <v>49</v>
      </c>
      <c r="AB22" s="32"/>
      <c r="AC22" s="14">
        <f>E77</f>
        <v>5.38</v>
      </c>
      <c r="AD22" s="14">
        <f>S49</f>
        <v>5.34</v>
      </c>
    </row>
    <row r="23" spans="2:30" x14ac:dyDescent="0.25">
      <c r="B23" s="3"/>
      <c r="C23" s="3">
        <v>2000</v>
      </c>
      <c r="D23" s="3">
        <v>2007</v>
      </c>
      <c r="E23" s="3">
        <v>2015</v>
      </c>
      <c r="G23" s="3"/>
      <c r="H23" s="3">
        <v>2000</v>
      </c>
      <c r="I23" s="3">
        <v>2007</v>
      </c>
      <c r="J23" s="3">
        <v>2015</v>
      </c>
      <c r="L23" s="3"/>
      <c r="M23" s="3">
        <v>2000</v>
      </c>
      <c r="N23" s="3">
        <v>2007</v>
      </c>
      <c r="O23" s="3">
        <v>2015</v>
      </c>
      <c r="Q23" s="3" t="s">
        <v>5</v>
      </c>
      <c r="R23" s="2">
        <f>'Hipot. 1 Ida + Regreso'!BO24</f>
        <v>0.8600000000000001</v>
      </c>
      <c r="T23" s="3" t="s">
        <v>5</v>
      </c>
      <c r="U23" s="2">
        <f>'Hipot. 1 Ida + Regreso'!BR24</f>
        <v>1.75</v>
      </c>
      <c r="W23" s="3" t="s">
        <v>5</v>
      </c>
      <c r="X23" s="2">
        <f>'Hipot. 1 Ida + Regreso'!BU24</f>
        <v>5.6999999999999995E-2</v>
      </c>
      <c r="AA23" s="13"/>
      <c r="AB23" s="13"/>
      <c r="AC23" s="2"/>
      <c r="AD23" s="2"/>
    </row>
    <row r="24" spans="2:30" x14ac:dyDescent="0.25">
      <c r="B24" s="3" t="s">
        <v>6</v>
      </c>
      <c r="C24" s="2">
        <f>'Hipot. 1 Ida + Regreso'!AH25</f>
        <v>11.73</v>
      </c>
      <c r="D24" s="2">
        <f>'Hipot. 1 Ida + Regreso'!AI25</f>
        <v>13.29</v>
      </c>
      <c r="E24" s="2" t="s">
        <v>59</v>
      </c>
      <c r="G24" s="3" t="s">
        <v>6</v>
      </c>
      <c r="H24" s="2">
        <f>'Hipot. 1 Ida + Regreso'!AM25</f>
        <v>6.76</v>
      </c>
      <c r="I24" s="2">
        <f>'Hipot. 1 Ida + Regreso'!AN25</f>
        <v>7.25</v>
      </c>
      <c r="J24" s="2" t="s">
        <v>59</v>
      </c>
      <c r="L24" s="3" t="s">
        <v>6</v>
      </c>
      <c r="M24" s="2">
        <f>'Hipot. 1 Ida + Regreso'!AR25</f>
        <v>10.100000000000001</v>
      </c>
      <c r="N24" s="2">
        <f>'Hipot. 1 Ida + Regreso'!AS25</f>
        <v>10.99</v>
      </c>
      <c r="O24" s="2" t="s">
        <v>59</v>
      </c>
      <c r="Q24" s="4" t="s">
        <v>8</v>
      </c>
      <c r="R24" s="2">
        <f>SUM(R20:R23)</f>
        <v>1.7800000000000002</v>
      </c>
      <c r="T24" s="4" t="s">
        <v>8</v>
      </c>
      <c r="U24" s="2">
        <f>SUM(U20:U23)</f>
        <v>3.67</v>
      </c>
      <c r="W24" s="4" t="s">
        <v>8</v>
      </c>
      <c r="X24" s="2">
        <f>SUM(X20:X23)</f>
        <v>0.11299999999999999</v>
      </c>
      <c r="AA24" s="32" t="s">
        <v>52</v>
      </c>
      <c r="AB24" s="32"/>
      <c r="AC24" s="14">
        <f>O12</f>
        <v>3.15</v>
      </c>
      <c r="AD24" s="14">
        <f>X9</f>
        <v>1.7000000000000002</v>
      </c>
    </row>
    <row r="25" spans="2:30" x14ac:dyDescent="0.25">
      <c r="B25" s="3" t="s">
        <v>3</v>
      </c>
      <c r="C25" s="2">
        <f>'Hipot. 1 Ida + Regreso'!AH26</f>
        <v>3.05</v>
      </c>
      <c r="D25" s="2">
        <f>'Hipot. 1 Ida + Regreso'!AI26</f>
        <v>2.5300000000000002</v>
      </c>
      <c r="E25" s="2">
        <f>'Hipot. 1 Ida + Regreso'!AJ26</f>
        <v>1.4100000000000001</v>
      </c>
      <c r="G25" s="3" t="s">
        <v>3</v>
      </c>
      <c r="H25" s="2">
        <f>'Hipot. 1 Ida + Regreso'!AM26</f>
        <v>2.84</v>
      </c>
      <c r="I25" s="2">
        <f>'Hipot. 1 Ida + Regreso'!AN26</f>
        <v>2.2199999999999998</v>
      </c>
      <c r="J25" s="2">
        <f>'Hipot. 1 Ida + Regreso'!AO26</f>
        <v>1.06</v>
      </c>
      <c r="L25" s="3" t="s">
        <v>3</v>
      </c>
      <c r="M25" s="2">
        <f>'Hipot. 1 Ida + Regreso'!AR26</f>
        <v>7.21</v>
      </c>
      <c r="N25" s="2">
        <f>'Hipot. 1 Ida + Regreso'!AS26</f>
        <v>5.72</v>
      </c>
      <c r="O25" s="2">
        <f>'Hipot. 1 Ida + Regreso'!AT26</f>
        <v>2.74</v>
      </c>
      <c r="AA25" s="32" t="s">
        <v>53</v>
      </c>
      <c r="AB25" s="32"/>
      <c r="AC25" s="14">
        <f>O20</f>
        <v>7.2000000000000008E-2</v>
      </c>
      <c r="AD25" s="14">
        <f>X14</f>
        <v>3.2000000000000001E-2</v>
      </c>
    </row>
    <row r="26" spans="2:30" x14ac:dyDescent="0.25">
      <c r="B26" s="3" t="s">
        <v>4</v>
      </c>
      <c r="C26" s="2" t="s">
        <v>59</v>
      </c>
      <c r="D26" s="2">
        <f>'Hipot. 1 Ida + Regreso'!AI27</f>
        <v>1.31</v>
      </c>
      <c r="E26" s="2">
        <f>'Hipot. 1 Ida + Regreso'!AJ27</f>
        <v>4.2700000000000005</v>
      </c>
      <c r="G26" s="3" t="s">
        <v>4</v>
      </c>
      <c r="H26" s="2" t="s">
        <v>59</v>
      </c>
      <c r="I26" s="2">
        <f>'Hipot. 1 Ida + Regreso'!AN27</f>
        <v>1.01</v>
      </c>
      <c r="J26" s="2">
        <f>'Hipot. 1 Ida + Regreso'!AO27</f>
        <v>2.7800000000000002</v>
      </c>
      <c r="L26" s="3" t="s">
        <v>4</v>
      </c>
      <c r="M26" s="2" t="s">
        <v>59</v>
      </c>
      <c r="N26" s="2">
        <f>'Hipot. 1 Ida + Regreso'!AS27</f>
        <v>4.32</v>
      </c>
      <c r="O26" s="2">
        <f>'Hipot. 1 Ida + Regreso'!AT27</f>
        <v>11.95</v>
      </c>
      <c r="Q26" s="20" t="s">
        <v>37</v>
      </c>
      <c r="R26" s="21"/>
      <c r="T26" s="20" t="s">
        <v>45</v>
      </c>
      <c r="U26" s="21"/>
      <c r="W26" s="20" t="s">
        <v>56</v>
      </c>
      <c r="X26" s="21"/>
      <c r="AA26" s="32" t="s">
        <v>54</v>
      </c>
      <c r="AB26" s="32"/>
      <c r="AC26" s="14">
        <f>O28</f>
        <v>23.21</v>
      </c>
      <c r="AD26" s="14">
        <f>X19</f>
        <v>12.98</v>
      </c>
    </row>
    <row r="27" spans="2:30" x14ac:dyDescent="0.25">
      <c r="B27" s="3" t="s">
        <v>5</v>
      </c>
      <c r="C27" s="2" t="s">
        <v>59</v>
      </c>
      <c r="D27" s="2" t="str">
        <f>'Hipot. 1 Ida + Regreso'!AI28</f>
        <v>NA</v>
      </c>
      <c r="E27" s="2">
        <f>'Hipot. 1 Ida + Regreso'!AJ28</f>
        <v>2.66</v>
      </c>
      <c r="G27" s="3" t="s">
        <v>5</v>
      </c>
      <c r="H27" s="2" t="s">
        <v>59</v>
      </c>
      <c r="I27" s="2" t="str">
        <f>'Hipot. 1 Ida + Regreso'!AN28</f>
        <v>NA</v>
      </c>
      <c r="J27" s="2">
        <f>'Hipot. 1 Ida + Regreso'!AO28</f>
        <v>1.8599999999999999</v>
      </c>
      <c r="L27" s="3" t="s">
        <v>5</v>
      </c>
      <c r="M27" s="2" t="s">
        <v>59</v>
      </c>
      <c r="N27" s="2" t="str">
        <f>'Hipot. 1 Ida + Regreso'!AS28</f>
        <v>NA</v>
      </c>
      <c r="O27" s="2">
        <f>'Hipot. 1 Ida + Regreso'!AT28</f>
        <v>8.52</v>
      </c>
      <c r="Q27" s="3" t="s">
        <v>4</v>
      </c>
      <c r="R27" s="2">
        <f>'Hipot. 1 Ida + Regreso'!BO28</f>
        <v>99.24</v>
      </c>
      <c r="T27" s="3" t="s">
        <v>4</v>
      </c>
      <c r="U27" s="2">
        <f>'Hipot. 1 Ida + Regreso'!BR28</f>
        <v>1.25</v>
      </c>
      <c r="W27" s="3" t="s">
        <v>4</v>
      </c>
      <c r="X27" s="2">
        <f>'Hipot. 1 Ida + Regreso'!BU28</f>
        <v>6.0000000000000001E-3</v>
      </c>
      <c r="AA27" s="32" t="s">
        <v>55</v>
      </c>
      <c r="AB27" s="32"/>
      <c r="AC27" s="14">
        <f>O36</f>
        <v>0.2</v>
      </c>
      <c r="AD27" s="14">
        <f>X24</f>
        <v>0.11299999999999999</v>
      </c>
    </row>
    <row r="28" spans="2:30" x14ac:dyDescent="0.25">
      <c r="B28" s="4" t="s">
        <v>8</v>
      </c>
      <c r="C28" s="2">
        <f>SUM(C24:C27)</f>
        <v>14.780000000000001</v>
      </c>
      <c r="D28" s="2">
        <f>SUM(D24:D27)</f>
        <v>17.13</v>
      </c>
      <c r="E28" s="2">
        <f>SUM(E24:E27)</f>
        <v>8.34</v>
      </c>
      <c r="G28" s="4" t="s">
        <v>8</v>
      </c>
      <c r="H28" s="2">
        <f>SUM(H24:H27)</f>
        <v>9.6</v>
      </c>
      <c r="I28" s="2">
        <f>SUM(I24:I27)</f>
        <v>10.479999999999999</v>
      </c>
      <c r="J28" s="2">
        <f>SUM(J24:J27)</f>
        <v>5.7</v>
      </c>
      <c r="L28" s="4" t="s">
        <v>8</v>
      </c>
      <c r="M28" s="2">
        <f>SUM(M24:M27)</f>
        <v>17.310000000000002</v>
      </c>
      <c r="N28" s="2">
        <f>SUM(N24:N27)</f>
        <v>21.03</v>
      </c>
      <c r="O28" s="2">
        <f>SUM(O24:O27)</f>
        <v>23.21</v>
      </c>
      <c r="Q28" s="3" t="s">
        <v>5</v>
      </c>
      <c r="R28" s="2">
        <f>'Hipot. 1 Ida + Regreso'!BO29</f>
        <v>86.37</v>
      </c>
      <c r="T28" s="3" t="s">
        <v>5</v>
      </c>
      <c r="U28" s="2">
        <f>'Hipot. 1 Ida + Regreso'!BR29</f>
        <v>1.23</v>
      </c>
      <c r="W28" s="3" t="s">
        <v>5</v>
      </c>
      <c r="X28" s="2">
        <f>'Hipot. 1 Ida + Regreso'!BU29</f>
        <v>6.0000000000000001E-3</v>
      </c>
      <c r="AA28" s="32" t="s">
        <v>56</v>
      </c>
      <c r="AB28" s="32"/>
      <c r="AC28" s="14">
        <f>O44</f>
        <v>1.4E-2</v>
      </c>
      <c r="AD28" s="14">
        <f>X29</f>
        <v>1.2E-2</v>
      </c>
    </row>
    <row r="29" spans="2:30" x14ac:dyDescent="0.25">
      <c r="Q29" s="4" t="s">
        <v>8</v>
      </c>
      <c r="R29" s="2">
        <f>SUM(R25:R28)</f>
        <v>185.61</v>
      </c>
      <c r="T29" s="4" t="s">
        <v>8</v>
      </c>
      <c r="U29" s="2">
        <f>SUM(U25:U28)</f>
        <v>2.48</v>
      </c>
      <c r="W29" s="4" t="s">
        <v>8</v>
      </c>
      <c r="X29" s="2">
        <f>SUM(X25:X28)</f>
        <v>1.2E-2</v>
      </c>
      <c r="AA29" s="32" t="s">
        <v>57</v>
      </c>
      <c r="AB29" s="32"/>
      <c r="AC29" s="14">
        <f>O52</f>
        <v>17.79</v>
      </c>
      <c r="AD29" s="14">
        <f>X34</f>
        <v>8.7399999999999984</v>
      </c>
    </row>
    <row r="30" spans="2:30" x14ac:dyDescent="0.25">
      <c r="B30" s="24" t="s">
        <v>36</v>
      </c>
      <c r="C30" s="24"/>
      <c r="D30" s="24"/>
      <c r="E30" s="24"/>
      <c r="G30" s="24" t="s">
        <v>44</v>
      </c>
      <c r="H30" s="24"/>
      <c r="I30" s="24"/>
      <c r="J30" s="24"/>
      <c r="L30" s="24" t="s">
        <v>55</v>
      </c>
      <c r="M30" s="24"/>
      <c r="N30" s="24"/>
      <c r="O30" s="24"/>
    </row>
    <row r="31" spans="2:30" x14ac:dyDescent="0.25">
      <c r="B31" s="3"/>
      <c r="C31" s="3">
        <v>2000</v>
      </c>
      <c r="D31" s="3">
        <v>2007</v>
      </c>
      <c r="E31" s="3">
        <v>2015</v>
      </c>
      <c r="G31" s="3"/>
      <c r="H31" s="3">
        <v>2000</v>
      </c>
      <c r="I31" s="3">
        <v>2007</v>
      </c>
      <c r="J31" s="3">
        <v>2015</v>
      </c>
      <c r="L31" s="3"/>
      <c r="M31" s="3">
        <v>2000</v>
      </c>
      <c r="N31" s="3">
        <v>2007</v>
      </c>
      <c r="O31" s="3">
        <v>2015</v>
      </c>
      <c r="Q31" s="20" t="s">
        <v>38</v>
      </c>
      <c r="R31" s="21"/>
      <c r="T31" s="20" t="s">
        <v>46</v>
      </c>
      <c r="U31" s="21"/>
      <c r="W31" s="20" t="s">
        <v>57</v>
      </c>
      <c r="X31" s="21"/>
    </row>
    <row r="32" spans="2:30" x14ac:dyDescent="0.25">
      <c r="B32" s="3" t="s">
        <v>6</v>
      </c>
      <c r="C32" s="2">
        <f>'Hipot. 1 Ida + Regreso'!AH33</f>
        <v>1.24</v>
      </c>
      <c r="D32" s="2">
        <f>'Hipot. 1 Ida + Regreso'!AI33</f>
        <v>1.36</v>
      </c>
      <c r="E32" s="2" t="s">
        <v>59</v>
      </c>
      <c r="G32" s="3" t="s">
        <v>6</v>
      </c>
      <c r="H32" s="2">
        <f>'Hipot. 1 Ida + Regreso'!AM33</f>
        <v>6.09</v>
      </c>
      <c r="I32" s="2">
        <f>'Hipot. 1 Ida + Regreso'!AN33</f>
        <v>6.5299999999999994</v>
      </c>
      <c r="J32" s="2" t="s">
        <v>59</v>
      </c>
      <c r="L32" s="3" t="s">
        <v>6</v>
      </c>
      <c r="M32" s="2">
        <f>'Hipot. 1 Ida + Regreso'!AR33</f>
        <v>9.8000000000000004E-2</v>
      </c>
      <c r="N32" s="2">
        <f>'Hipot. 1 Ida + Regreso'!AS33</f>
        <v>9.9000000000000005E-2</v>
      </c>
      <c r="O32" s="2" t="s">
        <v>59</v>
      </c>
      <c r="Q32" s="3" t="s">
        <v>4</v>
      </c>
      <c r="R32" s="2">
        <f>'Hipot. 1 Ida + Regreso'!BO33</f>
        <v>88.32</v>
      </c>
      <c r="T32" s="3" t="s">
        <v>4</v>
      </c>
      <c r="U32" s="2">
        <f>'Hipot. 1 Ida + Regreso'!BR33</f>
        <v>0.49</v>
      </c>
      <c r="W32" s="3" t="s">
        <v>4</v>
      </c>
      <c r="X32" s="2">
        <f>'Hipot. 1 Ida + Regreso'!BU33</f>
        <v>4.3099999999999996</v>
      </c>
    </row>
    <row r="33" spans="2:24" x14ac:dyDescent="0.25">
      <c r="B33" s="3" t="s">
        <v>3</v>
      </c>
      <c r="C33" s="2">
        <f>'Hipot. 1 Ida + Regreso'!AH34</f>
        <v>0.88000000000000012</v>
      </c>
      <c r="D33" s="2">
        <f>'Hipot. 1 Ida + Regreso'!AI34</f>
        <v>0.70000000000000007</v>
      </c>
      <c r="E33" s="2">
        <f>'Hipot. 1 Ida + Regreso'!AJ34</f>
        <v>0.34</v>
      </c>
      <c r="G33" s="3" t="s">
        <v>3</v>
      </c>
      <c r="H33" s="2">
        <f>'Hipot. 1 Ida + Regreso'!AM34</f>
        <v>2.36</v>
      </c>
      <c r="I33" s="2">
        <f>'Hipot. 1 Ida + Regreso'!AN34</f>
        <v>1.8499999999999999</v>
      </c>
      <c r="J33" s="2">
        <f>'Hipot. 1 Ida + Regreso'!AO34</f>
        <v>0.88</v>
      </c>
      <c r="L33" s="3" t="s">
        <v>3</v>
      </c>
      <c r="M33" s="2">
        <f>'Hipot. 1 Ida + Regreso'!AR34</f>
        <v>7.3000000000000009E-2</v>
      </c>
      <c r="N33" s="2">
        <f>'Hipot. 1 Ida + Regreso'!AS34</f>
        <v>7.0000000000000007E-2</v>
      </c>
      <c r="O33" s="2">
        <f>'Hipot. 1 Ida + Regreso'!AT34</f>
        <v>2.5000000000000001E-2</v>
      </c>
      <c r="Q33" s="3" t="s">
        <v>5</v>
      </c>
      <c r="R33" s="2">
        <f>'Hipot. 1 Ida + Regreso'!BO34</f>
        <v>74.28</v>
      </c>
      <c r="T33" s="3" t="s">
        <v>5</v>
      </c>
      <c r="U33" s="2">
        <f>'Hipot. 1 Ida + Regreso'!BR34</f>
        <v>0.36</v>
      </c>
      <c r="W33" s="3" t="s">
        <v>5</v>
      </c>
      <c r="X33" s="2">
        <f>'Hipot. 1 Ida + Regreso'!BU34</f>
        <v>4.43</v>
      </c>
    </row>
    <row r="34" spans="2:24" x14ac:dyDescent="0.25">
      <c r="B34" s="3" t="s">
        <v>4</v>
      </c>
      <c r="C34" s="2" t="s">
        <v>59</v>
      </c>
      <c r="D34" s="2">
        <f>'Hipot. 1 Ida + Regreso'!AI35</f>
        <v>0.34</v>
      </c>
      <c r="E34" s="2">
        <f>'Hipot. 1 Ida + Regreso'!AJ35</f>
        <v>0.96</v>
      </c>
      <c r="G34" s="3" t="s">
        <v>4</v>
      </c>
      <c r="H34" s="2" t="s">
        <v>59</v>
      </c>
      <c r="I34" s="2">
        <f>'Hipot. 1 Ida + Regreso'!AN35</f>
        <v>0.73</v>
      </c>
      <c r="J34" s="2">
        <f>'Hipot. 1 Ida + Regreso'!AO35</f>
        <v>1.98</v>
      </c>
      <c r="L34" s="3" t="s">
        <v>4</v>
      </c>
      <c r="M34" s="2" t="s">
        <v>59</v>
      </c>
      <c r="N34" s="2">
        <f>'Hipot. 1 Ida + Regreso'!AS35</f>
        <v>2.7000000000000003E-2</v>
      </c>
      <c r="O34" s="2">
        <f>'Hipot. 1 Ida + Regreso'!AT35</f>
        <v>0.1</v>
      </c>
      <c r="Q34" s="4" t="s">
        <v>8</v>
      </c>
      <c r="R34" s="2">
        <f>SUM(R30:R33)</f>
        <v>162.6</v>
      </c>
      <c r="T34" s="4" t="s">
        <v>8</v>
      </c>
      <c r="U34" s="2">
        <f>SUM(U30:U33)</f>
        <v>0.85</v>
      </c>
      <c r="W34" s="4" t="s">
        <v>8</v>
      </c>
      <c r="X34" s="2">
        <f>SUM(X30:X33)</f>
        <v>8.7399999999999984</v>
      </c>
    </row>
    <row r="35" spans="2:24" x14ac:dyDescent="0.25">
      <c r="B35" s="3" t="s">
        <v>5</v>
      </c>
      <c r="C35" s="2" t="s">
        <v>59</v>
      </c>
      <c r="D35" s="2" t="str">
        <f>'Hipot. 1 Ida + Regreso'!AI36</f>
        <v>NA</v>
      </c>
      <c r="E35" s="2">
        <f>'Hipot. 1 Ida + Regreso'!AJ36</f>
        <v>0.64</v>
      </c>
      <c r="G35" s="3" t="s">
        <v>5</v>
      </c>
      <c r="H35" s="2" t="s">
        <v>59</v>
      </c>
      <c r="I35" s="2" t="str">
        <f>'Hipot. 1 Ida + Regreso'!AN36</f>
        <v>NA</v>
      </c>
      <c r="J35" s="2">
        <f>'Hipot. 1 Ida + Regreso'!AO36</f>
        <v>1.3</v>
      </c>
      <c r="L35" s="3" t="s">
        <v>5</v>
      </c>
      <c r="M35" s="2" t="s">
        <v>59</v>
      </c>
      <c r="N35" s="2" t="str">
        <f>'Hipot. 1 Ida + Regreso'!AS36</f>
        <v>NA</v>
      </c>
      <c r="O35" s="2">
        <f>'Hipot. 1 Ida + Regreso'!AT36</f>
        <v>7.4999999999999997E-2</v>
      </c>
    </row>
    <row r="36" spans="2:24" x14ac:dyDescent="0.25">
      <c r="B36" s="4" t="s">
        <v>8</v>
      </c>
      <c r="C36" s="2">
        <f>SUM(C32:C35)</f>
        <v>2.12</v>
      </c>
      <c r="D36" s="2">
        <f>SUM(D32:D35)</f>
        <v>2.4</v>
      </c>
      <c r="E36" s="2">
        <f>SUM(E32:E35)</f>
        <v>1.94</v>
      </c>
      <c r="G36" s="4" t="s">
        <v>8</v>
      </c>
      <c r="H36" s="2">
        <f>SUM(H32:H35)</f>
        <v>8.4499999999999993</v>
      </c>
      <c r="I36" s="2">
        <f>SUM(I32:I35)</f>
        <v>9.11</v>
      </c>
      <c r="J36" s="2">
        <f>SUM(J32:J35)</f>
        <v>4.16</v>
      </c>
      <c r="L36" s="4" t="s">
        <v>8</v>
      </c>
      <c r="M36" s="2">
        <f>SUM(M32:M35)</f>
        <v>0.17100000000000001</v>
      </c>
      <c r="N36" s="2">
        <f>SUM(N32:N35)</f>
        <v>0.19600000000000001</v>
      </c>
      <c r="O36" s="2">
        <f>SUM(O32:O35)</f>
        <v>0.2</v>
      </c>
      <c r="Q36" s="20" t="s">
        <v>39</v>
      </c>
      <c r="R36" s="21"/>
      <c r="T36" s="20" t="s">
        <v>47</v>
      </c>
      <c r="U36" s="21"/>
      <c r="W36" s="22" t="s">
        <v>60</v>
      </c>
      <c r="X36" s="23"/>
    </row>
    <row r="37" spans="2:24" x14ac:dyDescent="0.25">
      <c r="Q37" s="3" t="s">
        <v>4</v>
      </c>
      <c r="R37" s="2">
        <f>'Hipot. 1 Ida + Regreso'!BO38</f>
        <v>10.91</v>
      </c>
      <c r="T37" s="3" t="s">
        <v>4</v>
      </c>
      <c r="U37" s="2">
        <f>'Hipot. 1 Ida + Regreso'!BR38</f>
        <v>2929.8100000000004</v>
      </c>
      <c r="W37" s="3" t="s">
        <v>4</v>
      </c>
      <c r="X37" s="8">
        <f>U42/U37</f>
        <v>3.15541963472034</v>
      </c>
    </row>
    <row r="38" spans="2:24" x14ac:dyDescent="0.25">
      <c r="B38" s="24" t="s">
        <v>37</v>
      </c>
      <c r="C38" s="24"/>
      <c r="D38" s="24"/>
      <c r="E38" s="24"/>
      <c r="G38" s="24" t="s">
        <v>45</v>
      </c>
      <c r="H38" s="24"/>
      <c r="I38" s="24"/>
      <c r="J38" s="24"/>
      <c r="L38" s="24" t="s">
        <v>56</v>
      </c>
      <c r="M38" s="24"/>
      <c r="N38" s="24"/>
      <c r="O38" s="24"/>
      <c r="Q38" s="3" t="s">
        <v>5</v>
      </c>
      <c r="R38" s="2">
        <f>'Hipot. 1 Ida + Regreso'!BO39</f>
        <v>12.09</v>
      </c>
      <c r="T38" s="3" t="s">
        <v>5</v>
      </c>
      <c r="U38" s="2">
        <f>'Hipot. 1 Ida + Regreso'!BR39</f>
        <v>3046.08</v>
      </c>
      <c r="W38" s="3" t="s">
        <v>5</v>
      </c>
      <c r="X38" s="8">
        <f>U43/U38</f>
        <v>3.1536597856917741</v>
      </c>
    </row>
    <row r="39" spans="2:24" x14ac:dyDescent="0.25">
      <c r="B39" s="3"/>
      <c r="C39" s="3">
        <v>2000</v>
      </c>
      <c r="D39" s="3">
        <v>2007</v>
      </c>
      <c r="E39" s="3">
        <v>2015</v>
      </c>
      <c r="G39" s="3"/>
      <c r="H39" s="3">
        <v>2000</v>
      </c>
      <c r="I39" s="3">
        <v>2007</v>
      </c>
      <c r="J39" s="3">
        <v>2015</v>
      </c>
      <c r="L39" s="3"/>
      <c r="M39" s="3">
        <v>2000</v>
      </c>
      <c r="N39" s="3">
        <v>2007</v>
      </c>
      <c r="O39" s="3">
        <v>2015</v>
      </c>
      <c r="Q39" s="4" t="s">
        <v>8</v>
      </c>
      <c r="R39" s="2">
        <f>SUM(R35:R38)</f>
        <v>23</v>
      </c>
      <c r="T39" s="4" t="s">
        <v>8</v>
      </c>
      <c r="U39" s="2">
        <f>SUM(U35:U38)</f>
        <v>5975.89</v>
      </c>
    </row>
    <row r="40" spans="2:24" x14ac:dyDescent="0.25">
      <c r="B40" s="3" t="s">
        <v>6</v>
      </c>
      <c r="C40" s="2">
        <f>'Hipot. 1 Ida + Regreso'!AH41</f>
        <v>135.13</v>
      </c>
      <c r="D40" s="2">
        <f>'Hipot. 1 Ida + Regreso'!AI41</f>
        <v>146.05000000000001</v>
      </c>
      <c r="E40" s="2" t="s">
        <v>59</v>
      </c>
      <c r="G40" s="3" t="s">
        <v>6</v>
      </c>
      <c r="H40" s="2">
        <f>'Hipot. 1 Ida + Regreso'!AM41</f>
        <v>3.0300000000000002</v>
      </c>
      <c r="I40" s="2">
        <f>'Hipot. 1 Ida + Regreso'!AN41</f>
        <v>3.26</v>
      </c>
      <c r="J40" s="2" t="s">
        <v>59</v>
      </c>
      <c r="L40" s="3" t="s">
        <v>6</v>
      </c>
      <c r="M40" s="2">
        <f>'Hipot. 1 Ida + Regreso'!AR41</f>
        <v>6.0000000000000001E-3</v>
      </c>
      <c r="N40" s="2">
        <f>'Hipot. 1 Ida + Regreso'!AS41</f>
        <v>6.0000000000000001E-3</v>
      </c>
      <c r="O40" s="2" t="s">
        <v>59</v>
      </c>
    </row>
    <row r="41" spans="2:24" x14ac:dyDescent="0.25">
      <c r="B41" s="3" t="s">
        <v>3</v>
      </c>
      <c r="C41" s="2">
        <f>'Hipot. 1 Ida + Regreso'!AH42</f>
        <v>59.690000000000005</v>
      </c>
      <c r="D41" s="2">
        <f>'Hipot. 1 Ida + Regreso'!AI42</f>
        <v>47.05</v>
      </c>
      <c r="E41" s="2">
        <f>'Hipot. 1 Ida + Regreso'!AJ42</f>
        <v>22.02</v>
      </c>
      <c r="G41" s="3" t="s">
        <v>3</v>
      </c>
      <c r="H41" s="2">
        <f>'Hipot. 1 Ida + Regreso'!AM42</f>
        <v>1.52</v>
      </c>
      <c r="I41" s="2">
        <f>'Hipot. 1 Ida + Regreso'!AN42</f>
        <v>1.19</v>
      </c>
      <c r="J41" s="2">
        <f>'Hipot. 1 Ida + Regreso'!AO42</f>
        <v>0.57000000000000006</v>
      </c>
      <c r="L41" s="3" t="s">
        <v>3</v>
      </c>
      <c r="M41" s="2">
        <f>'Hipot. 1 Ida + Regreso'!AR42</f>
        <v>4.0000000000000001E-3</v>
      </c>
      <c r="N41" s="2">
        <f>'Hipot. 1 Ida + Regreso'!AS42</f>
        <v>2E-3</v>
      </c>
      <c r="O41" s="2">
        <f>'Hipot. 1 Ida + Regreso'!AT42</f>
        <v>2E-3</v>
      </c>
      <c r="Q41" s="20" t="s">
        <v>40</v>
      </c>
      <c r="R41" s="21"/>
      <c r="T41" s="20" t="s">
        <v>48</v>
      </c>
      <c r="U41" s="21"/>
    </row>
    <row r="42" spans="2:24" x14ac:dyDescent="0.25">
      <c r="B42" s="3" t="s">
        <v>4</v>
      </c>
      <c r="C42" s="2" t="s">
        <v>59</v>
      </c>
      <c r="D42" s="2">
        <f>'Hipot. 1 Ida + Regreso'!AI43</f>
        <v>37.53</v>
      </c>
      <c r="E42" s="2">
        <f>'Hipot. 1 Ida + Regreso'!AJ43</f>
        <v>102.24</v>
      </c>
      <c r="G42" s="3" t="s">
        <v>4</v>
      </c>
      <c r="H42" s="2" t="s">
        <v>59</v>
      </c>
      <c r="I42" s="2">
        <f>'Hipot. 1 Ida + Regreso'!AN43</f>
        <v>0.46</v>
      </c>
      <c r="J42" s="2">
        <f>'Hipot. 1 Ida + Regreso'!AO43</f>
        <v>1.29</v>
      </c>
      <c r="L42" s="3" t="s">
        <v>4</v>
      </c>
      <c r="M42" s="2" t="s">
        <v>59</v>
      </c>
      <c r="N42" s="2">
        <f>'Hipot. 1 Ida + Regreso'!AS43</f>
        <v>0</v>
      </c>
      <c r="O42" s="2">
        <f>'Hipot. 1 Ida + Regreso'!AT43</f>
        <v>6.0000000000000001E-3</v>
      </c>
      <c r="Q42" s="3" t="s">
        <v>4</v>
      </c>
      <c r="R42" s="2">
        <f>'Hipot. 1 Ida + Regreso'!BO43</f>
        <v>9.6000000000000002E-2</v>
      </c>
      <c r="T42" s="3" t="s">
        <v>4</v>
      </c>
      <c r="U42" s="2">
        <f>'Hipot. 1 Ida + Regreso'!BR43</f>
        <v>9244.7800000000007</v>
      </c>
    </row>
    <row r="43" spans="2:24" x14ac:dyDescent="0.25">
      <c r="B43" s="3" t="s">
        <v>5</v>
      </c>
      <c r="C43" s="2" t="s">
        <v>59</v>
      </c>
      <c r="D43" s="2" t="str">
        <f>'Hipot. 1 Ida + Regreso'!AI44</f>
        <v>NA</v>
      </c>
      <c r="E43" s="2">
        <f>'Hipot. 1 Ida + Regreso'!AJ44</f>
        <v>63.48</v>
      </c>
      <c r="G43" s="3" t="s">
        <v>5</v>
      </c>
      <c r="H43" s="2" t="s">
        <v>59</v>
      </c>
      <c r="I43" s="2" t="str">
        <f>'Hipot. 1 Ida + Regreso'!AN44</f>
        <v>NA</v>
      </c>
      <c r="J43" s="2">
        <f>'Hipot. 1 Ida + Regreso'!AO44</f>
        <v>0.9</v>
      </c>
      <c r="L43" s="3" t="s">
        <v>5</v>
      </c>
      <c r="M43" s="2" t="s">
        <v>59</v>
      </c>
      <c r="N43" s="2" t="str">
        <f>'Hipot. 1 Ida + Regreso'!AS44</f>
        <v>NA</v>
      </c>
      <c r="O43" s="2">
        <f>'Hipot. 1 Ida + Regreso'!AT44</f>
        <v>6.0000000000000001E-3</v>
      </c>
      <c r="Q43" s="3" t="s">
        <v>5</v>
      </c>
      <c r="R43" s="2">
        <f>'Hipot. 1 Ida + Regreso'!BO44</f>
        <v>5.8000000000000003E-2</v>
      </c>
      <c r="T43" s="3" t="s">
        <v>5</v>
      </c>
      <c r="U43" s="2">
        <f>'Hipot. 1 Ida + Regreso'!BR44</f>
        <v>9606.2999999999993</v>
      </c>
    </row>
    <row r="44" spans="2:24" x14ac:dyDescent="0.25">
      <c r="B44" s="4" t="s">
        <v>8</v>
      </c>
      <c r="C44" s="2">
        <f>SUM(C40:C43)</f>
        <v>194.82</v>
      </c>
      <c r="D44" s="2">
        <f>SUM(D40:D43)</f>
        <v>230.63000000000002</v>
      </c>
      <c r="E44" s="2">
        <f>SUM(E40:E43)</f>
        <v>187.73999999999998</v>
      </c>
      <c r="G44" s="4" t="s">
        <v>8</v>
      </c>
      <c r="H44" s="2">
        <f>SUM(H40:H43)</f>
        <v>4.5500000000000007</v>
      </c>
      <c r="I44" s="2">
        <f>SUM(I40:I43)</f>
        <v>4.9099999999999993</v>
      </c>
      <c r="J44" s="2">
        <f>SUM(J40:J43)</f>
        <v>2.7600000000000002</v>
      </c>
      <c r="L44" s="4" t="s">
        <v>8</v>
      </c>
      <c r="M44" s="2">
        <f>SUM(M40:M43)</f>
        <v>0.01</v>
      </c>
      <c r="N44" s="2">
        <f>SUM(N40:N43)</f>
        <v>8.0000000000000002E-3</v>
      </c>
      <c r="O44" s="2">
        <f>SUM(O40:O43)</f>
        <v>1.4E-2</v>
      </c>
      <c r="Q44" s="4" t="s">
        <v>8</v>
      </c>
      <c r="R44" s="2">
        <f>SUM(R40:R43)</f>
        <v>0.154</v>
      </c>
      <c r="T44" s="4" t="s">
        <v>8</v>
      </c>
      <c r="U44" s="2">
        <f>SUM(U40:U43)</f>
        <v>18851.080000000002</v>
      </c>
    </row>
    <row r="46" spans="2:24" x14ac:dyDescent="0.25">
      <c r="B46" s="24" t="s">
        <v>38</v>
      </c>
      <c r="C46" s="24"/>
      <c r="D46" s="24"/>
      <c r="E46" s="24"/>
      <c r="G46" s="24" t="s">
        <v>46</v>
      </c>
      <c r="H46" s="24"/>
      <c r="I46" s="24"/>
      <c r="J46" s="24"/>
      <c r="L46" s="24" t="s">
        <v>57</v>
      </c>
      <c r="M46" s="24"/>
      <c r="N46" s="24"/>
      <c r="O46" s="24"/>
      <c r="R46" s="20" t="s">
        <v>49</v>
      </c>
      <c r="S46" s="21"/>
    </row>
    <row r="47" spans="2:24" x14ac:dyDescent="0.25">
      <c r="B47" s="3"/>
      <c r="C47" s="3">
        <v>2000</v>
      </c>
      <c r="D47" s="3">
        <v>2007</v>
      </c>
      <c r="E47" s="3">
        <v>2015</v>
      </c>
      <c r="G47" s="3"/>
      <c r="H47" s="3">
        <v>2000</v>
      </c>
      <c r="I47" s="3">
        <v>2007</v>
      </c>
      <c r="J47" s="3">
        <v>2015</v>
      </c>
      <c r="L47" s="3"/>
      <c r="M47" s="3">
        <v>2000</v>
      </c>
      <c r="N47" s="3">
        <v>2007</v>
      </c>
      <c r="O47" s="3">
        <v>2015</v>
      </c>
      <c r="R47" s="3" t="s">
        <v>4</v>
      </c>
      <c r="S47" s="2">
        <f>'Hipot. 1 Ida + Regreso'!BP48</f>
        <v>2.62</v>
      </c>
    </row>
    <row r="48" spans="2:24" x14ac:dyDescent="0.25">
      <c r="B48" s="3" t="s">
        <v>6</v>
      </c>
      <c r="C48" s="2">
        <f>'Hipot. 1 Ida + Regreso'!AH49</f>
        <v>120.27000000000001</v>
      </c>
      <c r="D48" s="2">
        <f>'Hipot. 1 Ida + Regreso'!AI49</f>
        <v>130</v>
      </c>
      <c r="E48" s="2" t="s">
        <v>59</v>
      </c>
      <c r="G48" s="3" t="s">
        <v>6</v>
      </c>
      <c r="H48" s="2">
        <f>'Hipot. 1 Ida + Regreso'!AM49</f>
        <v>2.4400000000000004</v>
      </c>
      <c r="I48" s="2">
        <f>'Hipot. 1 Ida + Regreso'!AN49</f>
        <v>2.6100000000000003</v>
      </c>
      <c r="J48" s="2" t="s">
        <v>59</v>
      </c>
      <c r="L48" s="3" t="s">
        <v>6</v>
      </c>
      <c r="M48" s="2">
        <f>'Hipot. 1 Ida + Regreso'!AR49</f>
        <v>8.48</v>
      </c>
      <c r="N48" s="2">
        <f>'Hipot. 1 Ida + Regreso'!AS49</f>
        <v>9.23</v>
      </c>
      <c r="O48" s="2" t="s">
        <v>59</v>
      </c>
      <c r="R48" s="3" t="s">
        <v>5</v>
      </c>
      <c r="S48" s="2">
        <f>'Hipot. 1 Ida + Regreso'!BP49</f>
        <v>2.7199999999999998</v>
      </c>
    </row>
    <row r="49" spans="2:19" x14ac:dyDescent="0.25">
      <c r="B49" s="3" t="s">
        <v>3</v>
      </c>
      <c r="C49" s="2">
        <f>'Hipot. 1 Ida + Regreso'!AH50</f>
        <v>53.129999999999995</v>
      </c>
      <c r="D49" s="2">
        <f>'Hipot. 1 Ida + Regreso'!AI50</f>
        <v>41.87</v>
      </c>
      <c r="E49" s="2">
        <f>'Hipot. 1 Ida + Regreso'!AJ50</f>
        <v>19.62</v>
      </c>
      <c r="G49" s="3" t="s">
        <v>3</v>
      </c>
      <c r="H49" s="2">
        <f>'Hipot. 1 Ida + Regreso'!AM50</f>
        <v>0.62</v>
      </c>
      <c r="I49" s="2">
        <f>'Hipot. 1 Ida + Regreso'!AN50</f>
        <v>0.49</v>
      </c>
      <c r="J49" s="2">
        <f>'Hipot. 1 Ida + Regreso'!AO50</f>
        <v>0.24000000000000002</v>
      </c>
      <c r="L49" s="3" t="s">
        <v>3</v>
      </c>
      <c r="M49" s="2">
        <f>'Hipot. 1 Ida + Regreso'!AR50</f>
        <v>5.5600000000000005</v>
      </c>
      <c r="N49" s="2">
        <f>'Hipot. 1 Ida + Regreso'!AS50</f>
        <v>4.41</v>
      </c>
      <c r="O49" s="2">
        <f>'Hipot. 1 Ida + Regreso'!AT50</f>
        <v>2.09</v>
      </c>
      <c r="R49" s="4" t="s">
        <v>8</v>
      </c>
      <c r="S49" s="2">
        <f>SUM(S45:S48)</f>
        <v>5.34</v>
      </c>
    </row>
    <row r="50" spans="2:19" x14ac:dyDescent="0.25">
      <c r="B50" s="3" t="s">
        <v>4</v>
      </c>
      <c r="C50" s="2" t="s">
        <v>59</v>
      </c>
      <c r="D50" s="2">
        <f>'Hipot. 1 Ida + Regreso'!AI51</f>
        <v>33.410000000000004</v>
      </c>
      <c r="E50" s="2">
        <f>'Hipot. 1 Ida + Regreso'!AJ51</f>
        <v>91.01</v>
      </c>
      <c r="G50" s="3" t="s">
        <v>4</v>
      </c>
      <c r="H50" s="2" t="s">
        <v>59</v>
      </c>
      <c r="I50" s="2">
        <f>'Hipot. 1 Ida + Regreso'!AN51</f>
        <v>0.19</v>
      </c>
      <c r="J50" s="2">
        <f>'Hipot. 1 Ida + Regreso'!AO51</f>
        <v>0.52</v>
      </c>
      <c r="L50" s="3" t="s">
        <v>4</v>
      </c>
      <c r="M50" s="2" t="s">
        <v>59</v>
      </c>
      <c r="N50" s="2">
        <f>'Hipot. 1 Ida + Regreso'!AS51</f>
        <v>3.27</v>
      </c>
      <c r="O50" s="2">
        <f>'Hipot. 1 Ida + Regreso'!AT51</f>
        <v>9.07</v>
      </c>
    </row>
    <row r="51" spans="2:19" x14ac:dyDescent="0.25">
      <c r="B51" s="3" t="s">
        <v>5</v>
      </c>
      <c r="C51" s="2" t="s">
        <v>59</v>
      </c>
      <c r="D51" s="2" t="str">
        <f>'Hipot. 1 Ida + Regreso'!AI52</f>
        <v>NA</v>
      </c>
      <c r="E51" s="2">
        <f>'Hipot. 1 Ida + Regreso'!AJ52</f>
        <v>54.589999999999996</v>
      </c>
      <c r="G51" s="3" t="s">
        <v>5</v>
      </c>
      <c r="H51" s="2" t="s">
        <v>59</v>
      </c>
      <c r="I51" s="2" t="str">
        <f>'Hipot. 1 Ida + Regreso'!AN52</f>
        <v>NA</v>
      </c>
      <c r="J51" s="2">
        <f>'Hipot. 1 Ida + Regreso'!AO52</f>
        <v>0.30000000000000004</v>
      </c>
      <c r="L51" s="3" t="s">
        <v>5</v>
      </c>
      <c r="M51" s="2" t="s">
        <v>59</v>
      </c>
      <c r="N51" s="2" t="str">
        <f>'Hipot. 1 Ida + Regreso'!AS52</f>
        <v>NA</v>
      </c>
      <c r="O51" s="2">
        <f>'Hipot. 1 Ida + Regreso'!AT52</f>
        <v>6.63</v>
      </c>
    </row>
    <row r="52" spans="2:19" x14ac:dyDescent="0.25">
      <c r="B52" s="4" t="s">
        <v>8</v>
      </c>
      <c r="C52" s="2">
        <f>SUM(C48:C51)</f>
        <v>173.4</v>
      </c>
      <c r="D52" s="2">
        <f>SUM(D48:D51)</f>
        <v>205.28</v>
      </c>
      <c r="E52" s="2">
        <f>SUM(E48:E51)</f>
        <v>165.22</v>
      </c>
      <c r="G52" s="4" t="s">
        <v>8</v>
      </c>
      <c r="H52" s="2">
        <f>SUM(H48:H51)</f>
        <v>3.0600000000000005</v>
      </c>
      <c r="I52" s="2">
        <f>SUM(I48:I51)</f>
        <v>3.2900000000000005</v>
      </c>
      <c r="J52" s="2">
        <f>SUM(J48:J51)</f>
        <v>1.06</v>
      </c>
      <c r="L52" s="4" t="s">
        <v>8</v>
      </c>
      <c r="M52" s="2">
        <f>SUM(M48:M51)</f>
        <v>14.040000000000001</v>
      </c>
      <c r="N52" s="2">
        <f>SUM(N48:N51)</f>
        <v>16.91</v>
      </c>
      <c r="O52" s="2">
        <f>SUM(O48:O51)</f>
        <v>17.79</v>
      </c>
    </row>
    <row r="54" spans="2:19" x14ac:dyDescent="0.25">
      <c r="B54" s="24" t="s">
        <v>39</v>
      </c>
      <c r="C54" s="24"/>
      <c r="D54" s="24"/>
      <c r="E54" s="24"/>
      <c r="G54" s="24" t="s">
        <v>47</v>
      </c>
      <c r="H54" s="24"/>
      <c r="I54" s="24"/>
      <c r="J54" s="24"/>
      <c r="L54" s="26" t="s">
        <v>60</v>
      </c>
      <c r="M54" s="26"/>
      <c r="N54" s="26"/>
      <c r="O54" s="26"/>
    </row>
    <row r="55" spans="2:19" x14ac:dyDescent="0.25">
      <c r="B55" s="3"/>
      <c r="C55" s="3">
        <v>2000</v>
      </c>
      <c r="D55" s="3">
        <v>2007</v>
      </c>
      <c r="E55" s="3">
        <v>2015</v>
      </c>
      <c r="G55" s="3"/>
      <c r="H55" s="3">
        <v>2000</v>
      </c>
      <c r="I55" s="3">
        <v>2007</v>
      </c>
      <c r="J55" s="3">
        <v>2015</v>
      </c>
      <c r="L55" s="3" t="s">
        <v>6</v>
      </c>
      <c r="M55" s="8">
        <f>H64/H56</f>
        <v>3.1576430093755312</v>
      </c>
      <c r="N55" s="8">
        <f>I64/I56</f>
        <v>3.1576657297509598</v>
      </c>
      <c r="O55" s="8"/>
    </row>
    <row r="56" spans="2:19" x14ac:dyDescent="0.25">
      <c r="B56" s="3" t="s">
        <v>6</v>
      </c>
      <c r="C56" s="2">
        <f>'Hipot. 1 Ida + Regreso'!AH57</f>
        <v>14.89</v>
      </c>
      <c r="D56" s="2">
        <f>'Hipot. 1 Ida + Regreso'!AI57</f>
        <v>16.05</v>
      </c>
      <c r="E56" s="2" t="s">
        <v>59</v>
      </c>
      <c r="G56" s="3" t="s">
        <v>6</v>
      </c>
      <c r="H56" s="2">
        <f>'Hipot. 1 Ida + Regreso'!AM57</f>
        <v>2998.2300000000005</v>
      </c>
      <c r="I56" s="2">
        <f>'Hipot. 1 Ida + Regreso'!AN57</f>
        <v>3258.92</v>
      </c>
      <c r="J56" s="2" t="s">
        <v>59</v>
      </c>
      <c r="L56" s="3" t="s">
        <v>3</v>
      </c>
      <c r="M56" s="8">
        <f>H65/H57</f>
        <v>3.1569130009042898</v>
      </c>
      <c r="N56" s="8">
        <f>I65/I57</f>
        <v>3.1568811426719949</v>
      </c>
      <c r="O56" s="8">
        <f>J65/J57</f>
        <v>3.1569523863443356</v>
      </c>
    </row>
    <row r="57" spans="2:19" x14ac:dyDescent="0.25">
      <c r="B57" s="3" t="s">
        <v>3</v>
      </c>
      <c r="C57" s="2">
        <f>'Hipot. 1 Ida + Regreso'!AH58</f>
        <v>6.58</v>
      </c>
      <c r="D57" s="2">
        <f>'Hipot. 1 Ida + Regreso'!AI58</f>
        <v>5.18</v>
      </c>
      <c r="E57" s="2">
        <f>'Hipot. 1 Ida + Regreso'!AJ58</f>
        <v>2.41</v>
      </c>
      <c r="G57" s="3" t="s">
        <v>3</v>
      </c>
      <c r="H57" s="2">
        <f>'Hipot. 1 Ida + Regreso'!AM58</f>
        <v>1868.8700000000001</v>
      </c>
      <c r="I57" s="2">
        <f>'Hipot. 1 Ida + Regreso'!AN58</f>
        <v>1481.4399999999998</v>
      </c>
      <c r="J57" s="2">
        <f>'Hipot. 1 Ida + Regreso'!AO58</f>
        <v>706.52</v>
      </c>
      <c r="L57" s="3" t="s">
        <v>4</v>
      </c>
      <c r="M57" s="8"/>
      <c r="N57" s="8">
        <f>I66/I58</f>
        <v>3.1554092572500414</v>
      </c>
      <c r="O57" s="8">
        <f>J66/J58</f>
        <v>3.1553993394310624</v>
      </c>
    </row>
    <row r="58" spans="2:19" x14ac:dyDescent="0.25">
      <c r="B58" s="3" t="s">
        <v>4</v>
      </c>
      <c r="C58" s="2" t="s">
        <v>59</v>
      </c>
      <c r="D58" s="2">
        <f>'Hipot. 1 Ida + Regreso'!AI59</f>
        <v>4.12</v>
      </c>
      <c r="E58" s="2">
        <f>'Hipot. 1 Ida + Regreso'!AJ59</f>
        <v>11.23</v>
      </c>
      <c r="G58" s="3" t="s">
        <v>4</v>
      </c>
      <c r="H58" s="2" t="s">
        <v>59</v>
      </c>
      <c r="I58" s="2">
        <f>'Hipot. 1 Ida + Regreso'!AN59</f>
        <v>1087.58</v>
      </c>
      <c r="J58" s="2">
        <f>'Hipot. 1 Ida + Regreso'!AO59</f>
        <v>3018.61</v>
      </c>
      <c r="L58" s="3" t="s">
        <v>5</v>
      </c>
      <c r="M58" s="8"/>
      <c r="N58" s="8"/>
      <c r="O58" s="8">
        <f>J67/J59</f>
        <v>3.1536396208039599</v>
      </c>
    </row>
    <row r="59" spans="2:19" x14ac:dyDescent="0.25">
      <c r="B59" s="3" t="s">
        <v>5</v>
      </c>
      <c r="C59" s="2" t="s">
        <v>59</v>
      </c>
      <c r="D59" s="2" t="str">
        <f>'Hipot. 1 Ida + Regreso'!AI60</f>
        <v>NA</v>
      </c>
      <c r="E59" s="2">
        <f>'Hipot. 1 Ida + Regreso'!AJ60</f>
        <v>8.89</v>
      </c>
      <c r="G59" s="3" t="s">
        <v>5</v>
      </c>
      <c r="H59" s="2" t="s">
        <v>59</v>
      </c>
      <c r="I59" s="2" t="str">
        <f>'Hipot. 1 Ida + Regreso'!AN60</f>
        <v>NA</v>
      </c>
      <c r="J59" s="2">
        <f>'Hipot. 1 Ida + Regreso'!AO60</f>
        <v>2238.42</v>
      </c>
    </row>
    <row r="60" spans="2:19" x14ac:dyDescent="0.25">
      <c r="B60" s="4" t="s">
        <v>8</v>
      </c>
      <c r="C60" s="2">
        <f>SUM(C56:C59)</f>
        <v>21.47</v>
      </c>
      <c r="D60" s="2">
        <f>SUM(D56:D59)</f>
        <v>25.35</v>
      </c>
      <c r="E60" s="2">
        <f>SUM(E56:E59)</f>
        <v>22.53</v>
      </c>
      <c r="G60" s="4" t="s">
        <v>8</v>
      </c>
      <c r="H60" s="2">
        <f>SUM(H56:H59)</f>
        <v>4867.1000000000004</v>
      </c>
      <c r="I60" s="2">
        <f>SUM(I56:I59)</f>
        <v>5827.94</v>
      </c>
      <c r="J60" s="2">
        <f>SUM(J56:J59)</f>
        <v>5963.55</v>
      </c>
    </row>
    <row r="62" spans="2:19" x14ac:dyDescent="0.25">
      <c r="B62" s="24" t="s">
        <v>40</v>
      </c>
      <c r="C62" s="24"/>
      <c r="D62" s="24"/>
      <c r="E62" s="24"/>
      <c r="G62" s="24" t="s">
        <v>48</v>
      </c>
      <c r="H62" s="24"/>
      <c r="I62" s="24"/>
      <c r="J62" s="24"/>
    </row>
    <row r="63" spans="2:19" x14ac:dyDescent="0.25">
      <c r="B63" s="3"/>
      <c r="C63" s="3">
        <v>2000</v>
      </c>
      <c r="D63" s="3">
        <v>2007</v>
      </c>
      <c r="E63" s="3">
        <v>2015</v>
      </c>
      <c r="G63" s="3"/>
      <c r="H63" s="3">
        <v>2000</v>
      </c>
      <c r="I63" s="3">
        <v>2007</v>
      </c>
      <c r="J63" s="3">
        <v>2015</v>
      </c>
    </row>
    <row r="64" spans="2:19" x14ac:dyDescent="0.25">
      <c r="B64" s="3" t="s">
        <v>6</v>
      </c>
      <c r="C64" s="2">
        <f>'Hipot. 1 Ida + Regreso'!AH65</f>
        <v>0.22000000000000003</v>
      </c>
      <c r="D64" s="2">
        <f>'Hipot. 1 Ida + Regreso'!AI65</f>
        <v>0.22000000000000003</v>
      </c>
      <c r="E64" s="2" t="s">
        <v>59</v>
      </c>
      <c r="G64" s="3" t="s">
        <v>6</v>
      </c>
      <c r="H64" s="2">
        <f>'Hipot. 1 Ida + Regreso'!AM65</f>
        <v>9467.34</v>
      </c>
      <c r="I64" s="2">
        <f>'Hipot. 1 Ida + Regreso'!AN65</f>
        <v>10290.579999999998</v>
      </c>
      <c r="J64" s="2" t="s">
        <v>59</v>
      </c>
    </row>
    <row r="65" spans="2:10" x14ac:dyDescent="0.25">
      <c r="B65" s="3" t="s">
        <v>3</v>
      </c>
      <c r="C65" s="2">
        <f>'Hipot. 1 Ida + Regreso'!AH66</f>
        <v>0.08</v>
      </c>
      <c r="D65" s="2">
        <f>'Hipot. 1 Ida + Regreso'!AI66</f>
        <v>4.8000000000000001E-2</v>
      </c>
      <c r="E65" s="2">
        <f>'Hipot. 1 Ida + Regreso'!AJ66</f>
        <v>2.4E-2</v>
      </c>
      <c r="G65" s="3" t="s">
        <v>3</v>
      </c>
      <c r="H65" s="2">
        <f>'Hipot. 1 Ida + Regreso'!AM66</f>
        <v>5899.8600000000006</v>
      </c>
      <c r="I65" s="2">
        <f>'Hipot. 1 Ida + Regreso'!AN66</f>
        <v>4676.7299999999996</v>
      </c>
      <c r="J65" s="2">
        <f>'Hipot. 1 Ida + Regreso'!AO66</f>
        <v>2230.4499999999998</v>
      </c>
    </row>
    <row r="66" spans="2:10" x14ac:dyDescent="0.25">
      <c r="B66" s="3" t="s">
        <v>4</v>
      </c>
      <c r="C66" s="2" t="s">
        <v>59</v>
      </c>
      <c r="D66" s="2">
        <f>'Hipot. 1 Ida + Regreso'!AI67</f>
        <v>2.6000000000000002E-2</v>
      </c>
      <c r="E66" s="2">
        <f>'Hipot. 1 Ida + Regreso'!AJ67</f>
        <v>0.1</v>
      </c>
      <c r="G66" s="3" t="s">
        <v>4</v>
      </c>
      <c r="H66" s="2" t="s">
        <v>59</v>
      </c>
      <c r="I66" s="2">
        <f>'Hipot. 1 Ida + Regreso'!AN67</f>
        <v>3431.7599999999998</v>
      </c>
      <c r="J66" s="2">
        <f>'Hipot. 1 Ida + Regreso'!AO67</f>
        <v>9524.92</v>
      </c>
    </row>
    <row r="67" spans="2:10" x14ac:dyDescent="0.25">
      <c r="B67" s="3" t="s">
        <v>5</v>
      </c>
      <c r="C67" s="2" t="s">
        <v>59</v>
      </c>
      <c r="D67" s="2" t="str">
        <f>'Hipot. 1 Ida + Regreso'!AI68</f>
        <v>NA</v>
      </c>
      <c r="E67" s="2">
        <f>'Hipot. 1 Ida + Regreso'!AJ68</f>
        <v>2.6000000000000002E-2</v>
      </c>
      <c r="G67" s="3" t="s">
        <v>5</v>
      </c>
      <c r="H67" s="2" t="s">
        <v>59</v>
      </c>
      <c r="I67" s="2" t="str">
        <f>'Hipot. 1 Ida + Regreso'!AN68</f>
        <v>NA</v>
      </c>
      <c r="J67" s="2">
        <f>'Hipot. 1 Ida + Regreso'!AO68</f>
        <v>7059.17</v>
      </c>
    </row>
    <row r="68" spans="2:10" x14ac:dyDescent="0.25">
      <c r="B68" s="4" t="s">
        <v>8</v>
      </c>
      <c r="C68" s="2">
        <f>SUM(C64:C67)</f>
        <v>0.30000000000000004</v>
      </c>
      <c r="D68" s="2">
        <f>SUM(D64:D67)</f>
        <v>0.29400000000000004</v>
      </c>
      <c r="E68" s="2">
        <f>SUM(E64:E67)</f>
        <v>0.15</v>
      </c>
      <c r="G68" s="4" t="s">
        <v>8</v>
      </c>
      <c r="H68" s="2">
        <f>SUM(H64:H67)</f>
        <v>15367.2</v>
      </c>
      <c r="I68" s="2">
        <f>SUM(I64:I67)</f>
        <v>18399.069999999996</v>
      </c>
      <c r="J68" s="2">
        <f>SUM(J64:J67)</f>
        <v>18814.54</v>
      </c>
    </row>
    <row r="71" spans="2:10" x14ac:dyDescent="0.25">
      <c r="B71" s="24" t="s">
        <v>49</v>
      </c>
      <c r="C71" s="24"/>
      <c r="D71" s="24"/>
      <c r="E71" s="24"/>
    </row>
    <row r="72" spans="2:10" x14ac:dyDescent="0.25">
      <c r="B72" s="3"/>
      <c r="C72" s="3">
        <v>2000</v>
      </c>
      <c r="D72" s="3">
        <v>2007</v>
      </c>
      <c r="E72" s="3">
        <v>2015</v>
      </c>
    </row>
    <row r="73" spans="2:10" x14ac:dyDescent="0.25">
      <c r="B73" s="3" t="s">
        <v>6</v>
      </c>
      <c r="C73" s="2">
        <f>'Hipot. 1 Ida + Regreso'!AK74</f>
        <v>2.71</v>
      </c>
      <c r="D73" s="2">
        <f>'Hipot. 1 Ida + Regreso'!AL74</f>
        <v>2.93</v>
      </c>
      <c r="E73" s="2" t="s">
        <v>59</v>
      </c>
    </row>
    <row r="74" spans="2:10" x14ac:dyDescent="0.25">
      <c r="B74" s="3" t="s">
        <v>3</v>
      </c>
      <c r="C74" s="2">
        <f>'Hipot. 1 Ida + Regreso'!AK75</f>
        <v>1.6800000000000002</v>
      </c>
      <c r="D74" s="2">
        <f>'Hipot. 1 Ida + Regreso'!AL75</f>
        <v>1.3400000000000003</v>
      </c>
      <c r="E74" s="2">
        <f>'Hipot. 1 Ida + Regreso'!AM75</f>
        <v>0.63000000000000012</v>
      </c>
    </row>
    <row r="75" spans="2:10" x14ac:dyDescent="0.25">
      <c r="B75" s="3" t="s">
        <v>4</v>
      </c>
      <c r="C75" s="2" t="s">
        <v>59</v>
      </c>
      <c r="D75" s="2">
        <f>'Hipot. 1 Ida + Regreso'!AL76</f>
        <v>0.99</v>
      </c>
      <c r="E75" s="2">
        <f>'Hipot. 1 Ida + Regreso'!AM76</f>
        <v>2.7199999999999998</v>
      </c>
    </row>
    <row r="76" spans="2:10" x14ac:dyDescent="0.25">
      <c r="B76" s="3" t="s">
        <v>5</v>
      </c>
      <c r="C76" s="2" t="s">
        <v>59</v>
      </c>
      <c r="D76" s="2" t="str">
        <f>'Hipot. 1 Ida + Regreso'!AL77</f>
        <v>NA</v>
      </c>
      <c r="E76" s="2">
        <f>'Hipot. 1 Ida + Regreso'!AM77</f>
        <v>2.0300000000000002</v>
      </c>
    </row>
    <row r="77" spans="2:10" x14ac:dyDescent="0.25">
      <c r="B77" s="4" t="s">
        <v>8</v>
      </c>
      <c r="C77" s="2">
        <f>SUM(C73:C76)</f>
        <v>4.3900000000000006</v>
      </c>
      <c r="D77" s="2">
        <f>SUM(D73:D76)</f>
        <v>5.2600000000000007</v>
      </c>
      <c r="E77" s="2">
        <f>SUM(E73:E76)</f>
        <v>5.38</v>
      </c>
    </row>
    <row r="79" spans="2:10" x14ac:dyDescent="0.25">
      <c r="B79" s="20" t="s">
        <v>41</v>
      </c>
      <c r="C79" s="25"/>
      <c r="D79" s="25"/>
      <c r="E79" s="21"/>
    </row>
    <row r="80" spans="2:10" x14ac:dyDescent="0.25">
      <c r="B80" s="3"/>
      <c r="C80" s="3">
        <v>2000</v>
      </c>
      <c r="D80" s="3">
        <v>2007</v>
      </c>
      <c r="E80" s="3">
        <v>2015</v>
      </c>
    </row>
    <row r="81" spans="2:5" x14ac:dyDescent="0.25">
      <c r="B81" s="3" t="s">
        <v>6</v>
      </c>
      <c r="C81" s="2">
        <f>H8</f>
        <v>2.8000000000000001E-2</v>
      </c>
      <c r="D81" s="2">
        <f t="shared" ref="D81:E81" si="0">I8</f>
        <v>2.8000000000000001E-2</v>
      </c>
      <c r="E81" s="2" t="str">
        <f t="shared" si="0"/>
        <v>NA</v>
      </c>
    </row>
    <row r="82" spans="2:5" x14ac:dyDescent="0.25">
      <c r="B82" s="3" t="s">
        <v>3</v>
      </c>
      <c r="C82" s="2">
        <f t="shared" ref="C82:C84" si="1">H9</f>
        <v>4.0000000000000001E-3</v>
      </c>
      <c r="D82" s="2">
        <f t="shared" ref="D82:D84" si="2">I9</f>
        <v>4.0000000000000001E-3</v>
      </c>
      <c r="E82" s="2">
        <f t="shared" ref="E82:E84" si="3">J9</f>
        <v>4.0000000000000001E-3</v>
      </c>
    </row>
    <row r="83" spans="2:5" x14ac:dyDescent="0.25">
      <c r="B83" s="3" t="s">
        <v>4</v>
      </c>
      <c r="C83" s="2" t="str">
        <f t="shared" si="1"/>
        <v>NA</v>
      </c>
      <c r="D83" s="2">
        <f t="shared" si="2"/>
        <v>4.0000000000000001E-3</v>
      </c>
      <c r="E83" s="2">
        <f t="shared" si="3"/>
        <v>2.8000000000000001E-2</v>
      </c>
    </row>
    <row r="84" spans="2:5" x14ac:dyDescent="0.25">
      <c r="B84" s="3" t="s">
        <v>5</v>
      </c>
      <c r="C84" s="2" t="str">
        <f t="shared" si="1"/>
        <v>NA</v>
      </c>
      <c r="D84" s="2" t="str">
        <f t="shared" si="2"/>
        <v>NA</v>
      </c>
      <c r="E84" s="2">
        <f t="shared" si="3"/>
        <v>2.8000000000000001E-2</v>
      </c>
    </row>
    <row r="85" spans="2:5" x14ac:dyDescent="0.25">
      <c r="B85" s="4" t="s">
        <v>8</v>
      </c>
      <c r="C85" s="2">
        <f>SUM(C81:C84)</f>
        <v>3.2000000000000001E-2</v>
      </c>
      <c r="D85" s="2">
        <f>SUM(D81:D84)</f>
        <v>3.6000000000000004E-2</v>
      </c>
      <c r="E85" s="2">
        <f>SUM(E81:E84)</f>
        <v>0.06</v>
      </c>
    </row>
  </sheetData>
  <mergeCells count="79">
    <mergeCell ref="B6:E6"/>
    <mergeCell ref="G6:J6"/>
    <mergeCell ref="L6:O6"/>
    <mergeCell ref="C2:N2"/>
    <mergeCell ref="B4:J4"/>
    <mergeCell ref="L4:O4"/>
    <mergeCell ref="G30:J30"/>
    <mergeCell ref="L30:O30"/>
    <mergeCell ref="B14:E14"/>
    <mergeCell ref="G14:J14"/>
    <mergeCell ref="L14:O14"/>
    <mergeCell ref="B22:E22"/>
    <mergeCell ref="G22:J22"/>
    <mergeCell ref="L22:O22"/>
    <mergeCell ref="B30:E30"/>
    <mergeCell ref="B79:E79"/>
    <mergeCell ref="B38:E38"/>
    <mergeCell ref="G38:J38"/>
    <mergeCell ref="L38:O38"/>
    <mergeCell ref="B46:E46"/>
    <mergeCell ref="G46:J46"/>
    <mergeCell ref="L46:O46"/>
    <mergeCell ref="L54:O54"/>
    <mergeCell ref="B71:E71"/>
    <mergeCell ref="B54:E54"/>
    <mergeCell ref="G54:J54"/>
    <mergeCell ref="B62:E62"/>
    <mergeCell ref="G62:J62"/>
    <mergeCell ref="Q2:X2"/>
    <mergeCell ref="Q4:U4"/>
    <mergeCell ref="W4:X4"/>
    <mergeCell ref="Q6:R6"/>
    <mergeCell ref="T6:U6"/>
    <mergeCell ref="W6:X6"/>
    <mergeCell ref="Q11:R11"/>
    <mergeCell ref="T11:U11"/>
    <mergeCell ref="W11:X11"/>
    <mergeCell ref="Q16:R16"/>
    <mergeCell ref="T16:U16"/>
    <mergeCell ref="W16:X16"/>
    <mergeCell ref="W36:X36"/>
    <mergeCell ref="Q21:R21"/>
    <mergeCell ref="T21:U21"/>
    <mergeCell ref="W21:X21"/>
    <mergeCell ref="Q26:R26"/>
    <mergeCell ref="T26:U26"/>
    <mergeCell ref="W26:X26"/>
    <mergeCell ref="AA18:AB18"/>
    <mergeCell ref="Q41:R41"/>
    <mergeCell ref="T41:U41"/>
    <mergeCell ref="R46:S46"/>
    <mergeCell ref="AA6:AB6"/>
    <mergeCell ref="AA7:AB7"/>
    <mergeCell ref="AA8:AB8"/>
    <mergeCell ref="AA9:AB9"/>
    <mergeCell ref="AA10:AB10"/>
    <mergeCell ref="AA11:AB11"/>
    <mergeCell ref="AA12:AB12"/>
    <mergeCell ref="Q31:R31"/>
    <mergeCell ref="T31:U31"/>
    <mergeCell ref="W31:X31"/>
    <mergeCell ref="Q36:R36"/>
    <mergeCell ref="T36:U36"/>
    <mergeCell ref="AA5:AB5"/>
    <mergeCell ref="AA26:AB26"/>
    <mergeCell ref="AA27:AB27"/>
    <mergeCell ref="AA28:AB28"/>
    <mergeCell ref="AA29:AB29"/>
    <mergeCell ref="AA19:AB19"/>
    <mergeCell ref="AA20:AB20"/>
    <mergeCell ref="AA21:AB21"/>
    <mergeCell ref="AA22:AB22"/>
    <mergeCell ref="AA24:AB24"/>
    <mergeCell ref="AA25:AB25"/>
    <mergeCell ref="AA13:AB13"/>
    <mergeCell ref="AA14:AB14"/>
    <mergeCell ref="AA15:AB15"/>
    <mergeCell ref="AA16:AB16"/>
    <mergeCell ref="AA17:AB17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DI80"/>
  <sheetViews>
    <sheetView topLeftCell="CX1" workbookViewId="0">
      <selection activeCell="DB3" sqref="DB3:DI41"/>
    </sheetView>
  </sheetViews>
  <sheetFormatPr baseColWidth="10" defaultRowHeight="15" x14ac:dyDescent="0.25"/>
  <cols>
    <col min="2" max="2" width="29.7109375" bestFit="1" customWidth="1"/>
    <col min="5" max="10" width="15.7109375" customWidth="1"/>
    <col min="12" max="12" width="13" bestFit="1" customWidth="1"/>
    <col min="15" max="15" width="23.7109375" bestFit="1" customWidth="1"/>
    <col min="79" max="79" width="14" customWidth="1"/>
    <col min="80" max="80" width="17.28515625" customWidth="1"/>
    <col min="82" max="82" width="18.7109375" customWidth="1"/>
    <col min="83" max="83" width="18" customWidth="1"/>
    <col min="84" max="84" width="19.7109375" customWidth="1"/>
    <col min="85" max="85" width="15.42578125" customWidth="1"/>
    <col min="86" max="86" width="19.42578125" customWidth="1"/>
    <col min="88" max="88" width="15.85546875" customWidth="1"/>
    <col min="89" max="89" width="15.28515625" customWidth="1"/>
    <col min="91" max="91" width="15.42578125" customWidth="1"/>
    <col min="92" max="92" width="16.7109375" customWidth="1"/>
    <col min="94" max="94" width="15" customWidth="1"/>
    <col min="95" max="95" width="15.7109375" customWidth="1"/>
    <col min="97" max="97" width="17.7109375" customWidth="1"/>
    <col min="98" max="98" width="13.85546875" customWidth="1"/>
    <col min="100" max="100" width="14.85546875" customWidth="1"/>
    <col min="101" max="101" width="15.28515625" customWidth="1"/>
    <col min="103" max="103" width="15.42578125" customWidth="1"/>
    <col min="104" max="104" width="14.28515625" customWidth="1"/>
    <col min="106" max="106" width="15" customWidth="1"/>
    <col min="107" max="107" width="14.42578125" customWidth="1"/>
    <col min="109" max="109" width="14.85546875" customWidth="1"/>
    <col min="110" max="110" width="14" customWidth="1"/>
    <col min="112" max="112" width="15.7109375" customWidth="1"/>
    <col min="113" max="113" width="15.28515625" customWidth="1"/>
  </cols>
  <sheetData>
    <row r="3" spans="2:113" x14ac:dyDescent="0.25">
      <c r="B3" s="24" t="s">
        <v>22</v>
      </c>
      <c r="C3" s="24"/>
      <c r="E3" s="10"/>
      <c r="F3" s="20" t="s">
        <v>9</v>
      </c>
      <c r="G3" s="25"/>
      <c r="H3" s="25"/>
      <c r="I3" s="21"/>
      <c r="J3" s="10"/>
      <c r="L3" s="24" t="s">
        <v>7</v>
      </c>
      <c r="M3" s="24"/>
      <c r="N3" s="24"/>
      <c r="O3" s="24"/>
      <c r="S3" s="24" t="s">
        <v>61</v>
      </c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H3" s="24" t="s">
        <v>62</v>
      </c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W3" s="24" t="s">
        <v>63</v>
      </c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L3" s="20" t="s">
        <v>64</v>
      </c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1"/>
      <c r="CA3" s="24" t="s">
        <v>87</v>
      </c>
      <c r="CB3" s="24"/>
      <c r="CC3" s="24"/>
      <c r="CD3" s="24"/>
      <c r="CE3" s="24"/>
      <c r="CF3" s="24"/>
      <c r="CG3" s="24"/>
      <c r="CH3" s="24"/>
      <c r="CJ3" s="24" t="s">
        <v>88</v>
      </c>
      <c r="CK3" s="24"/>
      <c r="CL3" s="24"/>
      <c r="CM3" s="24"/>
      <c r="CN3" s="24"/>
      <c r="CO3" s="24"/>
      <c r="CP3" s="24"/>
      <c r="CQ3" s="24"/>
      <c r="CS3" s="24" t="s">
        <v>89</v>
      </c>
      <c r="CT3" s="24"/>
      <c r="CU3" s="24"/>
      <c r="CV3" s="24"/>
      <c r="CW3" s="24"/>
      <c r="CX3" s="24"/>
      <c r="CY3" s="24"/>
      <c r="CZ3" s="24"/>
      <c r="DB3" s="24" t="s">
        <v>90</v>
      </c>
      <c r="DC3" s="24"/>
      <c r="DD3" s="24"/>
      <c r="DE3" s="24"/>
      <c r="DF3" s="24"/>
      <c r="DG3" s="24"/>
      <c r="DH3" s="24"/>
      <c r="DI3" s="24"/>
    </row>
    <row r="4" spans="2:113" x14ac:dyDescent="0.25">
      <c r="B4" s="3" t="s">
        <v>13</v>
      </c>
      <c r="C4" s="8">
        <v>4.8639999999999999</v>
      </c>
      <c r="E4" s="1"/>
      <c r="J4" s="1"/>
      <c r="L4" s="3"/>
      <c r="M4" s="3">
        <v>2000</v>
      </c>
      <c r="N4" s="3">
        <v>2007</v>
      </c>
      <c r="O4" s="3">
        <v>2015</v>
      </c>
    </row>
    <row r="5" spans="2:113" x14ac:dyDescent="0.25">
      <c r="B5" s="3" t="s">
        <v>15</v>
      </c>
      <c r="C5" s="8">
        <v>0.28499999999999998</v>
      </c>
      <c r="E5" s="1"/>
      <c r="F5" s="24" t="s">
        <v>10</v>
      </c>
      <c r="G5" s="24"/>
      <c r="H5" s="24"/>
      <c r="I5" s="24"/>
      <c r="J5" s="1"/>
      <c r="L5" s="3" t="s">
        <v>6</v>
      </c>
      <c r="M5" s="2">
        <f>G7+G14+G21</f>
        <v>115</v>
      </c>
      <c r="N5" s="2">
        <f t="shared" ref="N5:O8" si="0">H7+H14+H21</f>
        <v>125</v>
      </c>
      <c r="O5" s="2">
        <f t="shared" si="0"/>
        <v>0</v>
      </c>
      <c r="R5" s="24" t="s">
        <v>50</v>
      </c>
      <c r="S5" s="24"/>
      <c r="T5" s="24"/>
      <c r="U5" s="24"/>
      <c r="V5" s="24"/>
      <c r="W5" s="24"/>
      <c r="X5" s="24"/>
      <c r="Y5" s="24"/>
      <c r="Z5" s="24"/>
      <c r="AB5" s="24" t="s">
        <v>51</v>
      </c>
      <c r="AC5" s="24"/>
      <c r="AD5" s="24"/>
      <c r="AE5" s="24"/>
      <c r="AG5" s="24" t="s">
        <v>50</v>
      </c>
      <c r="AH5" s="24"/>
      <c r="AI5" s="24"/>
      <c r="AJ5" s="24"/>
      <c r="AK5" s="24"/>
      <c r="AL5" s="24"/>
      <c r="AM5" s="24"/>
      <c r="AN5" s="24"/>
      <c r="AO5" s="24"/>
      <c r="AQ5" s="24" t="s">
        <v>51</v>
      </c>
      <c r="AR5" s="24"/>
      <c r="AS5" s="24"/>
      <c r="AT5" s="24"/>
      <c r="AV5" s="24" t="s">
        <v>50</v>
      </c>
      <c r="AW5" s="24"/>
      <c r="AX5" s="24"/>
      <c r="AY5" s="24"/>
      <c r="AZ5" s="24"/>
      <c r="BA5" s="24"/>
      <c r="BB5" s="24"/>
      <c r="BC5" s="24"/>
      <c r="BD5" s="24"/>
      <c r="BF5" s="24" t="s">
        <v>51</v>
      </c>
      <c r="BG5" s="24"/>
      <c r="BH5" s="24"/>
      <c r="BI5" s="24"/>
      <c r="BK5" s="20" t="s">
        <v>50</v>
      </c>
      <c r="BL5" s="25"/>
      <c r="BM5" s="25"/>
      <c r="BN5" s="25"/>
      <c r="BO5" s="25"/>
      <c r="BP5" s="25"/>
      <c r="BQ5" s="25"/>
      <c r="BR5" s="25"/>
      <c r="BS5" s="21"/>
      <c r="BU5" s="20" t="s">
        <v>51</v>
      </c>
      <c r="BV5" s="25"/>
      <c r="BW5" s="25"/>
      <c r="BX5" s="21"/>
      <c r="CA5" s="20" t="s">
        <v>50</v>
      </c>
      <c r="CB5" s="25"/>
      <c r="CC5" s="25"/>
      <c r="CD5" s="25"/>
      <c r="CE5" s="21"/>
      <c r="CG5" s="20" t="s">
        <v>51</v>
      </c>
      <c r="CH5" s="21"/>
      <c r="CJ5" s="20" t="s">
        <v>50</v>
      </c>
      <c r="CK5" s="25"/>
      <c r="CL5" s="25"/>
      <c r="CM5" s="25"/>
      <c r="CN5" s="21"/>
      <c r="CP5" s="20" t="s">
        <v>51</v>
      </c>
      <c r="CQ5" s="21"/>
      <c r="CS5" s="20" t="s">
        <v>50</v>
      </c>
      <c r="CT5" s="25"/>
      <c r="CU5" s="25"/>
      <c r="CV5" s="25"/>
      <c r="CW5" s="21"/>
      <c r="CY5" s="20" t="s">
        <v>51</v>
      </c>
      <c r="CZ5" s="21"/>
      <c r="DB5" s="20" t="s">
        <v>50</v>
      </c>
      <c r="DC5" s="25"/>
      <c r="DD5" s="25"/>
      <c r="DE5" s="25"/>
      <c r="DF5" s="21"/>
      <c r="DH5" s="20" t="s">
        <v>51</v>
      </c>
      <c r="DI5" s="21"/>
    </row>
    <row r="6" spans="2:113" x14ac:dyDescent="0.25">
      <c r="B6" s="3" t="s">
        <v>14</v>
      </c>
      <c r="C6" s="8">
        <v>4.6666999999999996</v>
      </c>
      <c r="E6" s="1"/>
      <c r="F6" s="3"/>
      <c r="G6" s="3">
        <v>2000</v>
      </c>
      <c r="H6" s="3">
        <v>2007</v>
      </c>
      <c r="I6" s="3">
        <v>2015</v>
      </c>
      <c r="J6" s="1"/>
      <c r="L6" s="3" t="s">
        <v>3</v>
      </c>
      <c r="M6" s="2">
        <f>G8+G15+G22</f>
        <v>82</v>
      </c>
      <c r="N6" s="2">
        <f t="shared" si="0"/>
        <v>65</v>
      </c>
      <c r="O6" s="2">
        <f t="shared" si="0"/>
        <v>31</v>
      </c>
    </row>
    <row r="7" spans="2:113" x14ac:dyDescent="0.25">
      <c r="B7" s="3" t="s">
        <v>1</v>
      </c>
      <c r="C7" s="8">
        <f>C6*C4</f>
        <v>22.698828799999998</v>
      </c>
      <c r="E7" s="1"/>
      <c r="F7" s="3" t="s">
        <v>6</v>
      </c>
      <c r="G7" s="2">
        <v>0</v>
      </c>
      <c r="H7" s="2">
        <v>0</v>
      </c>
      <c r="I7" s="2">
        <v>0</v>
      </c>
      <c r="J7" s="1"/>
      <c r="L7" s="3" t="s">
        <v>4</v>
      </c>
      <c r="M7" s="2">
        <f>G9+G16+G23</f>
        <v>0</v>
      </c>
      <c r="N7" s="2">
        <f t="shared" si="0"/>
        <v>49</v>
      </c>
      <c r="O7" s="2">
        <f t="shared" si="0"/>
        <v>136</v>
      </c>
      <c r="R7" s="24" t="s">
        <v>33</v>
      </c>
      <c r="S7" s="24"/>
      <c r="T7" s="24"/>
      <c r="U7" s="24"/>
      <c r="W7" s="24" t="s">
        <v>41</v>
      </c>
      <c r="X7" s="24"/>
      <c r="Y7" s="24"/>
      <c r="Z7" s="24"/>
      <c r="AB7" s="24" t="s">
        <v>52</v>
      </c>
      <c r="AC7" s="24"/>
      <c r="AD7" s="24"/>
      <c r="AE7" s="24"/>
      <c r="AG7" s="24" t="s">
        <v>33</v>
      </c>
      <c r="AH7" s="24"/>
      <c r="AI7" s="24"/>
      <c r="AJ7" s="24"/>
      <c r="AL7" s="24" t="s">
        <v>41</v>
      </c>
      <c r="AM7" s="24"/>
      <c r="AN7" s="24"/>
      <c r="AO7" s="24"/>
      <c r="AQ7" s="24" t="s">
        <v>52</v>
      </c>
      <c r="AR7" s="24"/>
      <c r="AS7" s="24"/>
      <c r="AT7" s="24"/>
      <c r="AV7" s="24" t="s">
        <v>33</v>
      </c>
      <c r="AW7" s="24"/>
      <c r="AX7" s="24"/>
      <c r="AY7" s="24"/>
      <c r="BA7" s="24" t="s">
        <v>41</v>
      </c>
      <c r="BB7" s="24"/>
      <c r="BC7" s="24"/>
      <c r="BD7" s="24"/>
      <c r="BF7" s="24" t="s">
        <v>52</v>
      </c>
      <c r="BG7" s="24"/>
      <c r="BH7" s="24"/>
      <c r="BI7" s="24"/>
      <c r="BK7" s="20" t="s">
        <v>33</v>
      </c>
      <c r="BL7" s="25"/>
      <c r="BM7" s="25"/>
      <c r="BN7" s="21"/>
      <c r="BP7" s="20" t="s">
        <v>41</v>
      </c>
      <c r="BQ7" s="25"/>
      <c r="BR7" s="25"/>
      <c r="BS7" s="21"/>
      <c r="BU7" s="20" t="s">
        <v>52</v>
      </c>
      <c r="BV7" s="25"/>
      <c r="BW7" s="25"/>
      <c r="BX7" s="21"/>
      <c r="CA7" s="20" t="s">
        <v>33</v>
      </c>
      <c r="CB7" s="21"/>
      <c r="CD7" s="20" t="s">
        <v>41</v>
      </c>
      <c r="CE7" s="21"/>
      <c r="CG7" s="20" t="s">
        <v>52</v>
      </c>
      <c r="CH7" s="21"/>
      <c r="CJ7" s="20" t="s">
        <v>33</v>
      </c>
      <c r="CK7" s="21"/>
      <c r="CM7" s="20" t="s">
        <v>41</v>
      </c>
      <c r="CN7" s="21"/>
      <c r="CP7" s="20" t="s">
        <v>52</v>
      </c>
      <c r="CQ7" s="21"/>
      <c r="CS7" s="20" t="s">
        <v>33</v>
      </c>
      <c r="CT7" s="21"/>
      <c r="CV7" s="20" t="s">
        <v>41</v>
      </c>
      <c r="CW7" s="21"/>
      <c r="CY7" s="20" t="s">
        <v>52</v>
      </c>
      <c r="CZ7" s="21"/>
      <c r="DB7" s="20" t="s">
        <v>33</v>
      </c>
      <c r="DC7" s="21"/>
      <c r="DE7" s="20" t="s">
        <v>41</v>
      </c>
      <c r="DF7" s="21"/>
      <c r="DH7" s="20" t="s">
        <v>52</v>
      </c>
      <c r="DI7" s="21"/>
    </row>
    <row r="8" spans="2:113" x14ac:dyDescent="0.25">
      <c r="B8" s="3" t="s">
        <v>58</v>
      </c>
      <c r="C8" s="8">
        <f>C7*5</f>
        <v>113.49414399999999</v>
      </c>
      <c r="F8" s="3" t="s">
        <v>3</v>
      </c>
      <c r="G8" s="2">
        <v>35</v>
      </c>
      <c r="H8" s="2">
        <v>35</v>
      </c>
      <c r="I8" s="2">
        <v>0</v>
      </c>
      <c r="L8" s="3" t="s">
        <v>5</v>
      </c>
      <c r="M8" s="2">
        <f>G10+G17+G24</f>
        <v>0</v>
      </c>
      <c r="N8" s="2">
        <f t="shared" si="0"/>
        <v>0</v>
      </c>
      <c r="O8" s="2">
        <f t="shared" si="0"/>
        <v>97</v>
      </c>
      <c r="R8" s="3"/>
      <c r="S8" s="3">
        <v>2000</v>
      </c>
      <c r="T8" s="3">
        <v>2007</v>
      </c>
      <c r="U8" s="3">
        <v>2015</v>
      </c>
      <c r="W8" s="3"/>
      <c r="X8" s="3">
        <v>2000</v>
      </c>
      <c r="Y8" s="3">
        <v>2007</v>
      </c>
      <c r="Z8" s="3">
        <v>2015</v>
      </c>
      <c r="AB8" s="3"/>
      <c r="AC8" s="3">
        <v>2000</v>
      </c>
      <c r="AD8" s="3">
        <v>2007</v>
      </c>
      <c r="AE8" s="3">
        <v>2015</v>
      </c>
      <c r="AG8" s="3"/>
      <c r="AH8" s="3">
        <v>2000</v>
      </c>
      <c r="AI8" s="3">
        <v>2007</v>
      </c>
      <c r="AJ8" s="3">
        <v>2015</v>
      </c>
      <c r="AL8" s="3"/>
      <c r="AM8" s="3">
        <v>2000</v>
      </c>
      <c r="AN8" s="3">
        <v>2007</v>
      </c>
      <c r="AO8" s="3">
        <v>2015</v>
      </c>
      <c r="AQ8" s="3"/>
      <c r="AR8" s="3">
        <v>2000</v>
      </c>
      <c r="AS8" s="3">
        <v>2007</v>
      </c>
      <c r="AT8" s="3">
        <v>2015</v>
      </c>
      <c r="AV8" s="3"/>
      <c r="AW8" s="3">
        <v>2000</v>
      </c>
      <c r="AX8" s="3">
        <v>2007</v>
      </c>
      <c r="AY8" s="3">
        <v>2015</v>
      </c>
      <c r="BA8" s="3"/>
      <c r="BB8" s="3">
        <v>2000</v>
      </c>
      <c r="BC8" s="3">
        <v>2007</v>
      </c>
      <c r="BD8" s="3">
        <v>2015</v>
      </c>
      <c r="BF8" s="3"/>
      <c r="BG8" s="3">
        <v>2000</v>
      </c>
      <c r="BH8" s="3">
        <v>2007</v>
      </c>
      <c r="BI8" s="3">
        <v>2015</v>
      </c>
      <c r="BK8" s="3"/>
      <c r="BL8" s="3">
        <v>2000</v>
      </c>
      <c r="BM8" s="3">
        <v>2007</v>
      </c>
      <c r="BN8" s="3">
        <v>2015</v>
      </c>
      <c r="BP8" s="3"/>
      <c r="BQ8" s="3">
        <v>2000</v>
      </c>
      <c r="BR8" s="3">
        <v>2007</v>
      </c>
      <c r="BS8" s="3">
        <v>2015</v>
      </c>
      <c r="BU8" s="3"/>
      <c r="BV8" s="3">
        <v>2000</v>
      </c>
      <c r="BW8" s="3">
        <v>2007</v>
      </c>
      <c r="BX8" s="3">
        <v>2015</v>
      </c>
      <c r="CA8" s="3" t="s">
        <v>5</v>
      </c>
      <c r="CB8" s="2">
        <v>4.13</v>
      </c>
      <c r="CD8" s="3" t="s">
        <v>5</v>
      </c>
      <c r="CE8" s="2">
        <v>5.0000000000000001E-3</v>
      </c>
      <c r="CG8" s="3" t="s">
        <v>5</v>
      </c>
      <c r="CH8" s="2">
        <v>0.28000000000000003</v>
      </c>
      <c r="CJ8" s="3" t="s">
        <v>5</v>
      </c>
      <c r="CK8" s="2">
        <v>16.8</v>
      </c>
      <c r="CM8" s="3" t="s">
        <v>5</v>
      </c>
      <c r="CN8" s="2">
        <v>0.02</v>
      </c>
      <c r="CP8" s="3" t="s">
        <v>5</v>
      </c>
      <c r="CQ8" s="2">
        <v>0.14000000000000001</v>
      </c>
      <c r="CS8" s="3" t="s">
        <v>5</v>
      </c>
      <c r="CT8" s="2">
        <v>7.11</v>
      </c>
      <c r="CV8" s="3" t="s">
        <v>5</v>
      </c>
      <c r="CW8" s="2">
        <v>4.0000000000000001E-3</v>
      </c>
      <c r="CY8" s="3" t="s">
        <v>5</v>
      </c>
      <c r="CZ8" s="2">
        <v>0.3</v>
      </c>
      <c r="DB8" s="3" t="s">
        <v>5</v>
      </c>
      <c r="DC8" s="2">
        <f>CB8+CK8+CT8</f>
        <v>28.04</v>
      </c>
      <c r="DE8" s="3" t="s">
        <v>5</v>
      </c>
      <c r="DF8" s="2">
        <f>CE8+CN8+CW8</f>
        <v>2.9000000000000001E-2</v>
      </c>
      <c r="DH8" s="3" t="s">
        <v>5</v>
      </c>
      <c r="DI8" s="2">
        <f>CH8+CQ8+CZ8</f>
        <v>0.72</v>
      </c>
    </row>
    <row r="9" spans="2:113" x14ac:dyDescent="0.25">
      <c r="B9" s="3" t="s">
        <v>0</v>
      </c>
      <c r="C9" s="8">
        <f>C8*52.14</f>
        <v>5917.5846681599996</v>
      </c>
      <c r="F9" s="3" t="s">
        <v>4</v>
      </c>
      <c r="G9" s="2">
        <v>0</v>
      </c>
      <c r="H9" s="2">
        <v>12</v>
      </c>
      <c r="I9" s="2">
        <v>16</v>
      </c>
      <c r="R9" s="3" t="s">
        <v>6</v>
      </c>
      <c r="S9" s="2">
        <v>2.2999999999999998</v>
      </c>
      <c r="T9" s="2">
        <v>3.33</v>
      </c>
      <c r="U9" s="2" t="s">
        <v>59</v>
      </c>
      <c r="W9" s="3" t="s">
        <v>6</v>
      </c>
      <c r="X9" s="2">
        <v>2E-3</v>
      </c>
      <c r="Y9" s="2">
        <v>2E-3</v>
      </c>
      <c r="Z9" s="2" t="s">
        <v>59</v>
      </c>
      <c r="AB9" s="3" t="s">
        <v>6</v>
      </c>
      <c r="AC9" s="2">
        <v>0.12</v>
      </c>
      <c r="AD9" s="2">
        <v>0.14000000000000001</v>
      </c>
      <c r="AE9" s="2" t="s">
        <v>59</v>
      </c>
      <c r="AG9" s="3" t="s">
        <v>6</v>
      </c>
      <c r="AH9" s="2">
        <v>13.63</v>
      </c>
      <c r="AI9" s="2">
        <v>15.14</v>
      </c>
      <c r="AJ9" s="2" t="s">
        <v>59</v>
      </c>
      <c r="AL9" s="3" t="s">
        <v>6</v>
      </c>
      <c r="AM9" s="2">
        <v>0.01</v>
      </c>
      <c r="AN9" s="2">
        <v>0.01</v>
      </c>
      <c r="AO9" s="2" t="s">
        <v>59</v>
      </c>
      <c r="AQ9" s="3" t="s">
        <v>6</v>
      </c>
      <c r="AR9" s="2">
        <v>0.43</v>
      </c>
      <c r="AS9" s="2">
        <v>0.47</v>
      </c>
      <c r="AT9" s="2" t="s">
        <v>59</v>
      </c>
      <c r="AV9" s="3" t="s">
        <v>6</v>
      </c>
      <c r="AW9" s="2">
        <v>6.74</v>
      </c>
      <c r="AX9" s="2">
        <v>7.5</v>
      </c>
      <c r="AY9" s="2" t="s">
        <v>59</v>
      </c>
      <c r="BA9" s="3" t="s">
        <v>6</v>
      </c>
      <c r="BB9" s="2">
        <v>2E-3</v>
      </c>
      <c r="BC9" s="2">
        <v>2E-3</v>
      </c>
      <c r="BD9" s="2" t="s">
        <v>59</v>
      </c>
      <c r="BF9" s="3" t="s">
        <v>6</v>
      </c>
      <c r="BG9" s="2">
        <v>0.13</v>
      </c>
      <c r="BH9" s="2">
        <v>0.15</v>
      </c>
      <c r="BI9" s="2" t="s">
        <v>59</v>
      </c>
      <c r="BK9" s="3" t="s">
        <v>6</v>
      </c>
      <c r="BL9" s="2">
        <f>S9+AH9+AW9</f>
        <v>22.67</v>
      </c>
      <c r="BM9" s="2">
        <f t="shared" ref="BM9:BN12" si="1">T9+AI9+AX9</f>
        <v>25.97</v>
      </c>
      <c r="BN9" s="2" t="s">
        <v>59</v>
      </c>
      <c r="BP9" s="3" t="s">
        <v>6</v>
      </c>
      <c r="BQ9" s="2">
        <f>X9+AM9+BB9</f>
        <v>1.4E-2</v>
      </c>
      <c r="BR9" s="2">
        <f t="shared" ref="BR9:BS12" si="2">Y9+AN9+BC9</f>
        <v>1.4E-2</v>
      </c>
      <c r="BS9" s="2" t="s">
        <v>59</v>
      </c>
      <c r="BU9" s="3" t="s">
        <v>6</v>
      </c>
      <c r="BV9" s="2">
        <f>AC9+AR9+BG9</f>
        <v>0.68</v>
      </c>
      <c r="BW9" s="2">
        <f t="shared" ref="BW9:BX12" si="3">AD9+AS9+BH9</f>
        <v>0.76</v>
      </c>
      <c r="BX9" s="2" t="s">
        <v>59</v>
      </c>
      <c r="CA9" s="4" t="s">
        <v>8</v>
      </c>
      <c r="CB9" s="2">
        <f>SUM(CB6:CB8)</f>
        <v>4.13</v>
      </c>
      <c r="CD9" s="4" t="s">
        <v>8</v>
      </c>
      <c r="CE9" s="2">
        <f>SUM(CE6:CE8)</f>
        <v>5.0000000000000001E-3</v>
      </c>
      <c r="CG9" s="4" t="s">
        <v>8</v>
      </c>
      <c r="CH9" s="2">
        <f>SUM(CH6:CH8)</f>
        <v>0.28000000000000003</v>
      </c>
      <c r="CJ9" s="4" t="s">
        <v>8</v>
      </c>
      <c r="CK9" s="2">
        <f>SUM(CK6:CK8)</f>
        <v>16.8</v>
      </c>
      <c r="CM9" s="4" t="s">
        <v>8</v>
      </c>
      <c r="CN9" s="2">
        <f>SUM(CN6:CN8)</f>
        <v>0.02</v>
      </c>
      <c r="CP9" s="4" t="s">
        <v>8</v>
      </c>
      <c r="CQ9" s="2">
        <f>SUM(CQ6:CQ8)</f>
        <v>0.14000000000000001</v>
      </c>
      <c r="CS9" s="4" t="s">
        <v>8</v>
      </c>
      <c r="CT9" s="2">
        <f>SUM(CT6:CT8)</f>
        <v>7.11</v>
      </c>
      <c r="CV9" s="4" t="s">
        <v>8</v>
      </c>
      <c r="CW9" s="2">
        <f>SUM(CW6:CW8)</f>
        <v>4.0000000000000001E-3</v>
      </c>
      <c r="CY9" s="4" t="s">
        <v>8</v>
      </c>
      <c r="CZ9" s="2">
        <f>SUM(CZ6:CZ8)</f>
        <v>0.3</v>
      </c>
      <c r="DB9" s="4" t="s">
        <v>8</v>
      </c>
      <c r="DC9" s="2">
        <f>SUM(DC6:DC8)</f>
        <v>28.04</v>
      </c>
      <c r="DE9" s="4" t="s">
        <v>8</v>
      </c>
      <c r="DF9" s="2">
        <f>SUM(DF6:DF8)</f>
        <v>2.9000000000000001E-2</v>
      </c>
      <c r="DH9" s="4" t="s">
        <v>8</v>
      </c>
      <c r="DI9" s="2">
        <f>SUM(DI6:DI8)</f>
        <v>0.72</v>
      </c>
    </row>
    <row r="10" spans="2:113" x14ac:dyDescent="0.25">
      <c r="B10" s="4" t="s">
        <v>23</v>
      </c>
      <c r="C10" s="2" t="s">
        <v>28</v>
      </c>
      <c r="F10" s="3" t="s">
        <v>5</v>
      </c>
      <c r="G10" s="2">
        <v>0</v>
      </c>
      <c r="H10" s="2">
        <v>0</v>
      </c>
      <c r="I10" s="2">
        <v>35</v>
      </c>
      <c r="R10" s="3" t="s">
        <v>3</v>
      </c>
      <c r="S10" s="2">
        <v>1</v>
      </c>
      <c r="T10" s="2">
        <v>0.81</v>
      </c>
      <c r="U10" s="2">
        <v>0.44</v>
      </c>
      <c r="W10" s="3" t="s">
        <v>3</v>
      </c>
      <c r="X10" s="2">
        <v>1E-3</v>
      </c>
      <c r="Y10" s="2">
        <v>1E-3</v>
      </c>
      <c r="Z10" s="2">
        <v>1E-3</v>
      </c>
      <c r="AB10" s="3" t="s">
        <v>3</v>
      </c>
      <c r="AC10" s="2">
        <v>0.09</v>
      </c>
      <c r="AD10" s="2">
        <v>7.0000000000000007E-2</v>
      </c>
      <c r="AE10" s="2">
        <v>0.03</v>
      </c>
      <c r="AG10" s="3" t="s">
        <v>3</v>
      </c>
      <c r="AH10" s="2">
        <v>4.6399999999999997</v>
      </c>
      <c r="AI10" s="2">
        <v>3.76</v>
      </c>
      <c r="AJ10" s="2">
        <v>2.04</v>
      </c>
      <c r="AL10" s="3" t="s">
        <v>3</v>
      </c>
      <c r="AM10" s="2">
        <v>0</v>
      </c>
      <c r="AN10" s="2">
        <v>0</v>
      </c>
      <c r="AO10" s="2">
        <v>0</v>
      </c>
      <c r="AQ10" s="3" t="s">
        <v>3</v>
      </c>
      <c r="AR10" s="2">
        <v>0.3</v>
      </c>
      <c r="AS10" s="2">
        <v>0.24</v>
      </c>
      <c r="AT10" s="2">
        <v>0.11</v>
      </c>
      <c r="AV10" s="3" t="s">
        <v>3</v>
      </c>
      <c r="AW10" s="2">
        <v>2.35</v>
      </c>
      <c r="AX10" s="2">
        <v>1.9</v>
      </c>
      <c r="AY10" s="2">
        <v>1.03</v>
      </c>
      <c r="BA10" s="3" t="s">
        <v>3</v>
      </c>
      <c r="BB10" s="2">
        <v>1E-3</v>
      </c>
      <c r="BC10" s="2">
        <v>1E-3</v>
      </c>
      <c r="BD10" s="2">
        <v>1E-3</v>
      </c>
      <c r="BF10" s="3" t="s">
        <v>3</v>
      </c>
      <c r="BG10" s="2">
        <v>0.01</v>
      </c>
      <c r="BH10" s="2">
        <v>7.0000000000000007E-2</v>
      </c>
      <c r="BI10" s="2">
        <v>0.04</v>
      </c>
      <c r="BK10" s="3" t="s">
        <v>3</v>
      </c>
      <c r="BL10" s="2">
        <f t="shared" ref="BL10" si="4">S10+AH10+AW10</f>
        <v>7.99</v>
      </c>
      <c r="BM10" s="2">
        <f t="shared" si="1"/>
        <v>6.4700000000000006</v>
      </c>
      <c r="BN10" s="2">
        <f t="shared" si="1"/>
        <v>3.51</v>
      </c>
      <c r="BP10" s="3" t="s">
        <v>3</v>
      </c>
      <c r="BQ10" s="2">
        <f t="shared" ref="BQ10" si="5">X10+AM10+BB10</f>
        <v>2E-3</v>
      </c>
      <c r="BR10" s="2">
        <f t="shared" si="2"/>
        <v>2E-3</v>
      </c>
      <c r="BS10" s="2">
        <f t="shared" si="2"/>
        <v>2E-3</v>
      </c>
      <c r="BU10" s="3" t="s">
        <v>3</v>
      </c>
      <c r="BV10" s="2">
        <f t="shared" ref="BV10" si="6">AC10+AR10+BG10</f>
        <v>0.4</v>
      </c>
      <c r="BW10" s="2">
        <f t="shared" si="3"/>
        <v>0.38</v>
      </c>
      <c r="BX10" s="2">
        <f t="shared" si="3"/>
        <v>0.18000000000000002</v>
      </c>
    </row>
    <row r="11" spans="2:113" x14ac:dyDescent="0.25">
      <c r="L11" s="29" t="s">
        <v>26</v>
      </c>
      <c r="M11" s="29"/>
      <c r="N11" s="29"/>
      <c r="O11" s="29"/>
      <c r="R11" s="3" t="s">
        <v>4</v>
      </c>
      <c r="S11" s="2" t="s">
        <v>59</v>
      </c>
      <c r="T11" s="2">
        <v>0.56000000000000005</v>
      </c>
      <c r="U11" s="2">
        <v>1.76</v>
      </c>
      <c r="W11" s="3" t="s">
        <v>4</v>
      </c>
      <c r="X11" s="2" t="s">
        <v>59</v>
      </c>
      <c r="Y11" s="2">
        <v>1E-3</v>
      </c>
      <c r="Z11" s="2">
        <v>2E-3</v>
      </c>
      <c r="AB11" s="3" t="s">
        <v>4</v>
      </c>
      <c r="AC11" s="2" t="s">
        <v>59</v>
      </c>
      <c r="AD11" s="2">
        <v>0.05</v>
      </c>
      <c r="AE11" s="2">
        <v>0.15</v>
      </c>
      <c r="AG11" s="3" t="s">
        <v>4</v>
      </c>
      <c r="AH11" s="2" t="s">
        <v>59</v>
      </c>
      <c r="AI11" s="2">
        <v>2.57</v>
      </c>
      <c r="AJ11" s="2">
        <v>8.14</v>
      </c>
      <c r="AL11" s="3" t="s">
        <v>4</v>
      </c>
      <c r="AM11" s="2" t="s">
        <v>59</v>
      </c>
      <c r="AN11" s="2">
        <v>0</v>
      </c>
      <c r="AO11" s="2">
        <v>0.01</v>
      </c>
      <c r="AQ11" s="3" t="s">
        <v>4</v>
      </c>
      <c r="AR11" s="2" t="s">
        <v>59</v>
      </c>
      <c r="AS11" s="2">
        <v>0.18</v>
      </c>
      <c r="AT11" s="2">
        <v>0.5</v>
      </c>
      <c r="AV11" s="3" t="s">
        <v>4</v>
      </c>
      <c r="AW11" s="2" t="s">
        <v>59</v>
      </c>
      <c r="AX11" s="2">
        <v>1.25</v>
      </c>
      <c r="AY11" s="2">
        <v>3.94</v>
      </c>
      <c r="BA11" s="3" t="s">
        <v>4</v>
      </c>
      <c r="BB11" s="2" t="s">
        <v>59</v>
      </c>
      <c r="BC11" s="2">
        <v>1E-3</v>
      </c>
      <c r="BD11" s="2">
        <v>2E-3</v>
      </c>
      <c r="BF11" s="3" t="s">
        <v>4</v>
      </c>
      <c r="BG11" s="2" t="s">
        <v>59</v>
      </c>
      <c r="BH11" s="2">
        <v>0.06</v>
      </c>
      <c r="BI11" s="2">
        <v>0.16</v>
      </c>
      <c r="BK11" s="3" t="s">
        <v>4</v>
      </c>
      <c r="BL11" s="2" t="s">
        <v>59</v>
      </c>
      <c r="BM11" s="2">
        <f t="shared" si="1"/>
        <v>4.38</v>
      </c>
      <c r="BN11" s="2">
        <f t="shared" si="1"/>
        <v>13.84</v>
      </c>
      <c r="BP11" s="3" t="s">
        <v>4</v>
      </c>
      <c r="BQ11" s="2" t="s">
        <v>59</v>
      </c>
      <c r="BR11" s="2">
        <f t="shared" si="2"/>
        <v>2E-3</v>
      </c>
      <c r="BS11" s="2">
        <f t="shared" si="2"/>
        <v>1.4E-2</v>
      </c>
      <c r="BU11" s="3" t="s">
        <v>4</v>
      </c>
      <c r="BV11" s="2" t="s">
        <v>59</v>
      </c>
      <c r="BW11" s="2">
        <f t="shared" si="3"/>
        <v>0.28999999999999998</v>
      </c>
      <c r="BX11" s="2">
        <f t="shared" si="3"/>
        <v>0.81</v>
      </c>
      <c r="CA11" s="20" t="s">
        <v>34</v>
      </c>
      <c r="CB11" s="21"/>
      <c r="CD11" s="20" t="s">
        <v>42</v>
      </c>
      <c r="CE11" s="21"/>
      <c r="CG11" s="20" t="s">
        <v>53</v>
      </c>
      <c r="CH11" s="21"/>
      <c r="CJ11" s="20" t="s">
        <v>34</v>
      </c>
      <c r="CK11" s="21"/>
      <c r="CM11" s="20" t="s">
        <v>42</v>
      </c>
      <c r="CN11" s="21"/>
      <c r="CP11" s="20" t="s">
        <v>53</v>
      </c>
      <c r="CQ11" s="21"/>
      <c r="CS11" s="20" t="s">
        <v>34</v>
      </c>
      <c r="CT11" s="21"/>
      <c r="CV11" s="20" t="s">
        <v>42</v>
      </c>
      <c r="CW11" s="21"/>
      <c r="CY11" s="20" t="s">
        <v>53</v>
      </c>
      <c r="CZ11" s="21"/>
      <c r="DB11" s="20" t="s">
        <v>34</v>
      </c>
      <c r="DC11" s="21"/>
      <c r="DE11" s="20" t="s">
        <v>42</v>
      </c>
      <c r="DF11" s="21"/>
      <c r="DH11" s="20" t="s">
        <v>53</v>
      </c>
      <c r="DI11" s="21"/>
    </row>
    <row r="12" spans="2:113" x14ac:dyDescent="0.25">
      <c r="B12" s="24" t="s">
        <v>24</v>
      </c>
      <c r="C12" s="24"/>
      <c r="F12" s="24" t="s">
        <v>11</v>
      </c>
      <c r="G12" s="24"/>
      <c r="H12" s="24"/>
      <c r="I12" s="24"/>
      <c r="L12" s="24" t="s">
        <v>19</v>
      </c>
      <c r="M12" s="24"/>
      <c r="N12" s="24"/>
      <c r="O12" s="24"/>
      <c r="R12" s="3" t="s">
        <v>5</v>
      </c>
      <c r="S12" s="2" t="s">
        <v>59</v>
      </c>
      <c r="T12" s="2" t="s">
        <v>59</v>
      </c>
      <c r="U12" s="2">
        <v>1.52</v>
      </c>
      <c r="W12" s="3" t="s">
        <v>5</v>
      </c>
      <c r="X12" s="2" t="s">
        <v>59</v>
      </c>
      <c r="Y12" s="2" t="s">
        <v>59</v>
      </c>
      <c r="Z12" s="2">
        <v>2E-3</v>
      </c>
      <c r="AB12" s="3" t="s">
        <v>5</v>
      </c>
      <c r="AC12" s="2" t="s">
        <v>59</v>
      </c>
      <c r="AD12" s="2" t="s">
        <v>59</v>
      </c>
      <c r="AE12" s="2">
        <v>0.1</v>
      </c>
      <c r="AG12" s="3" t="s">
        <v>5</v>
      </c>
      <c r="AH12" s="2" t="s">
        <v>59</v>
      </c>
      <c r="AI12" s="2" t="s">
        <v>59</v>
      </c>
      <c r="AJ12" s="2">
        <v>6.17</v>
      </c>
      <c r="AL12" s="3" t="s">
        <v>5</v>
      </c>
      <c r="AM12" s="2" t="s">
        <v>59</v>
      </c>
      <c r="AN12" s="2" t="s">
        <v>59</v>
      </c>
      <c r="AO12" s="2">
        <v>0.01</v>
      </c>
      <c r="AQ12" s="3" t="s">
        <v>5</v>
      </c>
      <c r="AR12" s="2" t="s">
        <v>59</v>
      </c>
      <c r="AS12" s="2" t="s">
        <v>59</v>
      </c>
      <c r="AT12" s="2">
        <v>0.36</v>
      </c>
      <c r="AV12" s="3" t="s">
        <v>5</v>
      </c>
      <c r="AW12" s="2" t="s">
        <v>59</v>
      </c>
      <c r="AX12" s="2" t="s">
        <v>59</v>
      </c>
      <c r="AY12" s="2">
        <v>2.61</v>
      </c>
      <c r="BA12" s="3" t="s">
        <v>5</v>
      </c>
      <c r="BB12" s="2" t="s">
        <v>59</v>
      </c>
      <c r="BC12" s="2" t="s">
        <v>59</v>
      </c>
      <c r="BD12" s="2">
        <v>2E-3</v>
      </c>
      <c r="BF12" s="3" t="s">
        <v>5</v>
      </c>
      <c r="BG12" s="2" t="s">
        <v>59</v>
      </c>
      <c r="BH12" s="2" t="s">
        <v>59</v>
      </c>
      <c r="BI12" s="2">
        <v>0.11</v>
      </c>
      <c r="BK12" s="3" t="s">
        <v>5</v>
      </c>
      <c r="BL12" s="2" t="s">
        <v>59</v>
      </c>
      <c r="BM12" s="2" t="s">
        <v>59</v>
      </c>
      <c r="BN12" s="2">
        <f t="shared" si="1"/>
        <v>10.299999999999999</v>
      </c>
      <c r="BP12" s="3" t="s">
        <v>5</v>
      </c>
      <c r="BQ12" s="2" t="s">
        <v>59</v>
      </c>
      <c r="BR12" s="2" t="s">
        <v>59</v>
      </c>
      <c r="BS12" s="2">
        <f t="shared" si="2"/>
        <v>1.4E-2</v>
      </c>
      <c r="BU12" s="3" t="s">
        <v>5</v>
      </c>
      <c r="BV12" s="2" t="s">
        <v>59</v>
      </c>
      <c r="BW12" s="2" t="s">
        <v>59</v>
      </c>
      <c r="BX12" s="2">
        <f t="shared" si="3"/>
        <v>0.56999999999999995</v>
      </c>
      <c r="CA12" s="3" t="s">
        <v>5</v>
      </c>
      <c r="CB12" s="2">
        <v>0.73</v>
      </c>
      <c r="CD12" s="3" t="s">
        <v>5</v>
      </c>
      <c r="CE12" s="2">
        <v>0.37</v>
      </c>
      <c r="CG12" s="3" t="s">
        <v>5</v>
      </c>
      <c r="CH12" s="2">
        <v>4.0000000000000001E-3</v>
      </c>
      <c r="CJ12" s="3" t="s">
        <v>5</v>
      </c>
      <c r="CK12" s="2">
        <v>2.88</v>
      </c>
      <c r="CM12" s="3" t="s">
        <v>5</v>
      </c>
      <c r="CN12" s="2">
        <v>1.32</v>
      </c>
      <c r="CP12" s="3" t="s">
        <v>5</v>
      </c>
      <c r="CQ12" s="2">
        <v>2E-3</v>
      </c>
      <c r="CS12" s="3" t="s">
        <v>5</v>
      </c>
      <c r="CT12" s="2">
        <v>0.95</v>
      </c>
      <c r="CV12" s="3" t="s">
        <v>5</v>
      </c>
      <c r="CW12" s="2">
        <v>0.49</v>
      </c>
      <c r="CY12" s="3" t="s">
        <v>5</v>
      </c>
      <c r="CZ12" s="2">
        <v>0.01</v>
      </c>
      <c r="DB12" s="3" t="s">
        <v>5</v>
      </c>
      <c r="DC12" s="2">
        <f>CB12+CK12+CT12</f>
        <v>4.5599999999999996</v>
      </c>
      <c r="DE12" s="3" t="s">
        <v>5</v>
      </c>
      <c r="DF12" s="2">
        <f>CE12+CN12+CW12</f>
        <v>2.1799999999999997</v>
      </c>
      <c r="DH12" s="3" t="s">
        <v>5</v>
      </c>
      <c r="DI12" s="2">
        <f>CH12+CQ12+CZ12</f>
        <v>1.6E-2</v>
      </c>
    </row>
    <row r="13" spans="2:113" x14ac:dyDescent="0.25">
      <c r="B13" s="3" t="s">
        <v>13</v>
      </c>
      <c r="C13" s="8">
        <v>16.128</v>
      </c>
      <c r="F13" s="3"/>
      <c r="G13" s="3">
        <v>2000</v>
      </c>
      <c r="H13" s="3">
        <v>2007</v>
      </c>
      <c r="I13" s="3">
        <v>2015</v>
      </c>
      <c r="L13" s="3"/>
      <c r="M13" s="3" t="s">
        <v>16</v>
      </c>
      <c r="N13" s="3" t="s">
        <v>17</v>
      </c>
      <c r="O13" s="3" t="s">
        <v>18</v>
      </c>
      <c r="R13" s="4" t="s">
        <v>8</v>
      </c>
      <c r="S13" s="2">
        <f>SUM(S9:S12)</f>
        <v>3.3</v>
      </c>
      <c r="T13" s="2">
        <f>SUM(T9:T12)</f>
        <v>4.7000000000000011</v>
      </c>
      <c r="U13" s="2">
        <f>SUM(U9:U12)</f>
        <v>3.72</v>
      </c>
      <c r="W13" s="4" t="s">
        <v>8</v>
      </c>
      <c r="X13" s="2">
        <f>SUM(X9:X12)</f>
        <v>3.0000000000000001E-3</v>
      </c>
      <c r="Y13" s="2">
        <f>SUM(Y9:Y12)</f>
        <v>4.0000000000000001E-3</v>
      </c>
      <c r="Z13" s="2">
        <f>SUM(Z9:Z12)</f>
        <v>5.0000000000000001E-3</v>
      </c>
      <c r="AB13" s="4" t="s">
        <v>8</v>
      </c>
      <c r="AC13" s="2">
        <f>SUM(AC9:AC12)</f>
        <v>0.21</v>
      </c>
      <c r="AD13" s="2">
        <f>SUM(AD9:AD12)</f>
        <v>0.26</v>
      </c>
      <c r="AE13" s="2">
        <f>SUM(AE9:AE12)</f>
        <v>0.28000000000000003</v>
      </c>
      <c r="AG13" s="4" t="s">
        <v>8</v>
      </c>
      <c r="AH13" s="2">
        <f>SUM(AH9:AH12)</f>
        <v>18.27</v>
      </c>
      <c r="AI13" s="2">
        <f>SUM(AI9:AI12)</f>
        <v>21.47</v>
      </c>
      <c r="AJ13" s="2">
        <f>SUM(AJ9:AJ12)</f>
        <v>16.350000000000001</v>
      </c>
      <c r="AL13" s="4" t="s">
        <v>8</v>
      </c>
      <c r="AM13" s="2">
        <f>SUM(AM9:AM12)</f>
        <v>0.01</v>
      </c>
      <c r="AN13" s="2">
        <f>SUM(AN9:AN12)</f>
        <v>0.01</v>
      </c>
      <c r="AO13" s="2">
        <f>SUM(AO9:AO12)</f>
        <v>0.02</v>
      </c>
      <c r="AQ13" s="4" t="s">
        <v>8</v>
      </c>
      <c r="AR13" s="2">
        <f>SUM(AR9:AR12)</f>
        <v>0.73</v>
      </c>
      <c r="AS13" s="2">
        <f>SUM(AS9:AS12)</f>
        <v>0.8899999999999999</v>
      </c>
      <c r="AT13" s="2">
        <f>SUM(AT9:AT12)</f>
        <v>0.97</v>
      </c>
      <c r="AV13" s="4" t="s">
        <v>8</v>
      </c>
      <c r="AW13" s="2">
        <f>SUM(AW9:AW12)</f>
        <v>9.09</v>
      </c>
      <c r="AX13" s="2">
        <f>SUM(AX9:AX12)</f>
        <v>10.65</v>
      </c>
      <c r="AY13" s="2">
        <f>SUM(AY9:AY12)</f>
        <v>7.58</v>
      </c>
      <c r="BA13" s="4" t="s">
        <v>8</v>
      </c>
      <c r="BB13" s="2">
        <f>SUM(BB9:BB12)</f>
        <v>3.0000000000000001E-3</v>
      </c>
      <c r="BC13" s="2">
        <f>SUM(BC9:BC12)</f>
        <v>4.0000000000000001E-3</v>
      </c>
      <c r="BD13" s="2">
        <f>SUM(BD9:BD12)</f>
        <v>5.0000000000000001E-3</v>
      </c>
      <c r="BF13" s="4" t="s">
        <v>8</v>
      </c>
      <c r="BG13" s="2">
        <f>SUM(BG9:BG12)</f>
        <v>0.14000000000000001</v>
      </c>
      <c r="BH13" s="2">
        <f>SUM(BH9:BH12)</f>
        <v>0.28000000000000003</v>
      </c>
      <c r="BI13" s="2">
        <f>SUM(BI9:BI12)</f>
        <v>0.31</v>
      </c>
      <c r="BK13" s="4" t="s">
        <v>8</v>
      </c>
      <c r="BL13" s="2">
        <f>SUM(BL9:BL12)</f>
        <v>30.660000000000004</v>
      </c>
      <c r="BM13" s="2">
        <f>SUM(BM9:BM12)</f>
        <v>36.82</v>
      </c>
      <c r="BN13" s="2">
        <f>SUM(BN9:BN12)</f>
        <v>27.65</v>
      </c>
      <c r="BP13" s="4" t="s">
        <v>8</v>
      </c>
      <c r="BQ13" s="2">
        <f>SUM(BQ9:BQ12)</f>
        <v>1.6E-2</v>
      </c>
      <c r="BR13" s="2">
        <f>SUM(BR9:BR12)</f>
        <v>1.8000000000000002E-2</v>
      </c>
      <c r="BS13" s="2">
        <f>SUM(BS9:BS12)</f>
        <v>0.03</v>
      </c>
      <c r="BU13" s="4" t="s">
        <v>8</v>
      </c>
      <c r="BV13" s="2">
        <f>SUM(BV9:BV12)</f>
        <v>1.08</v>
      </c>
      <c r="BW13" s="2">
        <f>SUM(BW9:BW12)</f>
        <v>1.4300000000000002</v>
      </c>
      <c r="BX13" s="2">
        <f>SUM(BX9:BX12)</f>
        <v>1.56</v>
      </c>
      <c r="CA13" s="4" t="s">
        <v>8</v>
      </c>
      <c r="CB13" s="2">
        <f>SUM(CB10:CB12)</f>
        <v>0.73</v>
      </c>
      <c r="CD13" s="4" t="s">
        <v>8</v>
      </c>
      <c r="CE13" s="2">
        <f>SUM(CE10:CE12)</f>
        <v>0.37</v>
      </c>
      <c r="CG13" s="4" t="s">
        <v>8</v>
      </c>
      <c r="CH13" s="2">
        <f>SUM(CH10:CH12)</f>
        <v>4.0000000000000001E-3</v>
      </c>
      <c r="CJ13" s="4" t="s">
        <v>8</v>
      </c>
      <c r="CK13" s="2">
        <f>SUM(CK10:CK12)</f>
        <v>2.88</v>
      </c>
      <c r="CM13" s="4" t="s">
        <v>8</v>
      </c>
      <c r="CN13" s="2">
        <f>SUM(CN10:CN12)</f>
        <v>1.32</v>
      </c>
      <c r="CP13" s="4" t="s">
        <v>8</v>
      </c>
      <c r="CQ13" s="2">
        <f>SUM(CQ10:CQ12)</f>
        <v>2E-3</v>
      </c>
      <c r="CS13" s="4" t="s">
        <v>8</v>
      </c>
      <c r="CT13" s="2">
        <f>SUM(CT10:CT12)</f>
        <v>0.95</v>
      </c>
      <c r="CV13" s="4" t="s">
        <v>8</v>
      </c>
      <c r="CW13" s="2">
        <f>SUM(CW10:CW12)</f>
        <v>0.49</v>
      </c>
      <c r="CY13" s="4" t="s">
        <v>8</v>
      </c>
      <c r="CZ13" s="2">
        <f>SUM(CZ10:CZ12)</f>
        <v>0.01</v>
      </c>
      <c r="DB13" s="4" t="s">
        <v>8</v>
      </c>
      <c r="DC13" s="2">
        <f>SUM(DC10:DC12)</f>
        <v>4.5599999999999996</v>
      </c>
      <c r="DE13" s="4" t="s">
        <v>8</v>
      </c>
      <c r="DF13" s="2">
        <f>SUM(DF10:DF12)</f>
        <v>2.1799999999999997</v>
      </c>
      <c r="DH13" s="4" t="s">
        <v>8</v>
      </c>
      <c r="DI13" s="2">
        <f>SUM(DI10:DI12)</f>
        <v>1.6E-2</v>
      </c>
    </row>
    <row r="14" spans="2:113" x14ac:dyDescent="0.25">
      <c r="B14" s="3" t="s">
        <v>15</v>
      </c>
      <c r="C14" s="8">
        <v>0.94499999999999995</v>
      </c>
      <c r="F14" s="3" t="s">
        <v>6</v>
      </c>
      <c r="G14" s="2">
        <v>74</v>
      </c>
      <c r="H14" s="2">
        <v>84</v>
      </c>
      <c r="I14" s="2">
        <v>0</v>
      </c>
      <c r="L14" s="3" t="s">
        <v>6</v>
      </c>
      <c r="M14" s="2">
        <f>M5</f>
        <v>115</v>
      </c>
      <c r="N14" s="8">
        <f>C9</f>
        <v>5917.5846681599996</v>
      </c>
      <c r="O14" s="8">
        <f>N14*10</f>
        <v>59175.8466816</v>
      </c>
    </row>
    <row r="15" spans="2:113" x14ac:dyDescent="0.25">
      <c r="B15" s="3" t="s">
        <v>14</v>
      </c>
      <c r="C15" s="8">
        <v>4.6666999999999996</v>
      </c>
      <c r="F15" s="3" t="s">
        <v>3</v>
      </c>
      <c r="G15" s="2">
        <v>38</v>
      </c>
      <c r="H15" s="2">
        <v>21</v>
      </c>
      <c r="I15" s="2">
        <v>0</v>
      </c>
      <c r="L15" s="3" t="s">
        <v>3</v>
      </c>
      <c r="M15" s="2">
        <f>M6</f>
        <v>82</v>
      </c>
      <c r="N15" s="8">
        <f>C9</f>
        <v>5917.5846681599996</v>
      </c>
      <c r="O15" s="8">
        <f>N15*1</f>
        <v>5917.5846681599996</v>
      </c>
      <c r="R15" s="24" t="s">
        <v>34</v>
      </c>
      <c r="S15" s="24"/>
      <c r="T15" s="24"/>
      <c r="U15" s="24"/>
      <c r="W15" s="24" t="s">
        <v>42</v>
      </c>
      <c r="X15" s="24"/>
      <c r="Y15" s="24"/>
      <c r="Z15" s="24"/>
      <c r="AB15" s="24" t="s">
        <v>53</v>
      </c>
      <c r="AC15" s="24"/>
      <c r="AD15" s="24"/>
      <c r="AE15" s="24"/>
      <c r="AG15" s="24" t="s">
        <v>34</v>
      </c>
      <c r="AH15" s="24"/>
      <c r="AI15" s="24"/>
      <c r="AJ15" s="24"/>
      <c r="AL15" s="24" t="s">
        <v>42</v>
      </c>
      <c r="AM15" s="24"/>
      <c r="AN15" s="24"/>
      <c r="AO15" s="24"/>
      <c r="AQ15" s="24" t="s">
        <v>53</v>
      </c>
      <c r="AR15" s="24"/>
      <c r="AS15" s="24"/>
      <c r="AT15" s="24"/>
      <c r="AV15" s="24" t="s">
        <v>34</v>
      </c>
      <c r="AW15" s="24"/>
      <c r="AX15" s="24"/>
      <c r="AY15" s="24"/>
      <c r="BA15" s="24" t="s">
        <v>42</v>
      </c>
      <c r="BB15" s="24"/>
      <c r="BC15" s="24"/>
      <c r="BD15" s="24"/>
      <c r="BF15" s="24" t="s">
        <v>53</v>
      </c>
      <c r="BG15" s="24"/>
      <c r="BH15" s="24"/>
      <c r="BI15" s="24"/>
      <c r="BK15" s="20" t="s">
        <v>34</v>
      </c>
      <c r="BL15" s="25"/>
      <c r="BM15" s="25"/>
      <c r="BN15" s="21"/>
      <c r="BP15" s="20" t="s">
        <v>42</v>
      </c>
      <c r="BQ15" s="25"/>
      <c r="BR15" s="25"/>
      <c r="BS15" s="21"/>
      <c r="BU15" s="20" t="s">
        <v>53</v>
      </c>
      <c r="BV15" s="25"/>
      <c r="BW15" s="25"/>
      <c r="BX15" s="21"/>
      <c r="CA15" s="20" t="s">
        <v>35</v>
      </c>
      <c r="CB15" s="21"/>
      <c r="CD15" s="20" t="s">
        <v>43</v>
      </c>
      <c r="CE15" s="21"/>
      <c r="CG15" s="20" t="s">
        <v>54</v>
      </c>
      <c r="CH15" s="21"/>
      <c r="CJ15" s="20" t="s">
        <v>35</v>
      </c>
      <c r="CK15" s="21"/>
      <c r="CM15" s="20" t="s">
        <v>43</v>
      </c>
      <c r="CN15" s="21"/>
      <c r="CP15" s="20" t="s">
        <v>54</v>
      </c>
      <c r="CQ15" s="21"/>
      <c r="CS15" s="20" t="s">
        <v>35</v>
      </c>
      <c r="CT15" s="21"/>
      <c r="CV15" s="20" t="s">
        <v>43</v>
      </c>
      <c r="CW15" s="21"/>
      <c r="CY15" s="20" t="s">
        <v>54</v>
      </c>
      <c r="CZ15" s="21"/>
      <c r="DB15" s="20" t="s">
        <v>35</v>
      </c>
      <c r="DC15" s="21"/>
      <c r="DE15" s="20" t="s">
        <v>43</v>
      </c>
      <c r="DF15" s="21"/>
      <c r="DH15" s="20" t="s">
        <v>54</v>
      </c>
      <c r="DI15" s="21"/>
    </row>
    <row r="16" spans="2:113" x14ac:dyDescent="0.25">
      <c r="B16" s="3" t="s">
        <v>1</v>
      </c>
      <c r="C16" s="8">
        <f>C15*C13</f>
        <v>75.264537599999997</v>
      </c>
      <c r="F16" s="3" t="s">
        <v>4</v>
      </c>
      <c r="G16" s="2">
        <v>0</v>
      </c>
      <c r="H16" s="2">
        <v>29</v>
      </c>
      <c r="I16" s="2">
        <v>97</v>
      </c>
      <c r="L16" s="6"/>
      <c r="M16" s="6"/>
      <c r="N16" s="6"/>
      <c r="O16" s="6"/>
      <c r="R16" s="3"/>
      <c r="S16" s="3">
        <v>2000</v>
      </c>
      <c r="T16" s="3">
        <v>2007</v>
      </c>
      <c r="U16" s="3">
        <v>2015</v>
      </c>
      <c r="W16" s="3"/>
      <c r="X16" s="3">
        <v>2000</v>
      </c>
      <c r="Y16" s="3">
        <v>2007</v>
      </c>
      <c r="Z16" s="3">
        <v>2015</v>
      </c>
      <c r="AB16" s="3"/>
      <c r="AC16" s="3">
        <v>2000</v>
      </c>
      <c r="AD16" s="3">
        <v>2007</v>
      </c>
      <c r="AE16" s="3">
        <v>2015</v>
      </c>
      <c r="AG16" s="3"/>
      <c r="AH16" s="3">
        <v>2000</v>
      </c>
      <c r="AI16" s="3">
        <v>2007</v>
      </c>
      <c r="AJ16" s="3">
        <v>2015</v>
      </c>
      <c r="AL16" s="3"/>
      <c r="AM16" s="3">
        <v>2000</v>
      </c>
      <c r="AN16" s="3">
        <v>2007</v>
      </c>
      <c r="AO16" s="3">
        <v>2015</v>
      </c>
      <c r="AQ16" s="3"/>
      <c r="AR16" s="3">
        <v>2000</v>
      </c>
      <c r="AS16" s="3">
        <v>2007</v>
      </c>
      <c r="AT16" s="3">
        <v>2015</v>
      </c>
      <c r="AV16" s="3"/>
      <c r="AW16" s="3">
        <v>2000</v>
      </c>
      <c r="AX16" s="3">
        <v>2007</v>
      </c>
      <c r="AY16" s="3">
        <v>2015</v>
      </c>
      <c r="BA16" s="3"/>
      <c r="BB16" s="3">
        <v>2000</v>
      </c>
      <c r="BC16" s="3">
        <v>2007</v>
      </c>
      <c r="BD16" s="3">
        <v>2015</v>
      </c>
      <c r="BF16" s="3"/>
      <c r="BG16" s="3">
        <v>2000</v>
      </c>
      <c r="BH16" s="3">
        <v>2007</v>
      </c>
      <c r="BI16" s="3">
        <v>2015</v>
      </c>
      <c r="BK16" s="3"/>
      <c r="BL16" s="3">
        <v>2000</v>
      </c>
      <c r="BM16" s="3">
        <v>2007</v>
      </c>
      <c r="BN16" s="3">
        <v>2015</v>
      </c>
      <c r="BP16" s="3"/>
      <c r="BQ16" s="3">
        <v>2000</v>
      </c>
      <c r="BR16" s="3">
        <v>2007</v>
      </c>
      <c r="BS16" s="3">
        <v>2015</v>
      </c>
      <c r="BU16" s="3"/>
      <c r="BV16" s="3">
        <v>2000</v>
      </c>
      <c r="BW16" s="3">
        <v>2007</v>
      </c>
      <c r="BX16" s="3">
        <v>2015</v>
      </c>
      <c r="CA16" s="3" t="s">
        <v>5</v>
      </c>
      <c r="CB16" s="2">
        <v>0.56999999999999995</v>
      </c>
      <c r="CD16" s="3" t="s">
        <v>5</v>
      </c>
      <c r="CE16" s="2">
        <v>0.44</v>
      </c>
      <c r="CG16" s="3" t="s">
        <v>5</v>
      </c>
      <c r="CH16" s="2">
        <v>2.2000000000000002</v>
      </c>
      <c r="CJ16" s="3" t="s">
        <v>5</v>
      </c>
      <c r="CK16" s="2">
        <v>2.34</v>
      </c>
      <c r="CM16" s="3" t="s">
        <v>5</v>
      </c>
      <c r="CN16" s="2">
        <v>1.57</v>
      </c>
      <c r="CP16" s="3" t="s">
        <v>5</v>
      </c>
      <c r="CQ16" s="2">
        <v>1.1000000000000001</v>
      </c>
      <c r="CS16" s="3" t="s">
        <v>5</v>
      </c>
      <c r="CT16" s="2">
        <v>0.8</v>
      </c>
      <c r="CV16" s="3" t="s">
        <v>5</v>
      </c>
      <c r="CW16" s="2">
        <v>0.56000000000000005</v>
      </c>
      <c r="CY16" s="3" t="s">
        <v>5</v>
      </c>
      <c r="CZ16" s="2">
        <v>2.1</v>
      </c>
      <c r="DB16" s="3" t="s">
        <v>5</v>
      </c>
      <c r="DC16" s="2">
        <f>CB16+CK16+CT16</f>
        <v>3.71</v>
      </c>
      <c r="DE16" s="3" t="s">
        <v>5</v>
      </c>
      <c r="DF16" s="2">
        <f>CE16+CN16+CW16</f>
        <v>2.5700000000000003</v>
      </c>
      <c r="DH16" s="3" t="s">
        <v>5</v>
      </c>
      <c r="DI16" s="2">
        <f>CH16+CQ16+CZ16</f>
        <v>5.4</v>
      </c>
    </row>
    <row r="17" spans="2:113" x14ac:dyDescent="0.25">
      <c r="B17" s="3" t="s">
        <v>58</v>
      </c>
      <c r="C17" s="8">
        <f>C16*5</f>
        <v>376.32268799999997</v>
      </c>
      <c r="F17" s="3" t="s">
        <v>5</v>
      </c>
      <c r="G17" s="2">
        <v>0</v>
      </c>
      <c r="H17" s="2">
        <v>0</v>
      </c>
      <c r="I17" s="2">
        <v>51</v>
      </c>
      <c r="L17" s="20" t="s">
        <v>20</v>
      </c>
      <c r="M17" s="25"/>
      <c r="N17" s="25"/>
      <c r="O17" s="21"/>
      <c r="R17" s="3" t="s">
        <v>6</v>
      </c>
      <c r="S17" s="2">
        <v>1.1000000000000001</v>
      </c>
      <c r="T17" s="2">
        <v>1.24</v>
      </c>
      <c r="U17" s="2" t="s">
        <v>59</v>
      </c>
      <c r="W17" s="3" t="s">
        <v>6</v>
      </c>
      <c r="X17" s="2">
        <v>0.46</v>
      </c>
      <c r="Y17" s="2">
        <v>0.49</v>
      </c>
      <c r="Z17" s="2" t="s">
        <v>59</v>
      </c>
      <c r="AB17" s="3" t="s">
        <v>6</v>
      </c>
      <c r="AC17" s="2">
        <v>2E-3</v>
      </c>
      <c r="AD17" s="2">
        <v>2E-3</v>
      </c>
      <c r="AE17" s="2" t="s">
        <v>59</v>
      </c>
      <c r="AG17" s="3" t="s">
        <v>6</v>
      </c>
      <c r="AH17" s="2">
        <v>4.29</v>
      </c>
      <c r="AI17" s="2">
        <v>4.84</v>
      </c>
      <c r="AJ17" s="2" t="s">
        <v>59</v>
      </c>
      <c r="AL17" s="3" t="s">
        <v>6</v>
      </c>
      <c r="AM17" s="2">
        <v>1.97</v>
      </c>
      <c r="AN17" s="2">
        <v>2.11</v>
      </c>
      <c r="AO17" s="2" t="s">
        <v>59</v>
      </c>
      <c r="AQ17" s="3" t="s">
        <v>6</v>
      </c>
      <c r="AR17" s="2">
        <v>0.01</v>
      </c>
      <c r="AS17" s="2">
        <v>0.01</v>
      </c>
      <c r="AT17" s="2" t="s">
        <v>59</v>
      </c>
      <c r="AV17" s="3" t="s">
        <v>6</v>
      </c>
      <c r="AW17" s="2">
        <v>1.1399999999999999</v>
      </c>
      <c r="AX17" s="2">
        <v>1.29</v>
      </c>
      <c r="AY17" s="2" t="s">
        <v>59</v>
      </c>
      <c r="BA17" s="3" t="s">
        <v>6</v>
      </c>
      <c r="BB17" s="2">
        <v>0.93</v>
      </c>
      <c r="BC17" s="2">
        <v>0.99</v>
      </c>
      <c r="BD17" s="2" t="s">
        <v>59</v>
      </c>
      <c r="BF17" s="3" t="s">
        <v>6</v>
      </c>
      <c r="BG17" s="2">
        <v>5.0000000000000001E-3</v>
      </c>
      <c r="BH17" s="2">
        <v>5.0000000000000001E-3</v>
      </c>
      <c r="BI17" s="2" t="s">
        <v>59</v>
      </c>
      <c r="BK17" s="3" t="s">
        <v>6</v>
      </c>
      <c r="BL17" s="2">
        <f>S17+AH17+AW17</f>
        <v>6.53</v>
      </c>
      <c r="BM17" s="2">
        <f t="shared" ref="BM17:BN20" si="7">T17+AI17+AX17</f>
        <v>7.37</v>
      </c>
      <c r="BN17" s="2" t="s">
        <v>59</v>
      </c>
      <c r="BP17" s="3" t="s">
        <v>6</v>
      </c>
      <c r="BQ17" s="2">
        <f>X17+AM17+BB17</f>
        <v>3.3600000000000003</v>
      </c>
      <c r="BR17" s="2">
        <f t="shared" ref="BR17:BS20" si="8">Y17+AN17+BC17</f>
        <v>3.59</v>
      </c>
      <c r="BS17" s="2" t="s">
        <v>59</v>
      </c>
      <c r="BU17" s="3" t="s">
        <v>6</v>
      </c>
      <c r="BV17" s="2">
        <f>AC17+AR17+BG17</f>
        <v>1.7000000000000001E-2</v>
      </c>
      <c r="BW17" s="2">
        <f t="shared" ref="BW17:BX20" si="9">AD17+AS17+BH17</f>
        <v>1.7000000000000001E-2</v>
      </c>
      <c r="BX17" s="2" t="s">
        <v>59</v>
      </c>
      <c r="CA17" s="4" t="s">
        <v>8</v>
      </c>
      <c r="CB17" s="2">
        <f>SUM(CB14:CB16)</f>
        <v>0.56999999999999995</v>
      </c>
      <c r="CD17" s="4" t="s">
        <v>8</v>
      </c>
      <c r="CE17" s="2">
        <f>SUM(CE14:CE16)</f>
        <v>0.44</v>
      </c>
      <c r="CG17" s="4" t="s">
        <v>8</v>
      </c>
      <c r="CH17" s="2">
        <f>SUM(CH14:CH16)</f>
        <v>2.2000000000000002</v>
      </c>
      <c r="CJ17" s="4" t="s">
        <v>8</v>
      </c>
      <c r="CK17" s="2">
        <f>SUM(CK14:CK16)</f>
        <v>2.34</v>
      </c>
      <c r="CM17" s="4" t="s">
        <v>8</v>
      </c>
      <c r="CN17" s="2">
        <f>SUM(CN14:CN16)</f>
        <v>1.57</v>
      </c>
      <c r="CP17" s="4" t="s">
        <v>8</v>
      </c>
      <c r="CQ17" s="2">
        <f>SUM(CQ14:CQ16)</f>
        <v>1.1000000000000001</v>
      </c>
      <c r="CS17" s="4" t="s">
        <v>8</v>
      </c>
      <c r="CT17" s="2">
        <f>SUM(CT14:CT16)</f>
        <v>0.8</v>
      </c>
      <c r="CV17" s="4" t="s">
        <v>8</v>
      </c>
      <c r="CW17" s="2">
        <f>SUM(CW14:CW16)</f>
        <v>0.56000000000000005</v>
      </c>
      <c r="CY17" s="4" t="s">
        <v>8</v>
      </c>
      <c r="CZ17" s="2">
        <f>SUM(CZ14:CZ16)</f>
        <v>2.1</v>
      </c>
      <c r="DB17" s="4" t="s">
        <v>8</v>
      </c>
      <c r="DC17" s="2">
        <f>SUM(DC14:DC16)</f>
        <v>3.71</v>
      </c>
      <c r="DE17" s="4" t="s">
        <v>8</v>
      </c>
      <c r="DF17" s="2">
        <f>SUM(DF14:DF16)</f>
        <v>2.5700000000000003</v>
      </c>
      <c r="DH17" s="4" t="s">
        <v>8</v>
      </c>
      <c r="DI17" s="2">
        <f>SUM(DI14:DI16)</f>
        <v>5.4</v>
      </c>
    </row>
    <row r="18" spans="2:113" x14ac:dyDescent="0.25">
      <c r="B18" s="3" t="s">
        <v>0</v>
      </c>
      <c r="C18" s="8">
        <f>C17*52.14</f>
        <v>19621.464952319999</v>
      </c>
      <c r="I18" s="7"/>
      <c r="L18" s="3"/>
      <c r="M18" s="3" t="s">
        <v>16</v>
      </c>
      <c r="N18" s="3" t="s">
        <v>17</v>
      </c>
      <c r="O18" s="3" t="s">
        <v>18</v>
      </c>
      <c r="R18" s="3" t="s">
        <v>3</v>
      </c>
      <c r="S18" s="2">
        <v>0.3</v>
      </c>
      <c r="T18" s="2">
        <v>0.25</v>
      </c>
      <c r="U18" s="2">
        <v>0.13</v>
      </c>
      <c r="W18" s="3" t="s">
        <v>3</v>
      </c>
      <c r="X18" s="2">
        <v>0.2</v>
      </c>
      <c r="Y18" s="2">
        <v>0.15</v>
      </c>
      <c r="Z18" s="2">
        <v>7.0000000000000007E-2</v>
      </c>
      <c r="AB18" s="3" t="s">
        <v>3</v>
      </c>
      <c r="AC18" s="2">
        <v>1E-3</v>
      </c>
      <c r="AD18" s="2">
        <v>1E-3</v>
      </c>
      <c r="AE18" s="2">
        <v>0</v>
      </c>
      <c r="AG18" s="3" t="s">
        <v>3</v>
      </c>
      <c r="AH18" s="2">
        <v>1.27</v>
      </c>
      <c r="AI18" s="2">
        <v>1.04</v>
      </c>
      <c r="AJ18" s="2">
        <v>0.56000000000000005</v>
      </c>
      <c r="AL18" s="3" t="s">
        <v>3</v>
      </c>
      <c r="AM18" s="2">
        <v>0.8</v>
      </c>
      <c r="AN18" s="2">
        <v>0.63</v>
      </c>
      <c r="AO18" s="2">
        <v>0.3</v>
      </c>
      <c r="AQ18" s="3" t="s">
        <v>3</v>
      </c>
      <c r="AR18" s="2">
        <v>0.01</v>
      </c>
      <c r="AS18" s="2">
        <v>0</v>
      </c>
      <c r="AT18" s="2">
        <v>0</v>
      </c>
      <c r="AV18" s="3" t="s">
        <v>3</v>
      </c>
      <c r="AW18" s="2">
        <v>0.44</v>
      </c>
      <c r="AX18" s="2">
        <v>0.36</v>
      </c>
      <c r="AY18" s="2">
        <v>0.19</v>
      </c>
      <c r="BA18" s="3" t="s">
        <v>3</v>
      </c>
      <c r="BB18" s="2">
        <v>0.34</v>
      </c>
      <c r="BC18" s="2">
        <v>0.27</v>
      </c>
      <c r="BD18" s="2">
        <v>0.13</v>
      </c>
      <c r="BF18" s="3" t="s">
        <v>3</v>
      </c>
      <c r="BG18" s="2">
        <v>3.0000000000000001E-3</v>
      </c>
      <c r="BH18" s="2">
        <v>2E-3</v>
      </c>
      <c r="BI18" s="2">
        <v>1E-3</v>
      </c>
      <c r="BK18" s="3" t="s">
        <v>3</v>
      </c>
      <c r="BL18" s="2">
        <f t="shared" ref="BL18" si="10">S18+AH18+AW18</f>
        <v>2.0100000000000002</v>
      </c>
      <c r="BM18" s="2">
        <f t="shared" si="7"/>
        <v>1.65</v>
      </c>
      <c r="BN18" s="2">
        <f t="shared" si="7"/>
        <v>0.88000000000000012</v>
      </c>
      <c r="BP18" s="3" t="s">
        <v>3</v>
      </c>
      <c r="BQ18" s="2">
        <f t="shared" ref="BQ18" si="11">X18+AM18+BB18</f>
        <v>1.34</v>
      </c>
      <c r="BR18" s="2">
        <f t="shared" si="8"/>
        <v>1.05</v>
      </c>
      <c r="BS18" s="2">
        <f t="shared" si="8"/>
        <v>0.5</v>
      </c>
      <c r="BU18" s="3" t="s">
        <v>3</v>
      </c>
      <c r="BV18" s="2">
        <f t="shared" ref="BV18" si="12">AC18+AR18+BG18</f>
        <v>1.3999999999999999E-2</v>
      </c>
      <c r="BW18" s="2">
        <f t="shared" si="9"/>
        <v>3.0000000000000001E-3</v>
      </c>
      <c r="BX18" s="2">
        <f t="shared" si="9"/>
        <v>1E-3</v>
      </c>
    </row>
    <row r="19" spans="2:113" x14ac:dyDescent="0.25">
      <c r="B19" s="4" t="s">
        <v>23</v>
      </c>
      <c r="C19" s="2">
        <v>0</v>
      </c>
      <c r="F19" s="24" t="s">
        <v>12</v>
      </c>
      <c r="G19" s="24"/>
      <c r="H19" s="24"/>
      <c r="I19" s="24"/>
      <c r="L19" s="3" t="s">
        <v>6</v>
      </c>
      <c r="M19" s="2">
        <f>N5</f>
        <v>125</v>
      </c>
      <c r="N19" s="8">
        <f>C9</f>
        <v>5917.5846681599996</v>
      </c>
      <c r="O19" s="8">
        <f>N19*17</f>
        <v>100598.93935871999</v>
      </c>
      <c r="R19" s="3" t="s">
        <v>4</v>
      </c>
      <c r="S19" s="2" t="s">
        <v>59</v>
      </c>
      <c r="T19" s="2">
        <v>0.13</v>
      </c>
      <c r="U19" s="2">
        <v>0.42</v>
      </c>
      <c r="W19" s="3" t="s">
        <v>4</v>
      </c>
      <c r="X19" s="2" t="s">
        <v>59</v>
      </c>
      <c r="Y19" s="2">
        <v>0.06</v>
      </c>
      <c r="Z19" s="2">
        <v>0.17</v>
      </c>
      <c r="AB19" s="3" t="s">
        <v>4</v>
      </c>
      <c r="AC19" s="2" t="s">
        <v>59</v>
      </c>
      <c r="AD19" s="2">
        <v>1E-3</v>
      </c>
      <c r="AE19" s="2">
        <v>2E-3</v>
      </c>
      <c r="AG19" s="3" t="s">
        <v>4</v>
      </c>
      <c r="AH19" s="2" t="s">
        <v>59</v>
      </c>
      <c r="AI19" s="2">
        <v>0.53</v>
      </c>
      <c r="AJ19" s="2">
        <v>1.67</v>
      </c>
      <c r="AL19" s="3" t="s">
        <v>4</v>
      </c>
      <c r="AM19" s="2" t="s">
        <v>59</v>
      </c>
      <c r="AN19" s="2">
        <v>0.26</v>
      </c>
      <c r="AO19" s="2">
        <v>0.72</v>
      </c>
      <c r="AQ19" s="3" t="s">
        <v>4</v>
      </c>
      <c r="AR19" s="2" t="s">
        <v>59</v>
      </c>
      <c r="AS19" s="2">
        <v>0</v>
      </c>
      <c r="AT19" s="2">
        <v>0.01</v>
      </c>
      <c r="AV19" s="3" t="s">
        <v>4</v>
      </c>
      <c r="AW19" s="2" t="s">
        <v>59</v>
      </c>
      <c r="AX19" s="2">
        <v>0.18</v>
      </c>
      <c r="AY19" s="2">
        <v>0.56999999999999995</v>
      </c>
      <c r="BA19" s="3" t="s">
        <v>4</v>
      </c>
      <c r="BB19" s="2" t="s">
        <v>59</v>
      </c>
      <c r="BC19" s="2">
        <v>0.12</v>
      </c>
      <c r="BD19" s="2">
        <v>0.33</v>
      </c>
      <c r="BF19" s="3" t="s">
        <v>4</v>
      </c>
      <c r="BG19" s="2" t="s">
        <v>59</v>
      </c>
      <c r="BH19" s="2">
        <v>2E-3</v>
      </c>
      <c r="BI19" s="2">
        <v>5.0000000000000001E-3</v>
      </c>
      <c r="BK19" s="3" t="s">
        <v>4</v>
      </c>
      <c r="BL19" s="2" t="s">
        <v>59</v>
      </c>
      <c r="BM19" s="2">
        <f t="shared" si="7"/>
        <v>0.84000000000000008</v>
      </c>
      <c r="BN19" s="2">
        <f t="shared" si="7"/>
        <v>2.6599999999999997</v>
      </c>
      <c r="BP19" s="3" t="s">
        <v>4</v>
      </c>
      <c r="BQ19" s="2" t="s">
        <v>59</v>
      </c>
      <c r="BR19" s="2">
        <f t="shared" si="8"/>
        <v>0.44</v>
      </c>
      <c r="BS19" s="2">
        <f t="shared" si="8"/>
        <v>1.22</v>
      </c>
      <c r="BU19" s="3" t="s">
        <v>4</v>
      </c>
      <c r="BV19" s="2" t="s">
        <v>59</v>
      </c>
      <c r="BW19" s="2">
        <f t="shared" si="9"/>
        <v>3.0000000000000001E-3</v>
      </c>
      <c r="BX19" s="2">
        <f t="shared" si="9"/>
        <v>1.7000000000000001E-2</v>
      </c>
      <c r="CA19" s="20" t="s">
        <v>36</v>
      </c>
      <c r="CB19" s="21"/>
      <c r="CD19" s="20" t="s">
        <v>44</v>
      </c>
      <c r="CE19" s="21"/>
      <c r="CG19" s="20" t="s">
        <v>55</v>
      </c>
      <c r="CH19" s="21"/>
      <c r="CJ19" s="20" t="s">
        <v>36</v>
      </c>
      <c r="CK19" s="21"/>
      <c r="CM19" s="20" t="s">
        <v>44</v>
      </c>
      <c r="CN19" s="21"/>
      <c r="CP19" s="20" t="s">
        <v>55</v>
      </c>
      <c r="CQ19" s="21"/>
      <c r="CS19" s="20" t="s">
        <v>36</v>
      </c>
      <c r="CT19" s="21"/>
      <c r="CV19" s="20" t="s">
        <v>44</v>
      </c>
      <c r="CW19" s="21"/>
      <c r="CY19" s="20" t="s">
        <v>55</v>
      </c>
      <c r="CZ19" s="21"/>
      <c r="DB19" s="20" t="s">
        <v>36</v>
      </c>
      <c r="DC19" s="21"/>
      <c r="DE19" s="20" t="s">
        <v>44</v>
      </c>
      <c r="DF19" s="21"/>
      <c r="DH19" s="20" t="s">
        <v>55</v>
      </c>
      <c r="DI19" s="21"/>
    </row>
    <row r="20" spans="2:113" x14ac:dyDescent="0.25">
      <c r="F20" s="3"/>
      <c r="G20" s="3">
        <v>2000</v>
      </c>
      <c r="H20" s="3">
        <v>2007</v>
      </c>
      <c r="I20" s="3">
        <v>2015</v>
      </c>
      <c r="L20" s="3" t="s">
        <v>3</v>
      </c>
      <c r="M20" s="2">
        <f>N6</f>
        <v>65</v>
      </c>
      <c r="N20" s="8">
        <f>C9</f>
        <v>5917.5846681599996</v>
      </c>
      <c r="O20" s="8">
        <f>N20*7</f>
        <v>41423.092677119996</v>
      </c>
      <c r="R20" s="3" t="s">
        <v>5</v>
      </c>
      <c r="S20" s="2" t="s">
        <v>59</v>
      </c>
      <c r="T20" s="2" t="s">
        <v>59</v>
      </c>
      <c r="U20" s="2">
        <v>0.27</v>
      </c>
      <c r="W20" s="3" t="s">
        <v>5</v>
      </c>
      <c r="X20" s="2" t="s">
        <v>59</v>
      </c>
      <c r="Y20" s="2" t="s">
        <v>59</v>
      </c>
      <c r="Z20" s="2">
        <v>0.14000000000000001</v>
      </c>
      <c r="AB20" s="3" t="s">
        <v>5</v>
      </c>
      <c r="AC20" s="2" t="s">
        <v>59</v>
      </c>
      <c r="AD20" s="2" t="s">
        <v>59</v>
      </c>
      <c r="AE20" s="2">
        <v>2E-3</v>
      </c>
      <c r="AG20" s="3" t="s">
        <v>5</v>
      </c>
      <c r="AH20" s="2" t="s">
        <v>59</v>
      </c>
      <c r="AI20" s="2" t="s">
        <v>59</v>
      </c>
      <c r="AJ20" s="2">
        <v>1.06</v>
      </c>
      <c r="AL20" s="3" t="s">
        <v>5</v>
      </c>
      <c r="AM20" s="2" t="s">
        <v>59</v>
      </c>
      <c r="AN20" s="2" t="s">
        <v>59</v>
      </c>
      <c r="AO20" s="2">
        <v>0.48</v>
      </c>
      <c r="AQ20" s="3" t="s">
        <v>5</v>
      </c>
      <c r="AR20" s="2" t="s">
        <v>59</v>
      </c>
      <c r="AS20" s="2" t="s">
        <v>59</v>
      </c>
      <c r="AT20" s="2">
        <v>0.01</v>
      </c>
      <c r="AV20" s="3" t="s">
        <v>5</v>
      </c>
      <c r="AW20" s="2" t="s">
        <v>59</v>
      </c>
      <c r="AX20" s="2" t="s">
        <v>59</v>
      </c>
      <c r="AY20" s="2">
        <v>0.35</v>
      </c>
      <c r="BA20" s="3" t="s">
        <v>5</v>
      </c>
      <c r="BB20" s="2" t="s">
        <v>59</v>
      </c>
      <c r="BC20" s="2" t="s">
        <v>59</v>
      </c>
      <c r="BD20" s="2">
        <v>0.18</v>
      </c>
      <c r="BF20" s="3" t="s">
        <v>5</v>
      </c>
      <c r="BG20" s="2" t="s">
        <v>59</v>
      </c>
      <c r="BH20" s="2" t="s">
        <v>59</v>
      </c>
      <c r="BI20" s="2">
        <v>4.0000000000000001E-3</v>
      </c>
      <c r="BK20" s="3" t="s">
        <v>5</v>
      </c>
      <c r="BL20" s="2" t="s">
        <v>59</v>
      </c>
      <c r="BM20" s="2" t="s">
        <v>59</v>
      </c>
      <c r="BN20" s="2">
        <f t="shared" si="7"/>
        <v>1.6800000000000002</v>
      </c>
      <c r="BP20" s="3" t="s">
        <v>5</v>
      </c>
      <c r="BQ20" s="2" t="s">
        <v>59</v>
      </c>
      <c r="BR20" s="2" t="s">
        <v>59</v>
      </c>
      <c r="BS20" s="2">
        <f t="shared" si="8"/>
        <v>0.8</v>
      </c>
      <c r="BU20" s="3" t="s">
        <v>5</v>
      </c>
      <c r="BV20" s="2" t="s">
        <v>59</v>
      </c>
      <c r="BW20" s="2" t="s">
        <v>59</v>
      </c>
      <c r="BX20" s="2">
        <f t="shared" si="9"/>
        <v>1.6E-2</v>
      </c>
      <c r="CA20" s="3" t="s">
        <v>5</v>
      </c>
      <c r="CB20" s="2">
        <v>0.16</v>
      </c>
      <c r="CD20" s="3" t="s">
        <v>5</v>
      </c>
      <c r="CE20" s="2">
        <v>0.3</v>
      </c>
      <c r="CG20" s="3" t="s">
        <v>5</v>
      </c>
      <c r="CH20" s="2">
        <v>0.02</v>
      </c>
      <c r="CJ20" s="3" t="s">
        <v>5</v>
      </c>
      <c r="CK20" s="2">
        <v>0.53</v>
      </c>
      <c r="CM20" s="3" t="s">
        <v>5</v>
      </c>
      <c r="CN20" s="2">
        <v>1.08</v>
      </c>
      <c r="CP20" s="3" t="s">
        <v>5</v>
      </c>
      <c r="CQ20" s="2">
        <v>8.9999999999999993E-3</v>
      </c>
      <c r="CS20" s="3" t="s">
        <v>5</v>
      </c>
      <c r="CT20" s="2">
        <v>0.15</v>
      </c>
      <c r="CV20" s="3" t="s">
        <v>5</v>
      </c>
      <c r="CW20" s="2">
        <v>0.42</v>
      </c>
      <c r="CY20" s="3" t="s">
        <v>5</v>
      </c>
      <c r="CZ20" s="2">
        <v>0.02</v>
      </c>
      <c r="DB20" s="3" t="s">
        <v>5</v>
      </c>
      <c r="DC20" s="2">
        <f>CB20+CK20+CT20</f>
        <v>0.84000000000000008</v>
      </c>
      <c r="DE20" s="3" t="s">
        <v>5</v>
      </c>
      <c r="DF20" s="2">
        <f>CE20+CN20+CW20</f>
        <v>1.8</v>
      </c>
      <c r="DH20" s="3" t="s">
        <v>5</v>
      </c>
      <c r="DI20" s="2">
        <f>CH20+CQ20+CZ20</f>
        <v>4.9000000000000002E-2</v>
      </c>
    </row>
    <row r="21" spans="2:113" x14ac:dyDescent="0.25">
      <c r="B21" s="24" t="s">
        <v>25</v>
      </c>
      <c r="C21" s="24"/>
      <c r="F21" s="3" t="s">
        <v>6</v>
      </c>
      <c r="G21" s="2">
        <v>41</v>
      </c>
      <c r="H21" s="2">
        <v>41</v>
      </c>
      <c r="I21" s="2">
        <v>0</v>
      </c>
      <c r="L21" s="3" t="s">
        <v>4</v>
      </c>
      <c r="M21" s="2">
        <f>N7</f>
        <v>49</v>
      </c>
      <c r="N21" s="8">
        <f>C9</f>
        <v>5917.5846681599996</v>
      </c>
      <c r="O21" s="8">
        <f>N21*1</f>
        <v>5917.5846681599996</v>
      </c>
      <c r="R21" s="4" t="s">
        <v>8</v>
      </c>
      <c r="S21" s="2">
        <f>SUM(S17:S20)</f>
        <v>1.4000000000000001</v>
      </c>
      <c r="T21" s="2">
        <f>SUM(T17:T20)</f>
        <v>1.62</v>
      </c>
      <c r="U21" s="2">
        <f>SUM(U17:U20)</f>
        <v>0.82000000000000006</v>
      </c>
      <c r="W21" s="4" t="s">
        <v>8</v>
      </c>
      <c r="X21" s="2">
        <f>SUM(X17:X20)</f>
        <v>0.66</v>
      </c>
      <c r="Y21" s="2">
        <f>SUM(Y17:Y20)</f>
        <v>0.7</v>
      </c>
      <c r="Z21" s="2">
        <f>SUM(Z17:Z20)</f>
        <v>0.38</v>
      </c>
      <c r="AB21" s="4" t="s">
        <v>8</v>
      </c>
      <c r="AC21" s="2">
        <f>SUM(AC17:AC20)</f>
        <v>3.0000000000000001E-3</v>
      </c>
      <c r="AD21" s="2">
        <f>SUM(AD17:AD20)</f>
        <v>4.0000000000000001E-3</v>
      </c>
      <c r="AE21" s="2">
        <f>SUM(AE17:AE20)</f>
        <v>4.0000000000000001E-3</v>
      </c>
      <c r="AG21" s="4" t="s">
        <v>8</v>
      </c>
      <c r="AH21" s="2">
        <f>SUM(AH17:AH20)</f>
        <v>5.5600000000000005</v>
      </c>
      <c r="AI21" s="2">
        <f>SUM(AI17:AI20)</f>
        <v>6.41</v>
      </c>
      <c r="AJ21" s="2">
        <f>SUM(AJ17:AJ20)</f>
        <v>3.29</v>
      </c>
      <c r="AL21" s="4" t="s">
        <v>8</v>
      </c>
      <c r="AM21" s="2">
        <f>SUM(AM17:AM20)</f>
        <v>2.77</v>
      </c>
      <c r="AN21" s="2">
        <f>SUM(AN17:AN20)</f>
        <v>3</v>
      </c>
      <c r="AO21" s="2">
        <f>SUM(AO17:AO20)</f>
        <v>1.5</v>
      </c>
      <c r="AQ21" s="4" t="s">
        <v>8</v>
      </c>
      <c r="AR21" s="2">
        <f>SUM(AR17:AR20)</f>
        <v>0.02</v>
      </c>
      <c r="AS21" s="2">
        <f>SUM(AS17:AS20)</f>
        <v>0.01</v>
      </c>
      <c r="AT21" s="2">
        <f>SUM(AT17:AT20)</f>
        <v>0.02</v>
      </c>
      <c r="AV21" s="4" t="s">
        <v>8</v>
      </c>
      <c r="AW21" s="2">
        <f>SUM(AW17:AW20)</f>
        <v>1.5799999999999998</v>
      </c>
      <c r="AX21" s="2">
        <f>SUM(AX17:AX20)</f>
        <v>1.8299999999999998</v>
      </c>
      <c r="AY21" s="2">
        <f>SUM(AY17:AY20)</f>
        <v>1.1099999999999999</v>
      </c>
      <c r="BA21" s="4" t="s">
        <v>8</v>
      </c>
      <c r="BB21" s="2">
        <f>SUM(BB17:BB20)</f>
        <v>1.27</v>
      </c>
      <c r="BC21" s="2">
        <f>SUM(BC17:BC20)</f>
        <v>1.38</v>
      </c>
      <c r="BD21" s="2">
        <f>SUM(BD17:BD20)</f>
        <v>0.64</v>
      </c>
      <c r="BF21" s="4" t="s">
        <v>8</v>
      </c>
      <c r="BG21" s="2">
        <f>SUM(BG17:BG20)</f>
        <v>8.0000000000000002E-3</v>
      </c>
      <c r="BH21" s="2">
        <f>SUM(BH17:BH20)</f>
        <v>9.0000000000000011E-3</v>
      </c>
      <c r="BI21" s="2">
        <f>SUM(BI17:BI20)</f>
        <v>0.01</v>
      </c>
      <c r="BK21" s="4" t="s">
        <v>8</v>
      </c>
      <c r="BL21" s="2">
        <f>SUM(BL17:BL20)</f>
        <v>8.5400000000000009</v>
      </c>
      <c r="BM21" s="2">
        <f>SUM(BM17:BM20)</f>
        <v>9.86</v>
      </c>
      <c r="BN21" s="2">
        <f>SUM(BN17:BN20)</f>
        <v>5.2200000000000006</v>
      </c>
      <c r="BP21" s="4" t="s">
        <v>8</v>
      </c>
      <c r="BQ21" s="2">
        <f>SUM(BQ17:BQ20)</f>
        <v>4.7</v>
      </c>
      <c r="BR21" s="2">
        <f>SUM(BR17:BR20)</f>
        <v>5.08</v>
      </c>
      <c r="BS21" s="2">
        <f>SUM(BS17:BS20)</f>
        <v>2.52</v>
      </c>
      <c r="BU21" s="4" t="s">
        <v>8</v>
      </c>
      <c r="BV21" s="2">
        <f>SUM(BV17:BV20)</f>
        <v>3.1E-2</v>
      </c>
      <c r="BW21" s="2">
        <f>SUM(BW17:BW20)</f>
        <v>2.3E-2</v>
      </c>
      <c r="BX21" s="2">
        <f>SUM(BX17:BX20)</f>
        <v>3.4000000000000002E-2</v>
      </c>
      <c r="CA21" s="4" t="s">
        <v>8</v>
      </c>
      <c r="CB21" s="2">
        <f>SUM(CB18:CB20)</f>
        <v>0.16</v>
      </c>
      <c r="CD21" s="4" t="s">
        <v>8</v>
      </c>
      <c r="CE21" s="2">
        <f>SUM(CE18:CE20)</f>
        <v>0.3</v>
      </c>
      <c r="CG21" s="4" t="s">
        <v>8</v>
      </c>
      <c r="CH21" s="2">
        <f>SUM(CH18:CH20)</f>
        <v>0.02</v>
      </c>
      <c r="CJ21" s="4" t="s">
        <v>8</v>
      </c>
      <c r="CK21" s="2">
        <f>SUM(CK18:CK20)</f>
        <v>0.53</v>
      </c>
      <c r="CM21" s="4" t="s">
        <v>8</v>
      </c>
      <c r="CN21" s="2">
        <f>SUM(CN18:CN20)</f>
        <v>1.08</v>
      </c>
      <c r="CP21" s="4" t="s">
        <v>8</v>
      </c>
      <c r="CQ21" s="2">
        <f>SUM(CQ18:CQ20)</f>
        <v>8.9999999999999993E-3</v>
      </c>
      <c r="CS21" s="4" t="s">
        <v>8</v>
      </c>
      <c r="CT21" s="2">
        <f>SUM(CT18:CT20)</f>
        <v>0.15</v>
      </c>
      <c r="CV21" s="4" t="s">
        <v>8</v>
      </c>
      <c r="CW21" s="2">
        <f>SUM(CW18:CW20)</f>
        <v>0.42</v>
      </c>
      <c r="CY21" s="4" t="s">
        <v>8</v>
      </c>
      <c r="CZ21" s="2">
        <f>SUM(CZ18:CZ20)</f>
        <v>0.02</v>
      </c>
      <c r="DB21" s="4" t="s">
        <v>8</v>
      </c>
      <c r="DC21" s="2">
        <f>SUM(DC18:DC20)</f>
        <v>0.84000000000000008</v>
      </c>
      <c r="DE21" s="4" t="s">
        <v>8</v>
      </c>
      <c r="DF21" s="2">
        <f>SUM(DF18:DF20)</f>
        <v>1.8</v>
      </c>
      <c r="DH21" s="4" t="s">
        <v>8</v>
      </c>
      <c r="DI21" s="2">
        <f>SUM(DI18:DI20)</f>
        <v>4.9000000000000002E-2</v>
      </c>
    </row>
    <row r="22" spans="2:113" x14ac:dyDescent="0.25">
      <c r="B22" s="3" t="s">
        <v>13</v>
      </c>
      <c r="C22" s="8">
        <v>4.6079999999999997</v>
      </c>
      <c r="F22" s="3" t="s">
        <v>3</v>
      </c>
      <c r="G22" s="2">
        <v>9</v>
      </c>
      <c r="H22" s="2">
        <v>9</v>
      </c>
      <c r="I22" s="2">
        <v>31</v>
      </c>
    </row>
    <row r="23" spans="2:113" x14ac:dyDescent="0.25">
      <c r="B23" s="3" t="s">
        <v>15</v>
      </c>
      <c r="C23" s="8">
        <v>0.27</v>
      </c>
      <c r="F23" s="3" t="s">
        <v>4</v>
      </c>
      <c r="G23" s="2">
        <v>0</v>
      </c>
      <c r="H23" s="2">
        <v>8</v>
      </c>
      <c r="I23" s="2">
        <v>23</v>
      </c>
      <c r="L23" s="20" t="s">
        <v>21</v>
      </c>
      <c r="M23" s="25"/>
      <c r="N23" s="25"/>
      <c r="O23" s="21"/>
      <c r="R23" s="24" t="s">
        <v>35</v>
      </c>
      <c r="S23" s="24"/>
      <c r="T23" s="24"/>
      <c r="U23" s="24"/>
      <c r="W23" s="24" t="s">
        <v>43</v>
      </c>
      <c r="X23" s="24"/>
      <c r="Y23" s="24"/>
      <c r="Z23" s="24"/>
      <c r="AB23" s="24" t="s">
        <v>54</v>
      </c>
      <c r="AC23" s="24"/>
      <c r="AD23" s="24"/>
      <c r="AE23" s="24"/>
      <c r="AG23" s="24" t="s">
        <v>35</v>
      </c>
      <c r="AH23" s="24"/>
      <c r="AI23" s="24"/>
      <c r="AJ23" s="24"/>
      <c r="AL23" s="24" t="s">
        <v>43</v>
      </c>
      <c r="AM23" s="24"/>
      <c r="AN23" s="24"/>
      <c r="AO23" s="24"/>
      <c r="AQ23" s="24" t="s">
        <v>54</v>
      </c>
      <c r="AR23" s="24"/>
      <c r="AS23" s="24"/>
      <c r="AT23" s="24"/>
      <c r="AV23" s="24" t="s">
        <v>35</v>
      </c>
      <c r="AW23" s="24"/>
      <c r="AX23" s="24"/>
      <c r="AY23" s="24"/>
      <c r="BA23" s="24" t="s">
        <v>43</v>
      </c>
      <c r="BB23" s="24"/>
      <c r="BC23" s="24"/>
      <c r="BD23" s="24"/>
      <c r="BF23" s="24" t="s">
        <v>54</v>
      </c>
      <c r="BG23" s="24"/>
      <c r="BH23" s="24"/>
      <c r="BI23" s="24"/>
      <c r="BK23" s="20" t="s">
        <v>35</v>
      </c>
      <c r="BL23" s="25"/>
      <c r="BM23" s="25"/>
      <c r="BN23" s="21"/>
      <c r="BP23" s="20" t="s">
        <v>43</v>
      </c>
      <c r="BQ23" s="25"/>
      <c r="BR23" s="25"/>
      <c r="BS23" s="21"/>
      <c r="BU23" s="20" t="s">
        <v>54</v>
      </c>
      <c r="BV23" s="25"/>
      <c r="BW23" s="25"/>
      <c r="BX23" s="21"/>
      <c r="CA23" s="20" t="s">
        <v>37</v>
      </c>
      <c r="CB23" s="21"/>
      <c r="CD23" s="20" t="s">
        <v>45</v>
      </c>
      <c r="CE23" s="21"/>
      <c r="CG23" s="20" t="s">
        <v>56</v>
      </c>
      <c r="CH23" s="21"/>
      <c r="CJ23" s="20" t="s">
        <v>37</v>
      </c>
      <c r="CK23" s="21"/>
      <c r="CM23" s="20" t="s">
        <v>45</v>
      </c>
      <c r="CN23" s="21"/>
      <c r="CP23" s="20" t="s">
        <v>56</v>
      </c>
      <c r="CQ23" s="21"/>
      <c r="CS23" s="20" t="s">
        <v>37</v>
      </c>
      <c r="CT23" s="21"/>
      <c r="CV23" s="20" t="s">
        <v>45</v>
      </c>
      <c r="CW23" s="21"/>
      <c r="CY23" s="20" t="s">
        <v>56</v>
      </c>
      <c r="CZ23" s="21"/>
      <c r="DB23" s="20" t="s">
        <v>37</v>
      </c>
      <c r="DC23" s="21"/>
      <c r="DE23" s="20" t="s">
        <v>45</v>
      </c>
      <c r="DF23" s="21"/>
      <c r="DH23" s="20" t="s">
        <v>56</v>
      </c>
      <c r="DI23" s="21"/>
    </row>
    <row r="24" spans="2:113" x14ac:dyDescent="0.25">
      <c r="B24" s="3" t="s">
        <v>14</v>
      </c>
      <c r="C24" s="8">
        <v>4.6666999999999996</v>
      </c>
      <c r="F24" s="3" t="s">
        <v>5</v>
      </c>
      <c r="G24" s="2">
        <v>0</v>
      </c>
      <c r="H24" s="2">
        <v>0</v>
      </c>
      <c r="I24" s="2">
        <v>11</v>
      </c>
      <c r="L24" s="3"/>
      <c r="M24" s="3" t="s">
        <v>16</v>
      </c>
      <c r="N24" s="3" t="s">
        <v>17</v>
      </c>
      <c r="O24" s="3" t="s">
        <v>18</v>
      </c>
      <c r="R24" s="3"/>
      <c r="S24" s="3">
        <v>2000</v>
      </c>
      <c r="T24" s="3">
        <v>2007</v>
      </c>
      <c r="U24" s="3">
        <v>2015</v>
      </c>
      <c r="W24" s="3"/>
      <c r="X24" s="3">
        <v>2000</v>
      </c>
      <c r="Y24" s="3">
        <v>2007</v>
      </c>
      <c r="Z24" s="3">
        <v>2015</v>
      </c>
      <c r="AB24" s="3"/>
      <c r="AC24" s="3">
        <v>2000</v>
      </c>
      <c r="AD24" s="3">
        <v>2007</v>
      </c>
      <c r="AE24" s="3">
        <v>2015</v>
      </c>
      <c r="AG24" s="3"/>
      <c r="AH24" s="3">
        <v>2000</v>
      </c>
      <c r="AI24" s="3">
        <v>2007</v>
      </c>
      <c r="AJ24" s="3">
        <v>2015</v>
      </c>
      <c r="AL24" s="3"/>
      <c r="AM24" s="3">
        <v>2000</v>
      </c>
      <c r="AN24" s="3">
        <v>2007</v>
      </c>
      <c r="AO24" s="3">
        <v>2015</v>
      </c>
      <c r="AQ24" s="3"/>
      <c r="AR24" s="3">
        <v>2000</v>
      </c>
      <c r="AS24" s="3">
        <v>2007</v>
      </c>
      <c r="AT24" s="3">
        <v>2015</v>
      </c>
      <c r="AV24" s="3"/>
      <c r="AW24" s="3">
        <v>2000</v>
      </c>
      <c r="AX24" s="3">
        <v>2007</v>
      </c>
      <c r="AY24" s="3">
        <v>2015</v>
      </c>
      <c r="BA24" s="3"/>
      <c r="BB24" s="3">
        <v>2000</v>
      </c>
      <c r="BC24" s="3">
        <v>2007</v>
      </c>
      <c r="BD24" s="3">
        <v>2015</v>
      </c>
      <c r="BF24" s="3"/>
      <c r="BG24" s="3">
        <v>2000</v>
      </c>
      <c r="BH24" s="3">
        <v>2007</v>
      </c>
      <c r="BI24" s="3">
        <v>2015</v>
      </c>
      <c r="BK24" s="3"/>
      <c r="BL24" s="3">
        <v>2000</v>
      </c>
      <c r="BM24" s="3">
        <v>2007</v>
      </c>
      <c r="BN24" s="3">
        <v>2015</v>
      </c>
      <c r="BP24" s="3"/>
      <c r="BQ24" s="3">
        <v>2000</v>
      </c>
      <c r="BR24" s="3">
        <v>2007</v>
      </c>
      <c r="BS24" s="3">
        <v>2015</v>
      </c>
      <c r="BU24" s="3"/>
      <c r="BV24" s="3">
        <v>2000</v>
      </c>
      <c r="BW24" s="3">
        <v>2007</v>
      </c>
      <c r="BX24" s="3">
        <v>2015</v>
      </c>
      <c r="CA24" s="3" t="s">
        <v>5</v>
      </c>
      <c r="CB24" s="2">
        <v>10.46</v>
      </c>
      <c r="CD24" s="3" t="s">
        <v>5</v>
      </c>
      <c r="CE24" s="2">
        <v>0.21</v>
      </c>
      <c r="CG24" s="3" t="s">
        <v>5</v>
      </c>
      <c r="CH24" s="2">
        <v>1E-3</v>
      </c>
      <c r="CJ24" s="3" t="s">
        <v>5</v>
      </c>
      <c r="CK24" s="2">
        <v>52.68</v>
      </c>
      <c r="CM24" s="3" t="s">
        <v>5</v>
      </c>
      <c r="CN24" s="2">
        <v>0.76</v>
      </c>
      <c r="CP24" s="3" t="s">
        <v>5</v>
      </c>
      <c r="CQ24" s="2">
        <v>1E-3</v>
      </c>
      <c r="CS24" s="3" t="s">
        <v>5</v>
      </c>
      <c r="CT24" s="2">
        <v>27.69</v>
      </c>
      <c r="CV24" s="3" t="s">
        <v>5</v>
      </c>
      <c r="CW24" s="2">
        <v>0.3</v>
      </c>
      <c r="CY24" s="3" t="s">
        <v>5</v>
      </c>
      <c r="CZ24" s="2">
        <v>1E-3</v>
      </c>
      <c r="DB24" s="3" t="s">
        <v>5</v>
      </c>
      <c r="DC24" s="2">
        <f>CB24+CK24+CT24</f>
        <v>90.83</v>
      </c>
      <c r="DE24" s="3" t="s">
        <v>5</v>
      </c>
      <c r="DF24" s="2">
        <f>CE24+CN24+CW24</f>
        <v>1.27</v>
      </c>
      <c r="DH24" s="3" t="s">
        <v>5</v>
      </c>
      <c r="DI24" s="2">
        <f>CH24+CQ24+CZ24</f>
        <v>3.0000000000000001E-3</v>
      </c>
    </row>
    <row r="25" spans="2:113" x14ac:dyDescent="0.25">
      <c r="B25" s="3" t="s">
        <v>1</v>
      </c>
      <c r="C25" s="8">
        <f>C24*C22</f>
        <v>21.504153599999995</v>
      </c>
      <c r="L25" s="3" t="s">
        <v>3</v>
      </c>
      <c r="M25" s="2">
        <f>O6</f>
        <v>31</v>
      </c>
      <c r="N25" s="8">
        <f>C9</f>
        <v>5917.5846681599996</v>
      </c>
      <c r="O25" s="8">
        <f>N25*15</f>
        <v>88763.7700224</v>
      </c>
      <c r="R25" s="3" t="s">
        <v>6</v>
      </c>
      <c r="S25" s="2">
        <v>0.98</v>
      </c>
      <c r="T25" s="2">
        <v>1.1100000000000001</v>
      </c>
      <c r="U25" s="2" t="s">
        <v>59</v>
      </c>
      <c r="W25" s="3" t="s">
        <v>6</v>
      </c>
      <c r="X25" s="2">
        <v>0.49</v>
      </c>
      <c r="Y25" s="2">
        <v>0.52</v>
      </c>
      <c r="Z25" s="2" t="s">
        <v>59</v>
      </c>
      <c r="AB25" s="3" t="s">
        <v>6</v>
      </c>
      <c r="AC25" s="2">
        <v>0.96</v>
      </c>
      <c r="AD25" s="2">
        <v>1.04</v>
      </c>
      <c r="AE25" s="2" t="s">
        <v>59</v>
      </c>
      <c r="AG25" s="3" t="s">
        <v>6</v>
      </c>
      <c r="AH25" s="2">
        <v>3.89</v>
      </c>
      <c r="AI25" s="2">
        <v>4.41</v>
      </c>
      <c r="AJ25" s="2" t="s">
        <v>59</v>
      </c>
      <c r="AL25" s="3" t="s">
        <v>6</v>
      </c>
      <c r="AM25" s="2">
        <v>2.08</v>
      </c>
      <c r="AN25" s="2">
        <v>2.23</v>
      </c>
      <c r="AO25" s="2" t="s">
        <v>59</v>
      </c>
      <c r="AQ25" s="3" t="s">
        <v>6</v>
      </c>
      <c r="AR25" s="2">
        <v>3.18</v>
      </c>
      <c r="AS25" s="2">
        <v>3.46</v>
      </c>
      <c r="AT25" s="2" t="s">
        <v>59</v>
      </c>
      <c r="AV25" s="3" t="s">
        <v>6</v>
      </c>
      <c r="AW25" s="2">
        <v>1.03</v>
      </c>
      <c r="AX25" s="2">
        <v>1.17</v>
      </c>
      <c r="AY25" s="2" t="s">
        <v>59</v>
      </c>
      <c r="BA25" s="3" t="s">
        <v>6</v>
      </c>
      <c r="BB25" s="2">
        <v>0.96</v>
      </c>
      <c r="BC25" s="2">
        <v>1.03</v>
      </c>
      <c r="BD25" s="2" t="s">
        <v>59</v>
      </c>
      <c r="BF25" s="3" t="s">
        <v>6</v>
      </c>
      <c r="BG25" s="2">
        <v>0.91</v>
      </c>
      <c r="BH25" s="2">
        <v>0.99</v>
      </c>
      <c r="BI25" s="2" t="s">
        <v>59</v>
      </c>
      <c r="BK25" s="3" t="s">
        <v>6</v>
      </c>
      <c r="BL25" s="2">
        <f>S25+AH25+AW25</f>
        <v>5.9</v>
      </c>
      <c r="BM25" s="2">
        <f t="shared" ref="BM25:BN28" si="13">T25+AI25+AX25</f>
        <v>6.69</v>
      </c>
      <c r="BN25" s="2" t="s">
        <v>59</v>
      </c>
      <c r="BP25" s="3" t="s">
        <v>6</v>
      </c>
      <c r="BQ25" s="2">
        <f>X25+AM25+BB25</f>
        <v>3.5300000000000002</v>
      </c>
      <c r="BR25" s="2">
        <f t="shared" ref="BR25:BS28" si="14">Y25+AN25+BC25</f>
        <v>3.7800000000000002</v>
      </c>
      <c r="BS25" s="2" t="s">
        <v>59</v>
      </c>
      <c r="BU25" s="3" t="s">
        <v>6</v>
      </c>
      <c r="BV25" s="2">
        <f>AC25+AR25+BG25</f>
        <v>5.0500000000000007</v>
      </c>
      <c r="BW25" s="2">
        <f t="shared" ref="BW25:BX28" si="15">AD25+AS25+BH25</f>
        <v>5.49</v>
      </c>
      <c r="BX25" s="2" t="s">
        <v>59</v>
      </c>
      <c r="CA25" s="4" t="s">
        <v>8</v>
      </c>
      <c r="CB25" s="2">
        <f>SUM(CB22:CB24)</f>
        <v>10.46</v>
      </c>
      <c r="CD25" s="4" t="s">
        <v>8</v>
      </c>
      <c r="CE25" s="2">
        <f>SUM(CE22:CE24)</f>
        <v>0.21</v>
      </c>
      <c r="CG25" s="4" t="s">
        <v>8</v>
      </c>
      <c r="CH25" s="2">
        <f>SUM(CH22:CH24)</f>
        <v>1E-3</v>
      </c>
      <c r="CJ25" s="4" t="s">
        <v>8</v>
      </c>
      <c r="CK25" s="2">
        <f>SUM(CK22:CK24)</f>
        <v>52.68</v>
      </c>
      <c r="CM25" s="4" t="s">
        <v>8</v>
      </c>
      <c r="CN25" s="2">
        <f>SUM(CN22:CN24)</f>
        <v>0.76</v>
      </c>
      <c r="CP25" s="4" t="s">
        <v>8</v>
      </c>
      <c r="CQ25" s="2">
        <f>SUM(CQ22:CQ24)</f>
        <v>1E-3</v>
      </c>
      <c r="CS25" s="4" t="s">
        <v>8</v>
      </c>
      <c r="CT25" s="2">
        <f>SUM(CT22:CT24)</f>
        <v>27.69</v>
      </c>
      <c r="CV25" s="4" t="s">
        <v>8</v>
      </c>
      <c r="CW25" s="2">
        <f>SUM(CW22:CW24)</f>
        <v>0.3</v>
      </c>
      <c r="CY25" s="4" t="s">
        <v>8</v>
      </c>
      <c r="CZ25" s="2">
        <f>SUM(CZ22:CZ24)</f>
        <v>1E-3</v>
      </c>
      <c r="DB25" s="4" t="s">
        <v>8</v>
      </c>
      <c r="DC25" s="2">
        <f>SUM(DC22:DC24)</f>
        <v>90.83</v>
      </c>
      <c r="DE25" s="4" t="s">
        <v>8</v>
      </c>
      <c r="DF25" s="2">
        <f>SUM(DF22:DF24)</f>
        <v>1.27</v>
      </c>
      <c r="DH25" s="4" t="s">
        <v>8</v>
      </c>
      <c r="DI25" s="2">
        <f>SUM(DI22:DI24)</f>
        <v>3.0000000000000001E-3</v>
      </c>
    </row>
    <row r="26" spans="2:113" x14ac:dyDescent="0.25">
      <c r="B26" s="3" t="s">
        <v>58</v>
      </c>
      <c r="C26" s="8">
        <f>C25*5</f>
        <v>107.52076799999998</v>
      </c>
      <c r="L26" s="3" t="s">
        <v>4</v>
      </c>
      <c r="M26" s="2">
        <f>O7</f>
        <v>136</v>
      </c>
      <c r="N26" s="8">
        <f>C9</f>
        <v>5917.5846681599996</v>
      </c>
      <c r="O26" s="8">
        <f>N26*8</f>
        <v>47340.677345279997</v>
      </c>
      <c r="R26" s="3" t="s">
        <v>3</v>
      </c>
      <c r="S26" s="2">
        <v>0.22</v>
      </c>
      <c r="T26" s="2">
        <v>0.18</v>
      </c>
      <c r="U26" s="2">
        <v>0.1</v>
      </c>
      <c r="W26" s="3" t="s">
        <v>3</v>
      </c>
      <c r="X26" s="2">
        <v>0.22</v>
      </c>
      <c r="Y26" s="2">
        <v>0.17</v>
      </c>
      <c r="Z26" s="2">
        <v>0.08</v>
      </c>
      <c r="AB26" s="3" t="s">
        <v>3</v>
      </c>
      <c r="AC26" s="2">
        <v>0.68</v>
      </c>
      <c r="AD26" s="2">
        <v>0.54</v>
      </c>
      <c r="AE26" s="2">
        <v>0.26</v>
      </c>
      <c r="AG26" s="3" t="s">
        <v>3</v>
      </c>
      <c r="AH26" s="2">
        <v>0.99</v>
      </c>
      <c r="AI26" s="2">
        <v>0.82</v>
      </c>
      <c r="AJ26" s="2">
        <v>0.46</v>
      </c>
      <c r="AL26" s="3" t="s">
        <v>3</v>
      </c>
      <c r="AM26" s="2">
        <v>0.88</v>
      </c>
      <c r="AN26" s="2">
        <v>0.69</v>
      </c>
      <c r="AO26" s="2">
        <v>0.33</v>
      </c>
      <c r="AQ26" s="3" t="s">
        <v>3</v>
      </c>
      <c r="AR26" s="2">
        <v>2.27</v>
      </c>
      <c r="AS26" s="2">
        <v>1.8</v>
      </c>
      <c r="AT26" s="2">
        <v>0.86</v>
      </c>
      <c r="AV26" s="3" t="s">
        <v>3</v>
      </c>
      <c r="AW26" s="2">
        <v>0.36</v>
      </c>
      <c r="AX26" s="2">
        <v>0.3</v>
      </c>
      <c r="AY26" s="2">
        <v>0.16</v>
      </c>
      <c r="BA26" s="3" t="s">
        <v>3</v>
      </c>
      <c r="BB26" s="2">
        <v>0.37</v>
      </c>
      <c r="BC26" s="2">
        <v>0.28999999999999998</v>
      </c>
      <c r="BD26" s="2">
        <v>0.14000000000000001</v>
      </c>
      <c r="BF26" s="3" t="s">
        <v>3</v>
      </c>
      <c r="BG26" s="2">
        <v>0.65</v>
      </c>
      <c r="BH26" s="2">
        <v>0.52</v>
      </c>
      <c r="BI26" s="2">
        <v>0.25</v>
      </c>
      <c r="BK26" s="3" t="s">
        <v>3</v>
      </c>
      <c r="BL26" s="2">
        <f t="shared" ref="BL26" si="16">S26+AH26+AW26</f>
        <v>1.5699999999999998</v>
      </c>
      <c r="BM26" s="2">
        <f t="shared" si="13"/>
        <v>1.3</v>
      </c>
      <c r="BN26" s="2">
        <f t="shared" si="13"/>
        <v>0.72000000000000008</v>
      </c>
      <c r="BP26" s="3" t="s">
        <v>3</v>
      </c>
      <c r="BQ26" s="2">
        <f t="shared" ref="BQ26" si="17">X26+AM26+BB26</f>
        <v>1.4700000000000002</v>
      </c>
      <c r="BR26" s="2">
        <f t="shared" si="14"/>
        <v>1.1499999999999999</v>
      </c>
      <c r="BS26" s="2">
        <f t="shared" si="14"/>
        <v>0.55000000000000004</v>
      </c>
      <c r="BU26" s="3" t="s">
        <v>3</v>
      </c>
      <c r="BV26" s="2">
        <f t="shared" ref="BV26" si="18">AC26+AR26+BG26</f>
        <v>3.6</v>
      </c>
      <c r="BW26" s="2">
        <f t="shared" si="15"/>
        <v>2.86</v>
      </c>
      <c r="BX26" s="2">
        <f t="shared" si="15"/>
        <v>1.37</v>
      </c>
    </row>
    <row r="27" spans="2:113" x14ac:dyDescent="0.25">
      <c r="B27" s="3" t="s">
        <v>0</v>
      </c>
      <c r="C27" s="8">
        <f>C26*52.14</f>
        <v>5606.1328435199985</v>
      </c>
      <c r="L27" s="3" t="s">
        <v>5</v>
      </c>
      <c r="M27" s="2">
        <f>O8</f>
        <v>97</v>
      </c>
      <c r="N27" s="8">
        <f>C9</f>
        <v>5917.5846681599996</v>
      </c>
      <c r="O27" s="8">
        <f>N27*5</f>
        <v>29587.9233408</v>
      </c>
      <c r="R27" s="3" t="s">
        <v>4</v>
      </c>
      <c r="S27" s="2" t="s">
        <v>59</v>
      </c>
      <c r="T27" s="2">
        <v>0.1</v>
      </c>
      <c r="U27" s="2">
        <v>0.33</v>
      </c>
      <c r="W27" s="3" t="s">
        <v>4</v>
      </c>
      <c r="X27" s="2" t="s">
        <v>59</v>
      </c>
      <c r="Y27" s="2">
        <v>0.08</v>
      </c>
      <c r="Z27" s="2">
        <v>0.21</v>
      </c>
      <c r="AB27" s="3" t="s">
        <v>4</v>
      </c>
      <c r="AC27" s="2" t="s">
        <v>59</v>
      </c>
      <c r="AD27" s="2">
        <v>0.41</v>
      </c>
      <c r="AE27" s="2">
        <v>1.1299999999999999</v>
      </c>
      <c r="AG27" s="3" t="s">
        <v>4</v>
      </c>
      <c r="AH27" s="2" t="s">
        <v>59</v>
      </c>
      <c r="AI27" s="2">
        <v>0.42</v>
      </c>
      <c r="AJ27" s="2">
        <v>1.37</v>
      </c>
      <c r="AL27" s="3" t="s">
        <v>4</v>
      </c>
      <c r="AM27" s="2" t="s">
        <v>59</v>
      </c>
      <c r="AN27" s="2">
        <v>0.31</v>
      </c>
      <c r="AO27" s="2">
        <v>0.85</v>
      </c>
      <c r="AQ27" s="3" t="s">
        <v>4</v>
      </c>
      <c r="AR27" s="2" t="s">
        <v>59</v>
      </c>
      <c r="AS27" s="2">
        <v>1.36</v>
      </c>
      <c r="AT27" s="2">
        <v>3.76</v>
      </c>
      <c r="AV27" s="3" t="s">
        <v>4</v>
      </c>
      <c r="AW27" s="2" t="s">
        <v>59</v>
      </c>
      <c r="AX27" s="2">
        <v>0.15</v>
      </c>
      <c r="AY27" s="2">
        <v>0.49</v>
      </c>
      <c r="BA27" s="3" t="s">
        <v>4</v>
      </c>
      <c r="BB27" s="2" t="s">
        <v>59</v>
      </c>
      <c r="BC27" s="2">
        <v>0.13</v>
      </c>
      <c r="BD27" s="2">
        <v>0.37</v>
      </c>
      <c r="BF27" s="3" t="s">
        <v>4</v>
      </c>
      <c r="BG27" s="2" t="s">
        <v>59</v>
      </c>
      <c r="BH27" s="2">
        <v>0.39</v>
      </c>
      <c r="BI27" s="2">
        <v>1.08</v>
      </c>
      <c r="BK27" s="3" t="s">
        <v>4</v>
      </c>
      <c r="BL27" s="2" t="s">
        <v>59</v>
      </c>
      <c r="BM27" s="2">
        <f t="shared" si="13"/>
        <v>0.67</v>
      </c>
      <c r="BN27" s="2">
        <f t="shared" si="13"/>
        <v>2.1900000000000004</v>
      </c>
      <c r="BP27" s="3" t="s">
        <v>4</v>
      </c>
      <c r="BQ27" s="2" t="s">
        <v>59</v>
      </c>
      <c r="BR27" s="2">
        <f t="shared" si="14"/>
        <v>0.52</v>
      </c>
      <c r="BS27" s="2">
        <f t="shared" si="14"/>
        <v>1.4300000000000002</v>
      </c>
      <c r="BU27" s="3" t="s">
        <v>4</v>
      </c>
      <c r="BV27" s="2" t="s">
        <v>59</v>
      </c>
      <c r="BW27" s="2">
        <f t="shared" si="15"/>
        <v>2.16</v>
      </c>
      <c r="BX27" s="2">
        <f t="shared" si="15"/>
        <v>5.97</v>
      </c>
      <c r="CA27" s="20" t="s">
        <v>38</v>
      </c>
      <c r="CB27" s="21"/>
      <c r="CD27" s="20" t="s">
        <v>46</v>
      </c>
      <c r="CE27" s="21"/>
      <c r="CG27" s="20" t="s">
        <v>57</v>
      </c>
      <c r="CH27" s="21"/>
      <c r="CJ27" s="20" t="s">
        <v>38</v>
      </c>
      <c r="CK27" s="21"/>
      <c r="CM27" s="20" t="s">
        <v>46</v>
      </c>
      <c r="CN27" s="21"/>
      <c r="CP27" s="20" t="s">
        <v>57</v>
      </c>
      <c r="CQ27" s="21"/>
      <c r="CS27" s="20" t="s">
        <v>38</v>
      </c>
      <c r="CT27" s="21"/>
      <c r="CV27" s="20" t="s">
        <v>46</v>
      </c>
      <c r="CW27" s="21"/>
      <c r="CY27" s="20" t="s">
        <v>57</v>
      </c>
      <c r="CZ27" s="21"/>
      <c r="DB27" s="20" t="s">
        <v>38</v>
      </c>
      <c r="DC27" s="21"/>
      <c r="DE27" s="20" t="s">
        <v>46</v>
      </c>
      <c r="DF27" s="21"/>
      <c r="DH27" s="20" t="s">
        <v>57</v>
      </c>
      <c r="DI27" s="21"/>
    </row>
    <row r="28" spans="2:113" x14ac:dyDescent="0.25">
      <c r="B28" s="4" t="s">
        <v>23</v>
      </c>
      <c r="C28" s="2" t="s">
        <v>29</v>
      </c>
      <c r="R28" s="3" t="s">
        <v>5</v>
      </c>
      <c r="S28" s="2" t="s">
        <v>59</v>
      </c>
      <c r="T28" s="2" t="s">
        <v>59</v>
      </c>
      <c r="U28" s="2">
        <v>0.21</v>
      </c>
      <c r="W28" s="3" t="s">
        <v>5</v>
      </c>
      <c r="X28" s="2" t="s">
        <v>59</v>
      </c>
      <c r="Y28" s="2" t="s">
        <v>59</v>
      </c>
      <c r="Z28" s="2">
        <v>0.16</v>
      </c>
      <c r="AB28" s="3" t="s">
        <v>5</v>
      </c>
      <c r="AC28" s="2" t="s">
        <v>59</v>
      </c>
      <c r="AD28" s="2" t="s">
        <v>59</v>
      </c>
      <c r="AE28" s="2">
        <v>0.81</v>
      </c>
      <c r="AG28" s="3" t="s">
        <v>5</v>
      </c>
      <c r="AH28" s="2" t="s">
        <v>59</v>
      </c>
      <c r="AI28" s="2" t="s">
        <v>59</v>
      </c>
      <c r="AJ28" s="2">
        <v>0.86</v>
      </c>
      <c r="AL28" s="3" t="s">
        <v>5</v>
      </c>
      <c r="AM28" s="2" t="s">
        <v>59</v>
      </c>
      <c r="AN28" s="2" t="s">
        <v>59</v>
      </c>
      <c r="AO28" s="2">
        <v>0.57999999999999996</v>
      </c>
      <c r="AQ28" s="3" t="s">
        <v>5</v>
      </c>
      <c r="AR28" s="2" t="s">
        <v>59</v>
      </c>
      <c r="AS28" s="2" t="s">
        <v>59</v>
      </c>
      <c r="AT28" s="2">
        <v>2.68</v>
      </c>
      <c r="AV28" s="3" t="s">
        <v>5</v>
      </c>
      <c r="AW28" s="2" t="s">
        <v>59</v>
      </c>
      <c r="AX28" s="2" t="s">
        <v>59</v>
      </c>
      <c r="AY28" s="2">
        <v>0.28999999999999998</v>
      </c>
      <c r="BA28" s="3" t="s">
        <v>5</v>
      </c>
      <c r="BB28" s="2" t="s">
        <v>59</v>
      </c>
      <c r="BC28" s="2" t="s">
        <v>59</v>
      </c>
      <c r="BD28" s="2">
        <v>0.21</v>
      </c>
      <c r="BF28" s="3" t="s">
        <v>5</v>
      </c>
      <c r="BG28" s="2" t="s">
        <v>59</v>
      </c>
      <c r="BH28" s="2" t="s">
        <v>59</v>
      </c>
      <c r="BI28" s="2">
        <v>0.77</v>
      </c>
      <c r="BK28" s="3" t="s">
        <v>5</v>
      </c>
      <c r="BL28" s="2" t="s">
        <v>59</v>
      </c>
      <c r="BM28" s="2" t="s">
        <v>59</v>
      </c>
      <c r="BN28" s="2">
        <f t="shared" si="13"/>
        <v>1.36</v>
      </c>
      <c r="BP28" s="3" t="s">
        <v>5</v>
      </c>
      <c r="BQ28" s="2" t="s">
        <v>59</v>
      </c>
      <c r="BR28" s="2" t="s">
        <v>59</v>
      </c>
      <c r="BS28" s="2">
        <f t="shared" si="14"/>
        <v>0.95</v>
      </c>
      <c r="BU28" s="3" t="s">
        <v>5</v>
      </c>
      <c r="BV28" s="2" t="s">
        <v>59</v>
      </c>
      <c r="BW28" s="2" t="s">
        <v>59</v>
      </c>
      <c r="BX28" s="2">
        <f t="shared" si="15"/>
        <v>4.26</v>
      </c>
      <c r="CA28" s="3" t="s">
        <v>5</v>
      </c>
      <c r="CB28" s="2">
        <v>8.99</v>
      </c>
      <c r="CD28" s="3" t="s">
        <v>5</v>
      </c>
      <c r="CE28" s="2">
        <v>0.06</v>
      </c>
      <c r="CG28" s="3" t="s">
        <v>5</v>
      </c>
      <c r="CH28" s="2">
        <v>1.19</v>
      </c>
      <c r="CJ28" s="3" t="s">
        <v>5</v>
      </c>
      <c r="CK28" s="2">
        <v>45.3</v>
      </c>
      <c r="CM28" s="3" t="s">
        <v>5</v>
      </c>
      <c r="CN28" s="2">
        <v>0.23</v>
      </c>
      <c r="CP28" s="3" t="s">
        <v>5</v>
      </c>
      <c r="CQ28" s="2">
        <v>0.6</v>
      </c>
      <c r="CS28" s="3" t="s">
        <v>5</v>
      </c>
      <c r="CT28" s="2">
        <v>23.81</v>
      </c>
      <c r="CV28" s="3" t="s">
        <v>5</v>
      </c>
      <c r="CW28" s="2">
        <v>0.09</v>
      </c>
      <c r="CY28" s="3" t="s">
        <v>5</v>
      </c>
      <c r="CZ28" s="2">
        <v>2.33</v>
      </c>
      <c r="DB28" s="3" t="s">
        <v>5</v>
      </c>
      <c r="DC28" s="2">
        <f>CB28+CK28+CT28</f>
        <v>78.099999999999994</v>
      </c>
      <c r="DE28" s="3" t="s">
        <v>5</v>
      </c>
      <c r="DF28" s="2">
        <f>CE28+CN28+CW28</f>
        <v>0.38</v>
      </c>
      <c r="DH28" s="3" t="s">
        <v>5</v>
      </c>
      <c r="DI28" s="2">
        <f>CH28+CQ28+CZ28</f>
        <v>4.12</v>
      </c>
    </row>
    <row r="29" spans="2:113" x14ac:dyDescent="0.25">
      <c r="L29" s="28" t="s">
        <v>27</v>
      </c>
      <c r="M29" s="28"/>
      <c r="N29" s="28"/>
      <c r="O29" s="28"/>
      <c r="R29" s="4" t="s">
        <v>8</v>
      </c>
      <c r="S29" s="2">
        <f>SUM(S25:S28)</f>
        <v>1.2</v>
      </c>
      <c r="T29" s="2">
        <f>SUM(T25:T28)</f>
        <v>1.3900000000000001</v>
      </c>
      <c r="U29" s="2">
        <f>SUM(U25:U28)</f>
        <v>0.64</v>
      </c>
      <c r="W29" s="4" t="s">
        <v>8</v>
      </c>
      <c r="X29" s="2">
        <f>SUM(X25:X28)</f>
        <v>0.71</v>
      </c>
      <c r="Y29" s="2">
        <f>SUM(Y25:Y28)</f>
        <v>0.77</v>
      </c>
      <c r="Z29" s="2">
        <f>SUM(Z25:Z28)</f>
        <v>0.44999999999999996</v>
      </c>
      <c r="AB29" s="4" t="s">
        <v>8</v>
      </c>
      <c r="AC29" s="2">
        <f>SUM(AC25:AC28)</f>
        <v>1.6400000000000001</v>
      </c>
      <c r="AD29" s="2">
        <f>SUM(AD25:AD28)</f>
        <v>1.99</v>
      </c>
      <c r="AE29" s="2">
        <f>SUM(AE25:AE28)</f>
        <v>2.2000000000000002</v>
      </c>
      <c r="AG29" s="4" t="s">
        <v>8</v>
      </c>
      <c r="AH29" s="2">
        <f>SUM(AH25:AH28)</f>
        <v>4.88</v>
      </c>
      <c r="AI29" s="2">
        <f>SUM(AI25:AI28)</f>
        <v>5.65</v>
      </c>
      <c r="AJ29" s="2">
        <f>SUM(AJ25:AJ28)</f>
        <v>2.69</v>
      </c>
      <c r="AL29" s="4" t="s">
        <v>8</v>
      </c>
      <c r="AM29" s="2">
        <f>SUM(AM25:AM28)</f>
        <v>2.96</v>
      </c>
      <c r="AN29" s="2">
        <f>SUM(AN25:AN28)</f>
        <v>3.23</v>
      </c>
      <c r="AO29" s="2">
        <f>SUM(AO25:AO28)</f>
        <v>1.7599999999999998</v>
      </c>
      <c r="AQ29" s="4" t="s">
        <v>8</v>
      </c>
      <c r="AR29" s="2">
        <f>SUM(AR25:AR28)</f>
        <v>5.45</v>
      </c>
      <c r="AS29" s="2">
        <f>SUM(AS25:AS28)</f>
        <v>6.62</v>
      </c>
      <c r="AT29" s="2">
        <f>SUM(AT25:AT28)</f>
        <v>7.3000000000000007</v>
      </c>
      <c r="AV29" s="4" t="s">
        <v>8</v>
      </c>
      <c r="AW29" s="2">
        <f>SUM(AW25:AW28)</f>
        <v>1.3900000000000001</v>
      </c>
      <c r="AX29" s="2">
        <f>SUM(AX25:AX28)</f>
        <v>1.6199999999999999</v>
      </c>
      <c r="AY29" s="2">
        <f>SUM(AY25:AY28)</f>
        <v>0.94</v>
      </c>
      <c r="BA29" s="4" t="s">
        <v>8</v>
      </c>
      <c r="BB29" s="2">
        <f>SUM(BB25:BB28)</f>
        <v>1.33</v>
      </c>
      <c r="BC29" s="2">
        <f>SUM(BC25:BC28)</f>
        <v>1.4500000000000002</v>
      </c>
      <c r="BD29" s="2">
        <f>SUM(BD25:BD28)</f>
        <v>0.72</v>
      </c>
      <c r="BF29" s="4" t="s">
        <v>8</v>
      </c>
      <c r="BG29" s="2">
        <f>SUM(BG25:BG28)</f>
        <v>1.56</v>
      </c>
      <c r="BH29" s="2">
        <f>SUM(BH25:BH28)</f>
        <v>1.9</v>
      </c>
      <c r="BI29" s="2">
        <f>SUM(BI25:BI28)</f>
        <v>2.1</v>
      </c>
      <c r="BK29" s="4" t="s">
        <v>8</v>
      </c>
      <c r="BL29" s="2">
        <f>SUM(BL25:BL28)</f>
        <v>7.4700000000000006</v>
      </c>
      <c r="BM29" s="2">
        <f>SUM(BM25:BM28)</f>
        <v>8.66</v>
      </c>
      <c r="BN29" s="2">
        <f>SUM(BN25:BN28)</f>
        <v>4.2700000000000005</v>
      </c>
      <c r="BP29" s="4" t="s">
        <v>8</v>
      </c>
      <c r="BQ29" s="2">
        <f>SUM(BQ25:BQ28)</f>
        <v>5</v>
      </c>
      <c r="BR29" s="2">
        <f>SUM(BR25:BR28)</f>
        <v>5.4499999999999993</v>
      </c>
      <c r="BS29" s="2">
        <f>SUM(BS25:BS28)</f>
        <v>2.93</v>
      </c>
      <c r="BU29" s="4" t="s">
        <v>8</v>
      </c>
      <c r="BV29" s="2">
        <f>SUM(BV25:BV28)</f>
        <v>8.65</v>
      </c>
      <c r="BW29" s="2">
        <f>SUM(BW25:BW28)</f>
        <v>10.51</v>
      </c>
      <c r="BX29" s="2">
        <f>SUM(BX25:BX28)</f>
        <v>11.6</v>
      </c>
      <c r="CA29" s="4" t="s">
        <v>8</v>
      </c>
      <c r="CB29" s="2">
        <f>SUM(CB26:CB28)</f>
        <v>8.99</v>
      </c>
      <c r="CD29" s="4" t="s">
        <v>8</v>
      </c>
      <c r="CE29" s="2">
        <f>SUM(CE26:CE28)</f>
        <v>0.06</v>
      </c>
      <c r="CG29" s="4" t="s">
        <v>8</v>
      </c>
      <c r="CH29" s="2">
        <f>SUM(CH26:CH28)</f>
        <v>1.19</v>
      </c>
      <c r="CJ29" s="4" t="s">
        <v>8</v>
      </c>
      <c r="CK29" s="2">
        <f>SUM(CK26:CK28)</f>
        <v>45.3</v>
      </c>
      <c r="CM29" s="4" t="s">
        <v>8</v>
      </c>
      <c r="CN29" s="2">
        <f>SUM(CN26:CN28)</f>
        <v>0.23</v>
      </c>
      <c r="CP29" s="4" t="s">
        <v>8</v>
      </c>
      <c r="CQ29" s="2">
        <f>SUM(CQ26:CQ28)</f>
        <v>0.6</v>
      </c>
      <c r="CS29" s="4" t="s">
        <v>8</v>
      </c>
      <c r="CT29" s="2">
        <f>SUM(CT26:CT28)</f>
        <v>23.81</v>
      </c>
      <c r="CV29" s="4" t="s">
        <v>8</v>
      </c>
      <c r="CW29" s="2">
        <f>SUM(CW26:CW28)</f>
        <v>0.09</v>
      </c>
      <c r="CY29" s="4" t="s">
        <v>8</v>
      </c>
      <c r="CZ29" s="2">
        <f>SUM(CZ26:CZ28)</f>
        <v>2.33</v>
      </c>
      <c r="DB29" s="4" t="s">
        <v>8</v>
      </c>
      <c r="DC29" s="2">
        <f>SUM(DC26:DC28)</f>
        <v>78.099999999999994</v>
      </c>
      <c r="DE29" s="4" t="s">
        <v>8</v>
      </c>
      <c r="DF29" s="2">
        <f>SUM(DF26:DF28)</f>
        <v>0.38</v>
      </c>
      <c r="DH29" s="4" t="s">
        <v>8</v>
      </c>
      <c r="DI29" s="2">
        <f>SUM(DI26:DI28)</f>
        <v>4.12</v>
      </c>
    </row>
    <row r="30" spans="2:113" x14ac:dyDescent="0.25">
      <c r="L30" s="24" t="s">
        <v>19</v>
      </c>
      <c r="M30" s="24"/>
      <c r="N30" s="24"/>
      <c r="O30" s="24"/>
    </row>
    <row r="31" spans="2:113" x14ac:dyDescent="0.25">
      <c r="L31" s="3"/>
      <c r="M31" s="3" t="s">
        <v>16</v>
      </c>
      <c r="N31" s="3" t="s">
        <v>17</v>
      </c>
      <c r="O31" s="3" t="s">
        <v>18</v>
      </c>
      <c r="R31" s="24" t="s">
        <v>36</v>
      </c>
      <c r="S31" s="24"/>
      <c r="T31" s="24"/>
      <c r="U31" s="24"/>
      <c r="W31" s="24" t="s">
        <v>44</v>
      </c>
      <c r="X31" s="24"/>
      <c r="Y31" s="24"/>
      <c r="Z31" s="24"/>
      <c r="AB31" s="24" t="s">
        <v>55</v>
      </c>
      <c r="AC31" s="24"/>
      <c r="AD31" s="24"/>
      <c r="AE31" s="24"/>
      <c r="AG31" s="24" t="s">
        <v>36</v>
      </c>
      <c r="AH31" s="24"/>
      <c r="AI31" s="24"/>
      <c r="AJ31" s="24"/>
      <c r="AL31" s="24" t="s">
        <v>44</v>
      </c>
      <c r="AM31" s="24"/>
      <c r="AN31" s="24"/>
      <c r="AO31" s="24"/>
      <c r="AQ31" s="24" t="s">
        <v>55</v>
      </c>
      <c r="AR31" s="24"/>
      <c r="AS31" s="24"/>
      <c r="AT31" s="24"/>
      <c r="AV31" s="24" t="s">
        <v>36</v>
      </c>
      <c r="AW31" s="24"/>
      <c r="AX31" s="24"/>
      <c r="AY31" s="24"/>
      <c r="BA31" s="24" t="s">
        <v>44</v>
      </c>
      <c r="BB31" s="24"/>
      <c r="BC31" s="24"/>
      <c r="BD31" s="24"/>
      <c r="BF31" s="24" t="s">
        <v>55</v>
      </c>
      <c r="BG31" s="24"/>
      <c r="BH31" s="24"/>
      <c r="BI31" s="24"/>
      <c r="BK31" s="24" t="s">
        <v>36</v>
      </c>
      <c r="BL31" s="24"/>
      <c r="BM31" s="24"/>
      <c r="BN31" s="24"/>
      <c r="BP31" s="24" t="s">
        <v>44</v>
      </c>
      <c r="BQ31" s="24"/>
      <c r="BR31" s="24"/>
      <c r="BS31" s="24"/>
      <c r="BU31" s="24" t="s">
        <v>55</v>
      </c>
      <c r="BV31" s="24"/>
      <c r="BW31" s="24"/>
      <c r="BX31" s="24"/>
      <c r="CA31" s="20" t="s">
        <v>39</v>
      </c>
      <c r="CB31" s="21"/>
      <c r="CD31" s="20" t="s">
        <v>47</v>
      </c>
      <c r="CE31" s="21"/>
      <c r="CG31" s="22" t="s">
        <v>60</v>
      </c>
      <c r="CH31" s="23"/>
      <c r="CJ31" s="20" t="s">
        <v>39</v>
      </c>
      <c r="CK31" s="21"/>
      <c r="CM31" s="20" t="s">
        <v>47</v>
      </c>
      <c r="CN31" s="21"/>
      <c r="CP31" s="22" t="s">
        <v>60</v>
      </c>
      <c r="CQ31" s="23"/>
      <c r="CS31" s="20" t="s">
        <v>39</v>
      </c>
      <c r="CT31" s="21"/>
      <c r="CV31" s="20" t="s">
        <v>47</v>
      </c>
      <c r="CW31" s="21"/>
      <c r="CY31" s="22" t="s">
        <v>60</v>
      </c>
      <c r="CZ31" s="23"/>
      <c r="DB31" s="20" t="s">
        <v>39</v>
      </c>
      <c r="DC31" s="21"/>
      <c r="DE31" s="20" t="s">
        <v>47</v>
      </c>
      <c r="DF31" s="21"/>
      <c r="DH31" s="22" t="s">
        <v>60</v>
      </c>
      <c r="DI31" s="23"/>
    </row>
    <row r="32" spans="2:113" x14ac:dyDescent="0.25">
      <c r="C32">
        <f>(C9+C18+C27)*2</f>
        <v>62290.364927999995</v>
      </c>
      <c r="L32" s="3" t="s">
        <v>6</v>
      </c>
      <c r="M32" s="2">
        <v>115</v>
      </c>
      <c r="N32" s="8">
        <f>C18</f>
        <v>19621.464952319999</v>
      </c>
      <c r="O32" s="8">
        <f>N32*10</f>
        <v>196214.6495232</v>
      </c>
      <c r="R32" s="3"/>
      <c r="S32" s="3">
        <v>2000</v>
      </c>
      <c r="T32" s="3">
        <v>2007</v>
      </c>
      <c r="U32" s="3">
        <v>2015</v>
      </c>
      <c r="W32" s="3"/>
      <c r="X32" s="3">
        <v>2000</v>
      </c>
      <c r="Y32" s="3">
        <v>2007</v>
      </c>
      <c r="Z32" s="3">
        <v>2015</v>
      </c>
      <c r="AB32" s="3"/>
      <c r="AC32" s="3">
        <v>2000</v>
      </c>
      <c r="AD32" s="3">
        <v>2007</v>
      </c>
      <c r="AE32" s="3">
        <v>2015</v>
      </c>
      <c r="AG32" s="3"/>
      <c r="AH32" s="3">
        <v>2000</v>
      </c>
      <c r="AI32" s="3">
        <v>2007</v>
      </c>
      <c r="AJ32" s="3">
        <v>2015</v>
      </c>
      <c r="AL32" s="3"/>
      <c r="AM32" s="3">
        <v>2000</v>
      </c>
      <c r="AN32" s="3">
        <v>2007</v>
      </c>
      <c r="AO32" s="3">
        <v>2015</v>
      </c>
      <c r="AQ32" s="3"/>
      <c r="AR32" s="3">
        <v>2000</v>
      </c>
      <c r="AS32" s="3">
        <v>2007</v>
      </c>
      <c r="AT32" s="3">
        <v>2015</v>
      </c>
      <c r="AV32" s="3"/>
      <c r="AW32" s="3">
        <v>2000</v>
      </c>
      <c r="AX32" s="3">
        <v>2007</v>
      </c>
      <c r="AY32" s="3">
        <v>2015</v>
      </c>
      <c r="BA32" s="3"/>
      <c r="BB32" s="3">
        <v>2000</v>
      </c>
      <c r="BC32" s="3">
        <v>2007</v>
      </c>
      <c r="BD32" s="3">
        <v>2015</v>
      </c>
      <c r="BF32" s="3"/>
      <c r="BG32" s="3">
        <v>2000</v>
      </c>
      <c r="BH32" s="3">
        <v>2007</v>
      </c>
      <c r="BI32" s="3">
        <v>2015</v>
      </c>
      <c r="BK32" s="3"/>
      <c r="BL32" s="3">
        <v>2000</v>
      </c>
      <c r="BM32" s="3">
        <v>2007</v>
      </c>
      <c r="BN32" s="3">
        <v>2015</v>
      </c>
      <c r="BP32" s="3"/>
      <c r="BQ32" s="3">
        <v>2000</v>
      </c>
      <c r="BR32" s="3">
        <v>2007</v>
      </c>
      <c r="BS32" s="3">
        <v>2015</v>
      </c>
      <c r="BU32" s="3"/>
      <c r="BV32" s="3">
        <v>2000</v>
      </c>
      <c r="BW32" s="3">
        <v>2007</v>
      </c>
      <c r="BX32" s="3">
        <v>2015</v>
      </c>
      <c r="CA32" s="3" t="s">
        <v>5</v>
      </c>
      <c r="CB32" s="2">
        <v>1.46</v>
      </c>
      <c r="CD32" s="3" t="s">
        <v>5</v>
      </c>
      <c r="CE32" s="2">
        <v>357.21</v>
      </c>
      <c r="CG32" s="3" t="s">
        <v>5</v>
      </c>
      <c r="CH32" s="8">
        <f>CE36/CE32</f>
        <v>3.1551188376585202</v>
      </c>
      <c r="CJ32" s="3" t="s">
        <v>5</v>
      </c>
      <c r="CK32" s="2">
        <v>7.37</v>
      </c>
      <c r="CM32" s="3" t="s">
        <v>5</v>
      </c>
      <c r="CN32" s="2">
        <v>1833.16</v>
      </c>
      <c r="CP32" s="3" t="s">
        <v>5</v>
      </c>
      <c r="CQ32" s="8">
        <f>CN36/CN32</f>
        <v>3.1537618102075107</v>
      </c>
      <c r="CS32" s="3" t="s">
        <v>5</v>
      </c>
      <c r="CT32" s="2">
        <v>3.88</v>
      </c>
      <c r="CV32" s="3" t="s">
        <v>5</v>
      </c>
      <c r="CW32" s="2">
        <v>1030.28</v>
      </c>
      <c r="CY32" s="3" t="s">
        <v>5</v>
      </c>
      <c r="CZ32" s="8">
        <f>CW36/CW32</f>
        <v>3.1525701750980319</v>
      </c>
      <c r="DB32" s="3" t="s">
        <v>5</v>
      </c>
      <c r="DC32" s="2">
        <f>CB32+CK32+CT32</f>
        <v>12.71</v>
      </c>
      <c r="DE32" s="3" t="s">
        <v>5</v>
      </c>
      <c r="DF32" s="2">
        <f>CE32+CN32+CW32</f>
        <v>3220.6499999999996</v>
      </c>
      <c r="DH32" s="3" t="s">
        <v>5</v>
      </c>
      <c r="DI32" s="8">
        <f>DF36/DF32</f>
        <v>3.1535311194945121</v>
      </c>
    </row>
    <row r="33" spans="12:110" x14ac:dyDescent="0.25">
      <c r="L33" s="3" t="s">
        <v>3</v>
      </c>
      <c r="M33" s="2">
        <v>82</v>
      </c>
      <c r="N33" s="8">
        <f>C18</f>
        <v>19621.464952319999</v>
      </c>
      <c r="O33" s="8">
        <f>N33*1</f>
        <v>19621.464952319999</v>
      </c>
      <c r="R33" s="3" t="s">
        <v>6</v>
      </c>
      <c r="S33" s="2">
        <v>0.12</v>
      </c>
      <c r="T33" s="2">
        <v>0.13</v>
      </c>
      <c r="U33" s="2" t="s">
        <v>59</v>
      </c>
      <c r="W33" s="3" t="s">
        <v>6</v>
      </c>
      <c r="X33" s="2">
        <v>0.42</v>
      </c>
      <c r="Y33" s="2">
        <v>0.46</v>
      </c>
      <c r="Z33" s="2" t="s">
        <v>59</v>
      </c>
      <c r="AB33" s="3" t="s">
        <v>6</v>
      </c>
      <c r="AC33" s="2">
        <v>8.0000000000000002E-3</v>
      </c>
      <c r="AD33" s="2">
        <v>8.9999999999999993E-3</v>
      </c>
      <c r="AE33" s="2" t="s">
        <v>59</v>
      </c>
      <c r="AG33" s="3" t="s">
        <v>6</v>
      </c>
      <c r="AH33" s="2">
        <v>0.39</v>
      </c>
      <c r="AI33" s="2">
        <v>0.43</v>
      </c>
      <c r="AJ33" s="2" t="s">
        <v>59</v>
      </c>
      <c r="AL33" s="3" t="s">
        <v>6</v>
      </c>
      <c r="AM33" s="2">
        <v>1.87</v>
      </c>
      <c r="AN33" s="2">
        <v>2</v>
      </c>
      <c r="AO33" s="2" t="s">
        <v>59</v>
      </c>
      <c r="AQ33" s="3" t="s">
        <v>6</v>
      </c>
      <c r="AR33" s="2">
        <v>0.03</v>
      </c>
      <c r="AS33" s="2">
        <v>0.03</v>
      </c>
      <c r="AT33" s="2" t="s">
        <v>59</v>
      </c>
      <c r="AV33" s="3" t="s">
        <v>6</v>
      </c>
      <c r="AW33" s="2">
        <v>0.11</v>
      </c>
      <c r="AX33" s="2">
        <v>0.12</v>
      </c>
      <c r="AY33" s="2" t="s">
        <v>59</v>
      </c>
      <c r="BA33" s="3" t="s">
        <v>6</v>
      </c>
      <c r="BB33" s="2">
        <v>0.9</v>
      </c>
      <c r="BC33" s="2">
        <v>0.96</v>
      </c>
      <c r="BD33" s="2" t="s">
        <v>59</v>
      </c>
      <c r="BF33" s="3" t="s">
        <v>6</v>
      </c>
      <c r="BG33" s="2">
        <v>0.01</v>
      </c>
      <c r="BH33" s="2">
        <v>0.01</v>
      </c>
      <c r="BI33" s="2" t="s">
        <v>59</v>
      </c>
      <c r="BK33" s="3" t="s">
        <v>6</v>
      </c>
      <c r="BL33" s="2">
        <f>S33+AH33+AW33</f>
        <v>0.62</v>
      </c>
      <c r="BM33" s="2">
        <f t="shared" ref="BM33:BN36" si="19">T33+AI33+AX33</f>
        <v>0.68</v>
      </c>
      <c r="BN33" s="2" t="s">
        <v>59</v>
      </c>
      <c r="BP33" s="3" t="s">
        <v>6</v>
      </c>
      <c r="BQ33" s="2">
        <f>X33+AM33+BB33</f>
        <v>3.19</v>
      </c>
      <c r="BR33" s="2">
        <f t="shared" ref="BR33:BS36" si="20">Y33+AN33+BC33</f>
        <v>3.42</v>
      </c>
      <c r="BS33" s="2" t="s">
        <v>59</v>
      </c>
      <c r="BU33" s="3" t="s">
        <v>6</v>
      </c>
      <c r="BV33" s="2">
        <f>AC33+AR33+BG33</f>
        <v>4.8000000000000001E-2</v>
      </c>
      <c r="BW33" s="2">
        <f t="shared" ref="BW33:BX36" si="21">AD33+AS33+BH33</f>
        <v>4.9000000000000002E-2</v>
      </c>
      <c r="BX33" s="2" t="s">
        <v>59</v>
      </c>
      <c r="CA33" s="4" t="s">
        <v>8</v>
      </c>
      <c r="CB33" s="2">
        <f>SUM(CB30:CB32)</f>
        <v>1.46</v>
      </c>
      <c r="CD33" s="4" t="s">
        <v>8</v>
      </c>
      <c r="CE33" s="2">
        <f>SUM(CE30:CE32)</f>
        <v>357.21</v>
      </c>
      <c r="CJ33" s="4" t="s">
        <v>8</v>
      </c>
      <c r="CK33" s="2">
        <f>SUM(CK30:CK32)</f>
        <v>7.37</v>
      </c>
      <c r="CM33" s="4" t="s">
        <v>8</v>
      </c>
      <c r="CN33" s="2">
        <f>SUM(CN30:CN32)</f>
        <v>1833.16</v>
      </c>
      <c r="CS33" s="4" t="s">
        <v>8</v>
      </c>
      <c r="CT33" s="2">
        <f>SUM(CT30:CT32)</f>
        <v>3.88</v>
      </c>
      <c r="CV33" s="4" t="s">
        <v>8</v>
      </c>
      <c r="CW33" s="2">
        <f>SUM(CW30:CW32)</f>
        <v>1030.28</v>
      </c>
      <c r="DB33" s="4" t="s">
        <v>8</v>
      </c>
      <c r="DC33" s="2">
        <f>SUM(DC30:DC32)</f>
        <v>12.71</v>
      </c>
      <c r="DE33" s="4" t="s">
        <v>8</v>
      </c>
      <c r="DF33" s="2">
        <f>SUM(DF30:DF32)</f>
        <v>3220.6499999999996</v>
      </c>
    </row>
    <row r="34" spans="12:110" x14ac:dyDescent="0.25">
      <c r="L34" s="6"/>
      <c r="M34" s="6"/>
      <c r="N34" s="6"/>
      <c r="O34" s="6"/>
      <c r="R34" s="3" t="s">
        <v>3</v>
      </c>
      <c r="S34" s="2">
        <v>0.08</v>
      </c>
      <c r="T34" s="2">
        <v>7.0000000000000007E-2</v>
      </c>
      <c r="U34" s="2">
        <v>0.03</v>
      </c>
      <c r="W34" s="3" t="s">
        <v>3</v>
      </c>
      <c r="X34" s="2">
        <v>0.18</v>
      </c>
      <c r="Y34" s="2">
        <v>0.14000000000000001</v>
      </c>
      <c r="Z34" s="2">
        <v>7.0000000000000007E-2</v>
      </c>
      <c r="AB34" s="3" t="s">
        <v>3</v>
      </c>
      <c r="AC34" s="2">
        <v>6.0000000000000001E-3</v>
      </c>
      <c r="AD34" s="2">
        <v>4.0000000000000001E-3</v>
      </c>
      <c r="AE34" s="2">
        <v>2E-3</v>
      </c>
      <c r="AG34" s="3" t="s">
        <v>3</v>
      </c>
      <c r="AH34" s="2">
        <v>0.28000000000000003</v>
      </c>
      <c r="AI34" s="2">
        <v>0.22</v>
      </c>
      <c r="AJ34" s="2">
        <v>0.11</v>
      </c>
      <c r="AL34" s="3" t="s">
        <v>3</v>
      </c>
      <c r="AM34" s="2">
        <v>0.73</v>
      </c>
      <c r="AN34" s="2">
        <v>0.56999999999999995</v>
      </c>
      <c r="AO34" s="2">
        <v>0.27</v>
      </c>
      <c r="AQ34" s="3" t="s">
        <v>3</v>
      </c>
      <c r="AR34" s="2">
        <v>0.02</v>
      </c>
      <c r="AS34" s="2">
        <v>0.02</v>
      </c>
      <c r="AT34" s="2">
        <v>0.01</v>
      </c>
      <c r="AV34" s="3" t="s">
        <v>3</v>
      </c>
      <c r="AW34" s="2">
        <v>0.08</v>
      </c>
      <c r="AX34" s="2">
        <v>0.06</v>
      </c>
      <c r="AY34" s="2">
        <v>0.03</v>
      </c>
      <c r="BA34" s="3" t="s">
        <v>3</v>
      </c>
      <c r="BB34" s="2">
        <v>0.32</v>
      </c>
      <c r="BC34" s="2">
        <v>0.25</v>
      </c>
      <c r="BD34" s="2">
        <v>0.12</v>
      </c>
      <c r="BF34" s="3" t="s">
        <v>3</v>
      </c>
      <c r="BG34" s="2">
        <v>0.01</v>
      </c>
      <c r="BH34" s="2">
        <v>0.01</v>
      </c>
      <c r="BI34" s="2">
        <v>0</v>
      </c>
      <c r="BK34" s="3" t="s">
        <v>3</v>
      </c>
      <c r="BL34" s="2">
        <f t="shared" ref="BL34" si="22">S34+AH34+AW34</f>
        <v>0.44000000000000006</v>
      </c>
      <c r="BM34" s="2">
        <f t="shared" si="19"/>
        <v>0.35000000000000003</v>
      </c>
      <c r="BN34" s="2">
        <f t="shared" si="19"/>
        <v>0.17</v>
      </c>
      <c r="BP34" s="3" t="s">
        <v>3</v>
      </c>
      <c r="BQ34" s="2">
        <f t="shared" ref="BQ34" si="23">X34+AM34+BB34</f>
        <v>1.23</v>
      </c>
      <c r="BR34" s="2">
        <f t="shared" si="20"/>
        <v>0.96</v>
      </c>
      <c r="BS34" s="2">
        <f t="shared" si="20"/>
        <v>0.46</v>
      </c>
      <c r="BU34" s="3" t="s">
        <v>3</v>
      </c>
      <c r="BV34" s="2">
        <f t="shared" ref="BV34" si="24">AC34+AR34+BG34</f>
        <v>3.6000000000000004E-2</v>
      </c>
      <c r="BW34" s="2">
        <f t="shared" si="21"/>
        <v>3.4000000000000002E-2</v>
      </c>
      <c r="BX34" s="2">
        <f t="shared" si="21"/>
        <v>1.2E-2</v>
      </c>
    </row>
    <row r="35" spans="12:110" x14ac:dyDescent="0.25">
      <c r="L35" s="20" t="s">
        <v>20</v>
      </c>
      <c r="M35" s="25"/>
      <c r="N35" s="25"/>
      <c r="O35" s="21"/>
      <c r="R35" s="3" t="s">
        <v>4</v>
      </c>
      <c r="S35" s="2" t="s">
        <v>59</v>
      </c>
      <c r="T35" s="2">
        <v>0.03</v>
      </c>
      <c r="U35" s="2">
        <v>0.09</v>
      </c>
      <c r="W35" s="3" t="s">
        <v>4</v>
      </c>
      <c r="X35" s="2" t="s">
        <v>59</v>
      </c>
      <c r="Y35" s="2">
        <v>0.05</v>
      </c>
      <c r="Z35" s="2">
        <v>0.13</v>
      </c>
      <c r="AB35" s="3" t="s">
        <v>4</v>
      </c>
      <c r="AC35" s="2" t="s">
        <v>59</v>
      </c>
      <c r="AD35" s="2">
        <v>3.0000000000000001E-3</v>
      </c>
      <c r="AE35" s="2">
        <v>8.9999999999999993E-3</v>
      </c>
      <c r="AG35" s="3" t="s">
        <v>4</v>
      </c>
      <c r="AH35" s="2" t="s">
        <v>59</v>
      </c>
      <c r="AI35" s="2">
        <v>0.11</v>
      </c>
      <c r="AJ35" s="2">
        <v>0.3</v>
      </c>
      <c r="AL35" s="3" t="s">
        <v>4</v>
      </c>
      <c r="AM35" s="2" t="s">
        <v>59</v>
      </c>
      <c r="AN35" s="2">
        <v>0.22</v>
      </c>
      <c r="AO35" s="2">
        <v>0.6</v>
      </c>
      <c r="AQ35" s="3" t="s">
        <v>4</v>
      </c>
      <c r="AR35" s="2" t="s">
        <v>59</v>
      </c>
      <c r="AS35" s="2">
        <v>0.01</v>
      </c>
      <c r="AT35" s="2">
        <v>0.03</v>
      </c>
      <c r="AV35" s="3" t="s">
        <v>4</v>
      </c>
      <c r="AW35" s="2" t="s">
        <v>59</v>
      </c>
      <c r="AX35" s="2">
        <v>0.03</v>
      </c>
      <c r="AY35" s="2">
        <v>0.09</v>
      </c>
      <c r="BA35" s="3" t="s">
        <v>4</v>
      </c>
      <c r="BB35" s="2" t="s">
        <v>59</v>
      </c>
      <c r="BC35" s="2">
        <v>0.11</v>
      </c>
      <c r="BD35" s="2">
        <v>0.3</v>
      </c>
      <c r="BF35" s="3" t="s">
        <v>4</v>
      </c>
      <c r="BG35" s="2" t="s">
        <v>59</v>
      </c>
      <c r="BH35" s="2">
        <v>0</v>
      </c>
      <c r="BI35" s="2">
        <v>0.01</v>
      </c>
      <c r="BK35" s="3" t="s">
        <v>4</v>
      </c>
      <c r="BL35" s="2" t="s">
        <v>59</v>
      </c>
      <c r="BM35" s="2">
        <f t="shared" si="19"/>
        <v>0.17</v>
      </c>
      <c r="BN35" s="2">
        <f t="shared" si="19"/>
        <v>0.48</v>
      </c>
      <c r="BP35" s="3" t="s">
        <v>4</v>
      </c>
      <c r="BQ35" s="2" t="s">
        <v>59</v>
      </c>
      <c r="BR35" s="2">
        <f t="shared" si="20"/>
        <v>0.38</v>
      </c>
      <c r="BS35" s="2">
        <f t="shared" si="20"/>
        <v>1.03</v>
      </c>
      <c r="BU35" s="3" t="s">
        <v>4</v>
      </c>
      <c r="BV35" s="2" t="s">
        <v>59</v>
      </c>
      <c r="BW35" s="2">
        <f t="shared" si="21"/>
        <v>1.3000000000000001E-2</v>
      </c>
      <c r="BX35" s="2">
        <f t="shared" si="21"/>
        <v>4.9000000000000002E-2</v>
      </c>
      <c r="CA35" s="20" t="s">
        <v>40</v>
      </c>
      <c r="CB35" s="21"/>
      <c r="CD35" s="20" t="s">
        <v>48</v>
      </c>
      <c r="CE35" s="21"/>
      <c r="CJ35" s="20" t="s">
        <v>40</v>
      </c>
      <c r="CK35" s="21"/>
      <c r="CM35" s="20" t="s">
        <v>48</v>
      </c>
      <c r="CN35" s="21"/>
      <c r="CS35" s="20" t="s">
        <v>40</v>
      </c>
      <c r="CT35" s="21"/>
      <c r="CV35" s="20" t="s">
        <v>48</v>
      </c>
      <c r="CW35" s="21"/>
      <c r="DB35" s="20" t="s">
        <v>40</v>
      </c>
      <c r="DC35" s="21"/>
      <c r="DE35" s="20" t="s">
        <v>48</v>
      </c>
      <c r="DF35" s="21"/>
    </row>
    <row r="36" spans="12:110" x14ac:dyDescent="0.25">
      <c r="L36" s="3"/>
      <c r="M36" s="3" t="s">
        <v>16</v>
      </c>
      <c r="N36" s="3" t="s">
        <v>17</v>
      </c>
      <c r="O36" s="3" t="s">
        <v>18</v>
      </c>
      <c r="R36" s="3" t="s">
        <v>5</v>
      </c>
      <c r="S36" s="2" t="s">
        <v>59</v>
      </c>
      <c r="T36" s="2" t="s">
        <v>59</v>
      </c>
      <c r="U36" s="2">
        <v>0.06</v>
      </c>
      <c r="W36" s="3" t="s">
        <v>5</v>
      </c>
      <c r="X36" s="2" t="s">
        <v>59</v>
      </c>
      <c r="Y36" s="2" t="s">
        <v>59</v>
      </c>
      <c r="Z36" s="2">
        <v>0.11</v>
      </c>
      <c r="AB36" s="3" t="s">
        <v>5</v>
      </c>
      <c r="AC36" s="2" t="s">
        <v>59</v>
      </c>
      <c r="AD36" s="2" t="s">
        <v>59</v>
      </c>
      <c r="AE36" s="2">
        <v>7.0000000000000001E-3</v>
      </c>
      <c r="AG36" s="3" t="s">
        <v>5</v>
      </c>
      <c r="AH36" s="2" t="s">
        <v>59</v>
      </c>
      <c r="AI36" s="2" t="s">
        <v>59</v>
      </c>
      <c r="AJ36" s="2">
        <v>0.2</v>
      </c>
      <c r="AL36" s="3" t="s">
        <v>5</v>
      </c>
      <c r="AM36" s="2" t="s">
        <v>59</v>
      </c>
      <c r="AN36" s="2" t="s">
        <v>59</v>
      </c>
      <c r="AO36" s="2">
        <v>0.4</v>
      </c>
      <c r="AQ36" s="3" t="s">
        <v>5</v>
      </c>
      <c r="AR36" s="2" t="s">
        <v>59</v>
      </c>
      <c r="AS36" s="2" t="s">
        <v>59</v>
      </c>
      <c r="AT36" s="2">
        <v>0.02</v>
      </c>
      <c r="AV36" s="3" t="s">
        <v>5</v>
      </c>
      <c r="AW36" s="2" t="s">
        <v>59</v>
      </c>
      <c r="AX36" s="2" t="s">
        <v>59</v>
      </c>
      <c r="AY36" s="2">
        <v>0.06</v>
      </c>
      <c r="BA36" s="3" t="s">
        <v>5</v>
      </c>
      <c r="BB36" s="2" t="s">
        <v>59</v>
      </c>
      <c r="BC36" s="2" t="s">
        <v>59</v>
      </c>
      <c r="BD36" s="2">
        <v>0.16</v>
      </c>
      <c r="BF36" s="3" t="s">
        <v>5</v>
      </c>
      <c r="BG36" s="2" t="s">
        <v>59</v>
      </c>
      <c r="BH36" s="2" t="s">
        <v>59</v>
      </c>
      <c r="BI36" s="2">
        <v>0.01</v>
      </c>
      <c r="BK36" s="3" t="s">
        <v>5</v>
      </c>
      <c r="BL36" s="2" t="s">
        <v>59</v>
      </c>
      <c r="BM36" s="2" t="s">
        <v>59</v>
      </c>
      <c r="BN36" s="2">
        <f t="shared" si="19"/>
        <v>0.32</v>
      </c>
      <c r="BP36" s="3" t="s">
        <v>5</v>
      </c>
      <c r="BQ36" s="2" t="s">
        <v>59</v>
      </c>
      <c r="BR36" s="2" t="s">
        <v>59</v>
      </c>
      <c r="BS36" s="2">
        <f t="shared" si="20"/>
        <v>0.67</v>
      </c>
      <c r="BU36" s="3" t="s">
        <v>5</v>
      </c>
      <c r="BV36" s="2" t="s">
        <v>59</v>
      </c>
      <c r="BW36" s="2" t="s">
        <v>59</v>
      </c>
      <c r="BX36" s="2">
        <f t="shared" si="21"/>
        <v>3.6999999999999998E-2</v>
      </c>
      <c r="CA36" s="3" t="s">
        <v>5</v>
      </c>
      <c r="CB36" s="2">
        <v>8.9999999999999993E-3</v>
      </c>
      <c r="CD36" s="3" t="s">
        <v>5</v>
      </c>
      <c r="CE36" s="2">
        <v>1127.04</v>
      </c>
      <c r="CJ36" s="3" t="s">
        <v>5</v>
      </c>
      <c r="CK36" s="2">
        <v>0.03</v>
      </c>
      <c r="CM36" s="3" t="s">
        <v>5</v>
      </c>
      <c r="CN36" s="2">
        <v>5781.35</v>
      </c>
      <c r="CS36" s="3" t="s">
        <v>5</v>
      </c>
      <c r="CT36" s="2">
        <v>8.0000000000000002E-3</v>
      </c>
      <c r="CV36" s="3" t="s">
        <v>5</v>
      </c>
      <c r="CW36" s="2">
        <v>3248.03</v>
      </c>
      <c r="DB36" s="3" t="s">
        <v>5</v>
      </c>
      <c r="DC36" s="2">
        <f>CB36+CK36+CT36</f>
        <v>4.7E-2</v>
      </c>
      <c r="DE36" s="3" t="s">
        <v>5</v>
      </c>
      <c r="DF36" s="2">
        <f>CE36+CN36+CW36</f>
        <v>10156.42</v>
      </c>
    </row>
    <row r="37" spans="12:110" x14ac:dyDescent="0.25">
      <c r="L37" s="3" t="s">
        <v>6</v>
      </c>
      <c r="M37" s="2">
        <v>125</v>
      </c>
      <c r="N37" s="8">
        <f>C18</f>
        <v>19621.464952319999</v>
      </c>
      <c r="O37" s="8">
        <f>N37*17</f>
        <v>333564.90418943996</v>
      </c>
      <c r="R37" s="4" t="s">
        <v>8</v>
      </c>
      <c r="S37" s="2">
        <f>SUM(S33:S36)</f>
        <v>0.2</v>
      </c>
      <c r="T37" s="2">
        <f>SUM(T33:T36)</f>
        <v>0.23</v>
      </c>
      <c r="U37" s="2">
        <f>SUM(U33:U36)</f>
        <v>0.18</v>
      </c>
      <c r="W37" s="4" t="s">
        <v>8</v>
      </c>
      <c r="X37" s="2">
        <f>SUM(X33:X36)</f>
        <v>0.6</v>
      </c>
      <c r="Y37" s="2">
        <f>SUM(Y33:Y36)</f>
        <v>0.65000000000000013</v>
      </c>
      <c r="Z37" s="2">
        <f>SUM(Z33:Z36)</f>
        <v>0.31</v>
      </c>
      <c r="AB37" s="4" t="s">
        <v>8</v>
      </c>
      <c r="AC37" s="2">
        <f>SUM(AC33:AC36)</f>
        <v>1.4E-2</v>
      </c>
      <c r="AD37" s="2">
        <f>SUM(AD33:AD36)</f>
        <v>1.6E-2</v>
      </c>
      <c r="AE37" s="2">
        <f>SUM(AE33:AE36)</f>
        <v>1.7999999999999999E-2</v>
      </c>
      <c r="AG37" s="4" t="s">
        <v>8</v>
      </c>
      <c r="AH37" s="2">
        <f>SUM(AH33:AH36)</f>
        <v>0.67</v>
      </c>
      <c r="AI37" s="2">
        <f>SUM(AI33:AI36)</f>
        <v>0.76</v>
      </c>
      <c r="AJ37" s="2">
        <f>SUM(AJ33:AJ36)</f>
        <v>0.61</v>
      </c>
      <c r="AL37" s="4" t="s">
        <v>8</v>
      </c>
      <c r="AM37" s="2">
        <f>SUM(AM33:AM36)</f>
        <v>2.6</v>
      </c>
      <c r="AN37" s="2">
        <f>SUM(AN33:AN36)</f>
        <v>2.79</v>
      </c>
      <c r="AO37" s="2">
        <f>SUM(AO33:AO36)</f>
        <v>1.27</v>
      </c>
      <c r="AQ37" s="4" t="s">
        <v>8</v>
      </c>
      <c r="AR37" s="2">
        <f>SUM(AR33:AR36)</f>
        <v>0.05</v>
      </c>
      <c r="AS37" s="2">
        <f>SUM(AS33:AS36)</f>
        <v>6.0000000000000005E-2</v>
      </c>
      <c r="AT37" s="2">
        <f>SUM(AT33:AT36)</f>
        <v>0.06</v>
      </c>
      <c r="AV37" s="4" t="s">
        <v>8</v>
      </c>
      <c r="AW37" s="2">
        <f>SUM(AW33:AW36)</f>
        <v>0.19</v>
      </c>
      <c r="AX37" s="2">
        <f>SUM(AX33:AX36)</f>
        <v>0.21</v>
      </c>
      <c r="AY37" s="2">
        <f>SUM(AY33:AY36)</f>
        <v>0.18</v>
      </c>
      <c r="BA37" s="4" t="s">
        <v>8</v>
      </c>
      <c r="BB37" s="2">
        <f>SUM(BB33:BB36)</f>
        <v>1.22</v>
      </c>
      <c r="BC37" s="2">
        <f>SUM(BC33:BC36)</f>
        <v>1.32</v>
      </c>
      <c r="BD37" s="2">
        <f>SUM(BD33:BD36)</f>
        <v>0.57999999999999996</v>
      </c>
      <c r="BF37" s="4" t="s">
        <v>8</v>
      </c>
      <c r="BG37" s="2">
        <f>SUM(BG33:BG36)</f>
        <v>0.02</v>
      </c>
      <c r="BH37" s="2">
        <f>SUM(BH33:BH36)</f>
        <v>0.02</v>
      </c>
      <c r="BI37" s="2">
        <f>SUM(BI33:BI36)</f>
        <v>0.02</v>
      </c>
      <c r="BK37" s="4" t="s">
        <v>8</v>
      </c>
      <c r="BL37" s="2">
        <f>SUM(BL33:BL36)</f>
        <v>1.06</v>
      </c>
      <c r="BM37" s="2">
        <f>SUM(BM33:BM36)</f>
        <v>1.2</v>
      </c>
      <c r="BN37" s="2">
        <f>SUM(BN33:BN36)</f>
        <v>0.97</v>
      </c>
      <c r="BP37" s="4" t="s">
        <v>8</v>
      </c>
      <c r="BQ37" s="2">
        <f>SUM(BQ33:BQ36)</f>
        <v>4.42</v>
      </c>
      <c r="BR37" s="2">
        <f>SUM(BR33:BR36)</f>
        <v>4.76</v>
      </c>
      <c r="BS37" s="2">
        <f>SUM(BS33:BS36)</f>
        <v>2.16</v>
      </c>
      <c r="BU37" s="4" t="s">
        <v>8</v>
      </c>
      <c r="BV37" s="2">
        <f>SUM(BV33:BV36)</f>
        <v>8.4000000000000005E-2</v>
      </c>
      <c r="BW37" s="2">
        <f>SUM(BW33:BW36)</f>
        <v>9.6000000000000002E-2</v>
      </c>
      <c r="BX37" s="2">
        <f>SUM(BX33:BX36)</f>
        <v>9.8000000000000004E-2</v>
      </c>
      <c r="CA37" s="4" t="s">
        <v>8</v>
      </c>
      <c r="CB37" s="2">
        <f>SUM(CB34:CB36)</f>
        <v>8.9999999999999993E-3</v>
      </c>
      <c r="CD37" s="4" t="s">
        <v>8</v>
      </c>
      <c r="CE37" s="2">
        <f>SUM(CE34:CE36)</f>
        <v>1127.04</v>
      </c>
      <c r="CJ37" s="4" t="s">
        <v>8</v>
      </c>
      <c r="CK37" s="2">
        <f>SUM(CK34:CK36)</f>
        <v>0.03</v>
      </c>
      <c r="CM37" s="4" t="s">
        <v>8</v>
      </c>
      <c r="CN37" s="2">
        <f>SUM(CN34:CN36)</f>
        <v>5781.35</v>
      </c>
      <c r="CS37" s="4" t="s">
        <v>8</v>
      </c>
      <c r="CT37" s="2">
        <f>SUM(CT34:CT36)</f>
        <v>8.0000000000000002E-3</v>
      </c>
      <c r="CV37" s="4" t="s">
        <v>8</v>
      </c>
      <c r="CW37" s="2">
        <f>SUM(CW34:CW36)</f>
        <v>3248.03</v>
      </c>
      <c r="DB37" s="4" t="s">
        <v>8</v>
      </c>
      <c r="DC37" s="2">
        <f>SUM(DC34:DC36)</f>
        <v>4.7E-2</v>
      </c>
      <c r="DE37" s="4" t="s">
        <v>8</v>
      </c>
      <c r="DF37" s="2">
        <f>SUM(DF34:DF36)</f>
        <v>10156.42</v>
      </c>
    </row>
    <row r="38" spans="12:110" x14ac:dyDescent="0.25">
      <c r="L38" s="3" t="s">
        <v>3</v>
      </c>
      <c r="M38" s="2">
        <v>65</v>
      </c>
      <c r="N38" s="8">
        <f>C18</f>
        <v>19621.464952319999</v>
      </c>
      <c r="O38" s="8">
        <f>N38*7</f>
        <v>137350.25466623998</v>
      </c>
    </row>
    <row r="39" spans="12:110" x14ac:dyDescent="0.25">
      <c r="L39" s="3" t="s">
        <v>4</v>
      </c>
      <c r="M39" s="2">
        <v>49</v>
      </c>
      <c r="N39" s="8">
        <f>C18</f>
        <v>19621.464952319999</v>
      </c>
      <c r="O39" s="8">
        <f>N39*1</f>
        <v>19621.464952319999</v>
      </c>
      <c r="R39" s="24" t="s">
        <v>37</v>
      </c>
      <c r="S39" s="24"/>
      <c r="T39" s="24"/>
      <c r="U39" s="24"/>
      <c r="W39" s="24" t="s">
        <v>45</v>
      </c>
      <c r="X39" s="24"/>
      <c r="Y39" s="24"/>
      <c r="Z39" s="24"/>
      <c r="AB39" s="24" t="s">
        <v>56</v>
      </c>
      <c r="AC39" s="24"/>
      <c r="AD39" s="24"/>
      <c r="AE39" s="24"/>
      <c r="AG39" s="24" t="s">
        <v>37</v>
      </c>
      <c r="AH39" s="24"/>
      <c r="AI39" s="24"/>
      <c r="AJ39" s="24"/>
      <c r="AL39" s="24" t="s">
        <v>45</v>
      </c>
      <c r="AM39" s="24"/>
      <c r="AN39" s="24"/>
      <c r="AO39" s="24"/>
      <c r="AQ39" s="24" t="s">
        <v>56</v>
      </c>
      <c r="AR39" s="24"/>
      <c r="AS39" s="24"/>
      <c r="AT39" s="24"/>
      <c r="AV39" s="24" t="s">
        <v>37</v>
      </c>
      <c r="AW39" s="24"/>
      <c r="AX39" s="24"/>
      <c r="AY39" s="24"/>
      <c r="BA39" s="24" t="s">
        <v>45</v>
      </c>
      <c r="BB39" s="24"/>
      <c r="BC39" s="24"/>
      <c r="BD39" s="24"/>
      <c r="BF39" s="24" t="s">
        <v>56</v>
      </c>
      <c r="BG39" s="24"/>
      <c r="BH39" s="24"/>
      <c r="BI39" s="24"/>
      <c r="BK39" s="24" t="s">
        <v>37</v>
      </c>
      <c r="BL39" s="24"/>
      <c r="BM39" s="24"/>
      <c r="BN39" s="24"/>
      <c r="BP39" s="24" t="s">
        <v>45</v>
      </c>
      <c r="BQ39" s="24"/>
      <c r="BR39" s="24"/>
      <c r="BS39" s="24"/>
      <c r="BU39" s="24" t="s">
        <v>56</v>
      </c>
      <c r="BV39" s="24"/>
      <c r="BW39" s="24"/>
      <c r="BX39" s="24"/>
      <c r="CB39" s="20" t="s">
        <v>49</v>
      </c>
      <c r="CC39" s="21"/>
      <c r="CK39" s="20" t="s">
        <v>49</v>
      </c>
      <c r="CL39" s="21"/>
      <c r="CT39" s="20" t="s">
        <v>49</v>
      </c>
      <c r="CU39" s="21"/>
      <c r="DC39" s="20" t="s">
        <v>49</v>
      </c>
      <c r="DD39" s="21"/>
    </row>
    <row r="40" spans="12:110" x14ac:dyDescent="0.25">
      <c r="R40" s="3"/>
      <c r="S40" s="3">
        <v>2000</v>
      </c>
      <c r="T40" s="3">
        <v>2007</v>
      </c>
      <c r="U40" s="3">
        <v>2015</v>
      </c>
      <c r="W40" s="3"/>
      <c r="X40" s="3">
        <v>2000</v>
      </c>
      <c r="Y40" s="3">
        <v>2007</v>
      </c>
      <c r="Z40" s="3">
        <v>2015</v>
      </c>
      <c r="AB40" s="3"/>
      <c r="AC40" s="3">
        <v>2000</v>
      </c>
      <c r="AD40" s="3">
        <v>2007</v>
      </c>
      <c r="AE40" s="3">
        <v>2015</v>
      </c>
      <c r="AG40" s="3"/>
      <c r="AH40" s="3">
        <v>2000</v>
      </c>
      <c r="AI40" s="3">
        <v>2007</v>
      </c>
      <c r="AJ40" s="3">
        <v>2015</v>
      </c>
      <c r="AL40" s="3"/>
      <c r="AM40" s="3">
        <v>2000</v>
      </c>
      <c r="AN40" s="3">
        <v>2007</v>
      </c>
      <c r="AO40" s="3">
        <v>2015</v>
      </c>
      <c r="AQ40" s="3"/>
      <c r="AR40" s="3">
        <v>2000</v>
      </c>
      <c r="AS40" s="3">
        <v>2007</v>
      </c>
      <c r="AT40" s="3">
        <v>2015</v>
      </c>
      <c r="AV40" s="3"/>
      <c r="AW40" s="3">
        <v>2000</v>
      </c>
      <c r="AX40" s="3">
        <v>2007</v>
      </c>
      <c r="AY40" s="3">
        <v>2015</v>
      </c>
      <c r="BA40" s="3"/>
      <c r="BB40" s="3">
        <v>2000</v>
      </c>
      <c r="BC40" s="3">
        <v>2007</v>
      </c>
      <c r="BD40" s="3">
        <v>2015</v>
      </c>
      <c r="BF40" s="3"/>
      <c r="BG40" s="3">
        <v>2000</v>
      </c>
      <c r="BH40" s="3">
        <v>2007</v>
      </c>
      <c r="BI40" s="3">
        <v>2015</v>
      </c>
      <c r="BK40" s="3"/>
      <c r="BL40" s="3">
        <v>2000</v>
      </c>
      <c r="BM40" s="3">
        <v>2007</v>
      </c>
      <c r="BN40" s="3">
        <v>2015</v>
      </c>
      <c r="BP40" s="3"/>
      <c r="BQ40" s="3">
        <v>2000</v>
      </c>
      <c r="BR40" s="3">
        <v>2007</v>
      </c>
      <c r="BS40" s="3">
        <v>2015</v>
      </c>
      <c r="BU40" s="3"/>
      <c r="BV40" s="3">
        <v>2000</v>
      </c>
      <c r="BW40" s="3">
        <v>2007</v>
      </c>
      <c r="BX40" s="3">
        <v>2015</v>
      </c>
      <c r="CB40" s="3" t="s">
        <v>5</v>
      </c>
      <c r="CC40" s="2">
        <v>0.32</v>
      </c>
      <c r="CK40" s="3" t="s">
        <v>5</v>
      </c>
      <c r="CL40" s="2">
        <v>1.65</v>
      </c>
      <c r="CT40" s="3" t="s">
        <v>5</v>
      </c>
      <c r="CU40" s="2">
        <v>0.93</v>
      </c>
      <c r="DC40" s="3" t="s">
        <v>5</v>
      </c>
      <c r="DD40" s="2">
        <f>CC40+CL40+CU40</f>
        <v>2.9</v>
      </c>
    </row>
    <row r="41" spans="12:110" x14ac:dyDescent="0.25">
      <c r="L41" s="20" t="s">
        <v>21</v>
      </c>
      <c r="M41" s="25"/>
      <c r="N41" s="25"/>
      <c r="O41" s="21"/>
      <c r="R41" s="3" t="s">
        <v>6</v>
      </c>
      <c r="S41" s="2">
        <v>7.42</v>
      </c>
      <c r="T41" s="2">
        <v>8.02</v>
      </c>
      <c r="U41" s="2" t="s">
        <v>59</v>
      </c>
      <c r="W41" s="3" t="s">
        <v>6</v>
      </c>
      <c r="X41" s="2">
        <v>0.21</v>
      </c>
      <c r="Y41" s="2">
        <v>0.23</v>
      </c>
      <c r="Z41" s="2" t="s">
        <v>59</v>
      </c>
      <c r="AB41" s="3" t="s">
        <v>6</v>
      </c>
      <c r="AC41" s="2">
        <v>1E-3</v>
      </c>
      <c r="AD41" s="2">
        <v>1E-3</v>
      </c>
      <c r="AE41" s="2" t="s">
        <v>59</v>
      </c>
      <c r="AG41" s="3" t="s">
        <v>6</v>
      </c>
      <c r="AH41" s="2">
        <v>40.83</v>
      </c>
      <c r="AI41" s="2">
        <v>44.13</v>
      </c>
      <c r="AJ41" s="2" t="s">
        <v>59</v>
      </c>
      <c r="AL41" s="3" t="s">
        <v>6</v>
      </c>
      <c r="AM41" s="2">
        <v>0.93</v>
      </c>
      <c r="AN41" s="2">
        <v>1</v>
      </c>
      <c r="AO41" s="2" t="s">
        <v>59</v>
      </c>
      <c r="AQ41" s="3" t="s">
        <v>6</v>
      </c>
      <c r="AR41" s="2">
        <v>2E-3</v>
      </c>
      <c r="AS41" s="2">
        <v>2E-3</v>
      </c>
      <c r="AT41" s="2" t="s">
        <v>59</v>
      </c>
      <c r="AV41" s="3" t="s">
        <v>6</v>
      </c>
      <c r="AW41" s="2">
        <v>23.15</v>
      </c>
      <c r="AX41" s="2">
        <v>25.02</v>
      </c>
      <c r="AY41" s="2" t="s">
        <v>59</v>
      </c>
      <c r="BA41" s="3" t="s">
        <v>6</v>
      </c>
      <c r="BB41" s="2">
        <v>0.45</v>
      </c>
      <c r="BC41" s="2">
        <v>0.48</v>
      </c>
      <c r="BD41" s="2" t="s">
        <v>59</v>
      </c>
      <c r="BF41" s="3" t="s">
        <v>6</v>
      </c>
      <c r="BG41" s="2">
        <v>0</v>
      </c>
      <c r="BH41" s="2">
        <v>0</v>
      </c>
      <c r="BI41" s="2">
        <f>(BC39*AR38*AO45)/1000</f>
        <v>0</v>
      </c>
      <c r="BK41" s="3" t="s">
        <v>6</v>
      </c>
      <c r="BL41" s="2">
        <f>S41+AH41+AW41</f>
        <v>71.400000000000006</v>
      </c>
      <c r="BM41" s="2">
        <f t="shared" ref="BM41:BN44" si="25">T41+AI41+AX41</f>
        <v>77.17</v>
      </c>
      <c r="BN41" s="2" t="s">
        <v>59</v>
      </c>
      <c r="BP41" s="3" t="s">
        <v>6</v>
      </c>
      <c r="BQ41" s="2">
        <f>X41+AM41+BB41</f>
        <v>1.59</v>
      </c>
      <c r="BR41" s="2">
        <f t="shared" ref="BR41:BS44" si="26">Y41+AN41+BC41</f>
        <v>1.71</v>
      </c>
      <c r="BS41" s="2" t="s">
        <v>59</v>
      </c>
      <c r="BU41" s="3" t="s">
        <v>6</v>
      </c>
      <c r="BV41" s="2">
        <f>AC41+AR41+BG41</f>
        <v>3.0000000000000001E-3</v>
      </c>
      <c r="BW41" s="2">
        <f t="shared" ref="BW41:BX44" si="27">AD41+AS41+BH41</f>
        <v>3.0000000000000001E-3</v>
      </c>
      <c r="BX41" s="2" t="s">
        <v>59</v>
      </c>
      <c r="CB41" s="4" t="s">
        <v>8</v>
      </c>
      <c r="CC41" s="2">
        <f>SUM(CC38:CC40)</f>
        <v>0.32</v>
      </c>
      <c r="CK41" s="4" t="s">
        <v>8</v>
      </c>
      <c r="CL41" s="2">
        <f>SUM(CL38:CL40)</f>
        <v>1.65</v>
      </c>
      <c r="CT41" s="4" t="s">
        <v>8</v>
      </c>
      <c r="CU41" s="2">
        <f>SUM(CU38:CU40)</f>
        <v>0.93</v>
      </c>
      <c r="DC41" s="4" t="s">
        <v>8</v>
      </c>
      <c r="DD41" s="2">
        <f>SUM(DD38:DD40)</f>
        <v>2.9</v>
      </c>
    </row>
    <row r="42" spans="12:110" x14ac:dyDescent="0.25">
      <c r="L42" s="3"/>
      <c r="M42" s="3" t="s">
        <v>16</v>
      </c>
      <c r="N42" s="3" t="s">
        <v>17</v>
      </c>
      <c r="O42" s="3" t="s">
        <v>18</v>
      </c>
      <c r="R42" s="3" t="s">
        <v>3</v>
      </c>
      <c r="S42" s="2">
        <v>3.37</v>
      </c>
      <c r="T42" s="2">
        <v>2.65</v>
      </c>
      <c r="U42" s="2">
        <v>1.24</v>
      </c>
      <c r="W42" s="3" t="s">
        <v>3</v>
      </c>
      <c r="X42" s="2">
        <v>0.11</v>
      </c>
      <c r="Y42" s="2">
        <v>0.09</v>
      </c>
      <c r="Z42" s="2">
        <v>0.04</v>
      </c>
      <c r="AB42" s="3" t="s">
        <v>3</v>
      </c>
      <c r="AC42" s="2">
        <v>0</v>
      </c>
      <c r="AD42" s="2">
        <v>0</v>
      </c>
      <c r="AE42" s="2">
        <v>0</v>
      </c>
      <c r="AG42" s="3" t="s">
        <v>3</v>
      </c>
      <c r="AH42" s="2">
        <v>17.96</v>
      </c>
      <c r="AI42" s="2">
        <v>14.16</v>
      </c>
      <c r="AJ42" s="2">
        <v>6.63</v>
      </c>
      <c r="AL42" s="3" t="s">
        <v>3</v>
      </c>
      <c r="AM42" s="2">
        <v>0.47</v>
      </c>
      <c r="AN42" s="2">
        <v>0.37</v>
      </c>
      <c r="AO42" s="2">
        <v>0.18</v>
      </c>
      <c r="AQ42" s="3" t="s">
        <v>3</v>
      </c>
      <c r="AR42" s="2">
        <v>2E-3</v>
      </c>
      <c r="AS42" s="2">
        <v>1E-3</v>
      </c>
      <c r="AT42" s="2">
        <v>1E-3</v>
      </c>
      <c r="AV42" s="3" t="s">
        <v>3</v>
      </c>
      <c r="AW42" s="2">
        <v>10.25</v>
      </c>
      <c r="AX42" s="2">
        <v>8.08</v>
      </c>
      <c r="AY42" s="2">
        <v>3.78</v>
      </c>
      <c r="BA42" s="3" t="s">
        <v>3</v>
      </c>
      <c r="BB42" s="2">
        <v>0.21</v>
      </c>
      <c r="BC42" s="2">
        <v>0.16</v>
      </c>
      <c r="BD42" s="2">
        <v>0.08</v>
      </c>
      <c r="BF42" s="3" t="s">
        <v>3</v>
      </c>
      <c r="BG42" s="2">
        <v>0</v>
      </c>
      <c r="BH42" s="2">
        <v>0</v>
      </c>
      <c r="BI42" s="2">
        <v>0</v>
      </c>
      <c r="BK42" s="3" t="s">
        <v>3</v>
      </c>
      <c r="BL42" s="2">
        <f t="shared" ref="BL42" si="28">S42+AH42+AW42</f>
        <v>31.580000000000002</v>
      </c>
      <c r="BM42" s="2">
        <f t="shared" si="25"/>
        <v>24.89</v>
      </c>
      <c r="BN42" s="2">
        <f t="shared" si="25"/>
        <v>11.65</v>
      </c>
      <c r="BP42" s="3" t="s">
        <v>3</v>
      </c>
      <c r="BQ42" s="2">
        <f t="shared" ref="BQ42" si="29">X42+AM42+BB42</f>
        <v>0.78999999999999992</v>
      </c>
      <c r="BR42" s="2">
        <f t="shared" si="26"/>
        <v>0.62</v>
      </c>
      <c r="BS42" s="2">
        <f t="shared" si="26"/>
        <v>0.3</v>
      </c>
      <c r="BU42" s="3" t="s">
        <v>3</v>
      </c>
      <c r="BV42" s="2">
        <f t="shared" ref="BV42" si="30">AC42+AR42+BG42</f>
        <v>2E-3</v>
      </c>
      <c r="BW42" s="2">
        <f t="shared" si="27"/>
        <v>1E-3</v>
      </c>
      <c r="BX42" s="2">
        <f t="shared" si="27"/>
        <v>1E-3</v>
      </c>
    </row>
    <row r="43" spans="12:110" x14ac:dyDescent="0.25">
      <c r="L43" s="3" t="s">
        <v>3</v>
      </c>
      <c r="M43" s="2">
        <v>31</v>
      </c>
      <c r="N43" s="8">
        <f>C18</f>
        <v>19621.464952319999</v>
      </c>
      <c r="O43" s="8">
        <f>N43*15</f>
        <v>294321.9742848</v>
      </c>
      <c r="R43" s="3" t="s">
        <v>4</v>
      </c>
      <c r="S43" s="2" t="s">
        <v>59</v>
      </c>
      <c r="T43" s="2">
        <v>2.1800000000000002</v>
      </c>
      <c r="U43" s="2">
        <v>5.94</v>
      </c>
      <c r="W43" s="3" t="s">
        <v>4</v>
      </c>
      <c r="X43" s="2" t="s">
        <v>59</v>
      </c>
      <c r="Y43" s="2">
        <v>0.03</v>
      </c>
      <c r="Z43" s="2">
        <v>0.09</v>
      </c>
      <c r="AB43" s="3" t="s">
        <v>4</v>
      </c>
      <c r="AC43" s="2" t="s">
        <v>59</v>
      </c>
      <c r="AD43" s="2">
        <v>0</v>
      </c>
      <c r="AE43" s="2">
        <v>1E-3</v>
      </c>
      <c r="AG43" s="3" t="s">
        <v>4</v>
      </c>
      <c r="AH43" s="2" t="s">
        <v>59</v>
      </c>
      <c r="AI43" s="2">
        <v>11.39</v>
      </c>
      <c r="AJ43" s="2">
        <v>31.03</v>
      </c>
      <c r="AL43" s="3" t="s">
        <v>4</v>
      </c>
      <c r="AM43" s="2" t="s">
        <v>59</v>
      </c>
      <c r="AN43" s="2">
        <v>0.14000000000000001</v>
      </c>
      <c r="AO43" s="2">
        <v>0.39</v>
      </c>
      <c r="AQ43" s="3" t="s">
        <v>4</v>
      </c>
      <c r="AR43" s="2" t="s">
        <v>59</v>
      </c>
      <c r="AS43" s="2">
        <v>0</v>
      </c>
      <c r="AT43" s="2">
        <v>2E-3</v>
      </c>
      <c r="AV43" s="3" t="s">
        <v>4</v>
      </c>
      <c r="AW43" s="2" t="s">
        <v>59</v>
      </c>
      <c r="AX43" s="2">
        <v>6.22</v>
      </c>
      <c r="AY43" s="2">
        <v>16.940000000000001</v>
      </c>
      <c r="BA43" s="3" t="s">
        <v>4</v>
      </c>
      <c r="BB43" s="2" t="s">
        <v>59</v>
      </c>
      <c r="BC43" s="2">
        <v>7.0000000000000007E-2</v>
      </c>
      <c r="BD43" s="2">
        <v>0.19</v>
      </c>
      <c r="BF43" s="3" t="s">
        <v>4</v>
      </c>
      <c r="BG43" s="2">
        <v>0</v>
      </c>
      <c r="BH43" s="2">
        <v>0</v>
      </c>
      <c r="BI43" s="2">
        <v>0</v>
      </c>
      <c r="BK43" s="3" t="s">
        <v>4</v>
      </c>
      <c r="BL43" s="2" t="s">
        <v>59</v>
      </c>
      <c r="BM43" s="2">
        <f t="shared" si="25"/>
        <v>19.79</v>
      </c>
      <c r="BN43" s="2">
        <f t="shared" si="25"/>
        <v>53.91</v>
      </c>
      <c r="BP43" s="3" t="s">
        <v>4</v>
      </c>
      <c r="BQ43" s="2" t="s">
        <v>59</v>
      </c>
      <c r="BR43" s="2">
        <f t="shared" si="26"/>
        <v>0.24000000000000002</v>
      </c>
      <c r="BS43" s="2">
        <f t="shared" si="26"/>
        <v>0.66999999999999993</v>
      </c>
      <c r="BU43" s="3" t="s">
        <v>4</v>
      </c>
      <c r="BV43" s="2" t="s">
        <v>59</v>
      </c>
      <c r="BW43" s="2">
        <f t="shared" si="27"/>
        <v>0</v>
      </c>
      <c r="BX43" s="2">
        <f t="shared" si="27"/>
        <v>3.0000000000000001E-3</v>
      </c>
    </row>
    <row r="44" spans="12:110" x14ac:dyDescent="0.25">
      <c r="L44" s="3" t="s">
        <v>4</v>
      </c>
      <c r="M44" s="2">
        <v>136</v>
      </c>
      <c r="N44" s="8">
        <f>C18</f>
        <v>19621.464952319999</v>
      </c>
      <c r="O44" s="8">
        <f>N44*8</f>
        <v>156971.71961855999</v>
      </c>
      <c r="R44" s="3" t="s">
        <v>5</v>
      </c>
      <c r="S44" s="2" t="s">
        <v>59</v>
      </c>
      <c r="T44" s="2" t="s">
        <v>59</v>
      </c>
      <c r="U44" s="2">
        <v>3.84</v>
      </c>
      <c r="W44" s="3" t="s">
        <v>5</v>
      </c>
      <c r="X44" s="2" t="s">
        <v>59</v>
      </c>
      <c r="Y44" s="2" t="s">
        <v>59</v>
      </c>
      <c r="Z44" s="2">
        <v>0.08</v>
      </c>
      <c r="AB44" s="3" t="s">
        <v>5</v>
      </c>
      <c r="AC44" s="2" t="s">
        <v>59</v>
      </c>
      <c r="AD44" s="2" t="s">
        <v>59</v>
      </c>
      <c r="AE44" s="2">
        <v>1E-3</v>
      </c>
      <c r="AG44" s="3" t="s">
        <v>5</v>
      </c>
      <c r="AH44" s="2" t="s">
        <v>59</v>
      </c>
      <c r="AI44" s="2" t="s">
        <v>59</v>
      </c>
      <c r="AJ44" s="2">
        <v>19.36</v>
      </c>
      <c r="AL44" s="3" t="s">
        <v>5</v>
      </c>
      <c r="AM44" s="2" t="s">
        <v>59</v>
      </c>
      <c r="AN44" s="2" t="s">
        <v>59</v>
      </c>
      <c r="AO44" s="2">
        <v>0.28000000000000003</v>
      </c>
      <c r="AQ44" s="3" t="s">
        <v>5</v>
      </c>
      <c r="AR44" s="2" t="s">
        <v>59</v>
      </c>
      <c r="AS44" s="2" t="s">
        <v>59</v>
      </c>
      <c r="AT44" s="2">
        <v>2E-3</v>
      </c>
      <c r="AV44" s="3" t="s">
        <v>5</v>
      </c>
      <c r="AW44" s="2" t="s">
        <v>59</v>
      </c>
      <c r="AX44" s="2" t="s">
        <v>59</v>
      </c>
      <c r="AY44" s="2">
        <v>10.17</v>
      </c>
      <c r="BA44" s="3" t="s">
        <v>5</v>
      </c>
      <c r="BB44" s="2" t="s">
        <v>59</v>
      </c>
      <c r="BC44" s="2" t="s">
        <v>59</v>
      </c>
      <c r="BD44" s="2">
        <v>0.11</v>
      </c>
      <c r="BF44" s="3" t="s">
        <v>5</v>
      </c>
      <c r="BG44" s="2">
        <v>0</v>
      </c>
      <c r="BH44" s="2">
        <v>0</v>
      </c>
      <c r="BI44" s="2">
        <v>0</v>
      </c>
      <c r="BK44" s="3" t="s">
        <v>5</v>
      </c>
      <c r="BL44" s="2" t="s">
        <v>59</v>
      </c>
      <c r="BM44" s="2" t="s">
        <v>59</v>
      </c>
      <c r="BN44" s="2">
        <f t="shared" si="25"/>
        <v>33.369999999999997</v>
      </c>
      <c r="BP44" s="3" t="s">
        <v>5</v>
      </c>
      <c r="BQ44" s="2" t="s">
        <v>59</v>
      </c>
      <c r="BR44" s="2" t="s">
        <v>59</v>
      </c>
      <c r="BS44" s="2">
        <f t="shared" si="26"/>
        <v>0.47000000000000003</v>
      </c>
      <c r="BU44" s="3" t="s">
        <v>5</v>
      </c>
      <c r="BV44" s="2" t="s">
        <v>59</v>
      </c>
      <c r="BW44" s="2" t="s">
        <v>59</v>
      </c>
      <c r="BX44" s="2">
        <f t="shared" si="27"/>
        <v>3.0000000000000001E-3</v>
      </c>
    </row>
    <row r="45" spans="12:110" x14ac:dyDescent="0.25">
      <c r="L45" s="3" t="s">
        <v>5</v>
      </c>
      <c r="M45" s="2">
        <v>97</v>
      </c>
      <c r="N45" s="8">
        <f>C18</f>
        <v>19621.464952319999</v>
      </c>
      <c r="O45" s="8">
        <f>N45*5</f>
        <v>98107.324761600001</v>
      </c>
      <c r="R45" s="4" t="s">
        <v>8</v>
      </c>
      <c r="S45" s="2">
        <f>SUM(S41:S44)</f>
        <v>10.79</v>
      </c>
      <c r="T45" s="2">
        <f>SUM(T41:T44)</f>
        <v>12.85</v>
      </c>
      <c r="U45" s="2">
        <f>SUM(U41:U44)</f>
        <v>11.02</v>
      </c>
      <c r="W45" s="4" t="s">
        <v>8</v>
      </c>
      <c r="X45" s="2">
        <f>SUM(X41:X44)</f>
        <v>0.32</v>
      </c>
      <c r="Y45" s="2">
        <f>SUM(Y41:Y44)</f>
        <v>0.35</v>
      </c>
      <c r="Z45" s="2">
        <f>SUM(Z41:Z44)</f>
        <v>0.21000000000000002</v>
      </c>
      <c r="AB45" s="4" t="s">
        <v>8</v>
      </c>
      <c r="AC45" s="2">
        <f>SUM(AC41:AC44)</f>
        <v>1E-3</v>
      </c>
      <c r="AD45" s="2">
        <f>SUM(AD41:AD44)</f>
        <v>1E-3</v>
      </c>
      <c r="AE45" s="2">
        <f>SUM(AE41:AE44)</f>
        <v>2E-3</v>
      </c>
      <c r="AG45" s="4" t="s">
        <v>8</v>
      </c>
      <c r="AH45" s="2">
        <f>SUM(AH41:AH44)</f>
        <v>58.79</v>
      </c>
      <c r="AI45" s="2">
        <f>SUM(AI41:AI44)</f>
        <v>69.680000000000007</v>
      </c>
      <c r="AJ45" s="2">
        <f>SUM(AJ41:AJ44)</f>
        <v>57.02</v>
      </c>
      <c r="AL45" s="4" t="s">
        <v>8</v>
      </c>
      <c r="AM45" s="2">
        <f>SUM(AM41:AM44)</f>
        <v>1.4</v>
      </c>
      <c r="AN45" s="2">
        <f>SUM(AN41:AN44)</f>
        <v>1.5100000000000002</v>
      </c>
      <c r="AO45" s="2">
        <f>SUM(AO41:AO44)</f>
        <v>0.85000000000000009</v>
      </c>
      <c r="AQ45" s="4" t="s">
        <v>8</v>
      </c>
      <c r="AR45" s="2">
        <f>SUM(AR41:AR44)</f>
        <v>4.0000000000000001E-3</v>
      </c>
      <c r="AS45" s="2">
        <f>SUM(AS41:AS44)</f>
        <v>3.0000000000000001E-3</v>
      </c>
      <c r="AT45" s="2">
        <f>SUM(AT41:AT44)</f>
        <v>5.0000000000000001E-3</v>
      </c>
      <c r="AV45" s="4" t="s">
        <v>8</v>
      </c>
      <c r="AW45" s="2">
        <f>SUM(AW41:AW44)</f>
        <v>33.4</v>
      </c>
      <c r="AX45" s="2">
        <f>SUM(AX41:AX44)</f>
        <v>39.32</v>
      </c>
      <c r="AY45" s="2">
        <f>SUM(AY41:AY44)</f>
        <v>30.89</v>
      </c>
      <c r="BA45" s="4" t="s">
        <v>8</v>
      </c>
      <c r="BB45" s="2">
        <f>SUM(BB41:BB44)</f>
        <v>0.66</v>
      </c>
      <c r="BC45" s="2">
        <f>SUM(BC41:BC44)</f>
        <v>0.71</v>
      </c>
      <c r="BD45" s="2">
        <f>SUM(BD41:BD44)</f>
        <v>0.38</v>
      </c>
      <c r="BF45" s="4" t="s">
        <v>8</v>
      </c>
      <c r="BG45" s="2">
        <f>SUM(BG41:BG44)</f>
        <v>0</v>
      </c>
      <c r="BH45" s="2">
        <f>SUM(BH41:BH44)</f>
        <v>0</v>
      </c>
      <c r="BI45" s="2">
        <f>SUM(BI41:BI44)</f>
        <v>0</v>
      </c>
      <c r="BK45" s="4" t="s">
        <v>8</v>
      </c>
      <c r="BL45" s="2">
        <f>SUM(BL41:BL44)</f>
        <v>102.98</v>
      </c>
      <c r="BM45" s="2">
        <f>SUM(BM41:BM44)</f>
        <v>121.85</v>
      </c>
      <c r="BN45" s="2">
        <f>SUM(BN41:BN44)</f>
        <v>98.93</v>
      </c>
      <c r="BP45" s="4" t="s">
        <v>8</v>
      </c>
      <c r="BQ45" s="2">
        <f>SUM(BQ41:BQ44)</f>
        <v>2.38</v>
      </c>
      <c r="BR45" s="2">
        <f>SUM(BR41:BR44)</f>
        <v>2.5700000000000003</v>
      </c>
      <c r="BS45" s="2">
        <f>SUM(BS41:BS44)</f>
        <v>1.44</v>
      </c>
      <c r="BU45" s="4" t="s">
        <v>8</v>
      </c>
      <c r="BV45" s="2">
        <f>SUM(BV41:BV44)</f>
        <v>5.0000000000000001E-3</v>
      </c>
      <c r="BW45" s="2">
        <f>SUM(BW41:BW44)</f>
        <v>4.0000000000000001E-3</v>
      </c>
      <c r="BX45" s="2">
        <f>SUM(BX41:BX44)</f>
        <v>7.0000000000000001E-3</v>
      </c>
    </row>
    <row r="47" spans="12:110" x14ac:dyDescent="0.25">
      <c r="L47" s="27" t="s">
        <v>32</v>
      </c>
      <c r="M47" s="27"/>
      <c r="N47" s="27"/>
      <c r="O47" s="27"/>
      <c r="R47" s="24" t="s">
        <v>38</v>
      </c>
      <c r="S47" s="24"/>
      <c r="T47" s="24"/>
      <c r="U47" s="24"/>
      <c r="W47" s="24" t="s">
        <v>46</v>
      </c>
      <c r="X47" s="24"/>
      <c r="Y47" s="24"/>
      <c r="Z47" s="24"/>
      <c r="AB47" s="24" t="s">
        <v>57</v>
      </c>
      <c r="AC47" s="24"/>
      <c r="AD47" s="24"/>
      <c r="AE47" s="24"/>
      <c r="AG47" s="24" t="s">
        <v>38</v>
      </c>
      <c r="AH47" s="24"/>
      <c r="AI47" s="24"/>
      <c r="AJ47" s="24"/>
      <c r="AL47" s="24" t="s">
        <v>46</v>
      </c>
      <c r="AM47" s="24"/>
      <c r="AN47" s="24"/>
      <c r="AO47" s="24"/>
      <c r="AQ47" s="24" t="s">
        <v>57</v>
      </c>
      <c r="AR47" s="24"/>
      <c r="AS47" s="24"/>
      <c r="AT47" s="24"/>
      <c r="AV47" s="24" t="s">
        <v>38</v>
      </c>
      <c r="AW47" s="24"/>
      <c r="AX47" s="24"/>
      <c r="AY47" s="24"/>
      <c r="BA47" s="24" t="s">
        <v>46</v>
      </c>
      <c r="BB47" s="24"/>
      <c r="BC47" s="24"/>
      <c r="BD47" s="24"/>
      <c r="BF47" s="24" t="s">
        <v>57</v>
      </c>
      <c r="BG47" s="24"/>
      <c r="BH47" s="24"/>
      <c r="BI47" s="24"/>
      <c r="BK47" s="24" t="s">
        <v>38</v>
      </c>
      <c r="BL47" s="24"/>
      <c r="BM47" s="24"/>
      <c r="BN47" s="24"/>
      <c r="BP47" s="24" t="s">
        <v>46</v>
      </c>
      <c r="BQ47" s="24"/>
      <c r="BR47" s="24"/>
      <c r="BS47" s="24"/>
      <c r="BU47" s="24" t="s">
        <v>57</v>
      </c>
      <c r="BV47" s="24"/>
      <c r="BW47" s="24"/>
      <c r="BX47" s="24"/>
    </row>
    <row r="48" spans="12:110" x14ac:dyDescent="0.25">
      <c r="L48" s="24" t="s">
        <v>19</v>
      </c>
      <c r="M48" s="24"/>
      <c r="N48" s="24"/>
      <c r="O48" s="24"/>
      <c r="R48" s="3"/>
      <c r="S48" s="3">
        <v>2000</v>
      </c>
      <c r="T48" s="3">
        <v>2007</v>
      </c>
      <c r="U48" s="3">
        <v>2015</v>
      </c>
      <c r="W48" s="3"/>
      <c r="X48" s="3">
        <v>2000</v>
      </c>
      <c r="Y48" s="3">
        <v>2007</v>
      </c>
      <c r="Z48" s="3">
        <v>2015</v>
      </c>
      <c r="AB48" s="3"/>
      <c r="AC48" s="3">
        <v>2000</v>
      </c>
      <c r="AD48" s="3">
        <v>2007</v>
      </c>
      <c r="AE48" s="3">
        <v>2015</v>
      </c>
      <c r="AG48" s="3"/>
      <c r="AH48" s="3">
        <v>2000</v>
      </c>
      <c r="AI48" s="3">
        <v>2007</v>
      </c>
      <c r="AJ48" s="3">
        <v>2015</v>
      </c>
      <c r="AL48" s="3"/>
      <c r="AM48" s="3">
        <v>2000</v>
      </c>
      <c r="AN48" s="3">
        <v>2007</v>
      </c>
      <c r="AO48" s="3">
        <v>2015</v>
      </c>
      <c r="AQ48" s="3"/>
      <c r="AR48" s="3">
        <v>2000</v>
      </c>
      <c r="AS48" s="3">
        <v>2007</v>
      </c>
      <c r="AT48" s="3">
        <v>2015</v>
      </c>
      <c r="AV48" s="3"/>
      <c r="AW48" s="3">
        <v>2000</v>
      </c>
      <c r="AX48" s="3">
        <v>2007</v>
      </c>
      <c r="AY48" s="3">
        <v>2015</v>
      </c>
      <c r="BA48" s="3"/>
      <c r="BB48" s="3">
        <v>2000</v>
      </c>
      <c r="BC48" s="3">
        <v>2007</v>
      </c>
      <c r="BD48" s="3">
        <v>2015</v>
      </c>
      <c r="BF48" s="3"/>
      <c r="BG48" s="3">
        <v>2000</v>
      </c>
      <c r="BH48" s="3">
        <v>2007</v>
      </c>
      <c r="BI48" s="3">
        <v>2015</v>
      </c>
      <c r="BK48" s="3"/>
      <c r="BL48" s="3">
        <v>2000</v>
      </c>
      <c r="BM48" s="3">
        <v>2007</v>
      </c>
      <c r="BN48" s="3">
        <v>2015</v>
      </c>
      <c r="BP48" s="3"/>
      <c r="BQ48" s="3">
        <v>2000</v>
      </c>
      <c r="BR48" s="3">
        <v>2007</v>
      </c>
      <c r="BS48" s="3">
        <v>2015</v>
      </c>
      <c r="BU48" s="3"/>
      <c r="BV48" s="3">
        <v>2000</v>
      </c>
      <c r="BW48" s="3">
        <v>2007</v>
      </c>
      <c r="BX48" s="3">
        <v>2015</v>
      </c>
    </row>
    <row r="49" spans="12:76" x14ac:dyDescent="0.25">
      <c r="L49" s="3"/>
      <c r="M49" s="3" t="s">
        <v>16</v>
      </c>
      <c r="N49" s="3" t="s">
        <v>17</v>
      </c>
      <c r="O49" s="3" t="s">
        <v>18</v>
      </c>
      <c r="R49" s="3" t="s">
        <v>6</v>
      </c>
      <c r="S49" s="2">
        <v>6.6</v>
      </c>
      <c r="T49" s="2">
        <v>7.14</v>
      </c>
      <c r="U49" s="2" t="s">
        <v>59</v>
      </c>
      <c r="W49" s="3" t="s">
        <v>6</v>
      </c>
      <c r="X49" s="2">
        <v>0.17</v>
      </c>
      <c r="Y49" s="2">
        <v>0.18</v>
      </c>
      <c r="Z49" s="2" t="s">
        <v>59</v>
      </c>
      <c r="AB49" s="3" t="s">
        <v>6</v>
      </c>
      <c r="AC49" s="2">
        <v>0.56000000000000005</v>
      </c>
      <c r="AD49" s="2">
        <v>0.61</v>
      </c>
      <c r="AE49" s="2" t="s">
        <v>59</v>
      </c>
      <c r="AG49" s="3" t="s">
        <v>6</v>
      </c>
      <c r="AH49" s="2">
        <v>36.340000000000003</v>
      </c>
      <c r="AI49" s="2">
        <v>39.28</v>
      </c>
      <c r="AJ49" s="2" t="s">
        <v>59</v>
      </c>
      <c r="AL49" s="3" t="s">
        <v>6</v>
      </c>
      <c r="AM49" s="2">
        <v>0.75</v>
      </c>
      <c r="AN49" s="2">
        <v>0.8</v>
      </c>
      <c r="AO49" s="2" t="s">
        <v>59</v>
      </c>
      <c r="AQ49" s="3" t="s">
        <v>6</v>
      </c>
      <c r="AR49" s="2">
        <v>2.42</v>
      </c>
      <c r="AS49" s="2">
        <v>2.64</v>
      </c>
      <c r="AT49" s="2" t="s">
        <v>59</v>
      </c>
      <c r="AV49" s="3" t="s">
        <v>6</v>
      </c>
      <c r="AW49" s="2">
        <v>20.61</v>
      </c>
      <c r="AX49" s="2">
        <v>22.27</v>
      </c>
      <c r="AY49" s="2" t="s">
        <v>59</v>
      </c>
      <c r="BA49" s="3" t="s">
        <v>6</v>
      </c>
      <c r="BB49" s="2">
        <v>0.36</v>
      </c>
      <c r="BC49" s="2">
        <v>0.39</v>
      </c>
      <c r="BD49" s="2" t="s">
        <v>59</v>
      </c>
      <c r="BF49" s="3" t="s">
        <v>6</v>
      </c>
      <c r="BG49" s="2">
        <v>1.08</v>
      </c>
      <c r="BH49" s="2">
        <v>1.17</v>
      </c>
      <c r="BI49" s="2" t="s">
        <v>59</v>
      </c>
      <c r="BK49" s="3" t="s">
        <v>6</v>
      </c>
      <c r="BL49" s="2">
        <f>S49+AH49+AW49</f>
        <v>63.550000000000004</v>
      </c>
      <c r="BM49" s="2">
        <f t="shared" ref="BM49:BN52" si="31">T49+AI49+AX49</f>
        <v>68.69</v>
      </c>
      <c r="BN49" s="2" t="s">
        <v>59</v>
      </c>
      <c r="BP49" s="3" t="s">
        <v>6</v>
      </c>
      <c r="BQ49" s="2">
        <f>X49+AM49+BB49</f>
        <v>1.28</v>
      </c>
      <c r="BR49" s="2">
        <f t="shared" ref="BR49:BS52" si="32">Y49+AN49+BC49</f>
        <v>1.37</v>
      </c>
      <c r="BS49" s="2" t="s">
        <v>59</v>
      </c>
      <c r="BU49" s="3" t="s">
        <v>6</v>
      </c>
      <c r="BV49" s="2">
        <f>AC49+AR49+BG49</f>
        <v>4.0600000000000005</v>
      </c>
      <c r="BW49" s="2">
        <f t="shared" ref="BW49:BX52" si="33">AD49+AS49+BH49</f>
        <v>4.42</v>
      </c>
      <c r="BX49" s="2" t="s">
        <v>59</v>
      </c>
    </row>
    <row r="50" spans="12:76" x14ac:dyDescent="0.25">
      <c r="L50" s="3" t="s">
        <v>6</v>
      </c>
      <c r="M50" s="2">
        <v>115</v>
      </c>
      <c r="N50" s="8">
        <f>C27</f>
        <v>5606.1328435199985</v>
      </c>
      <c r="O50" s="8">
        <f>N50*10</f>
        <v>56061.328435199983</v>
      </c>
      <c r="R50" s="3" t="s">
        <v>3</v>
      </c>
      <c r="S50" s="2">
        <v>3</v>
      </c>
      <c r="T50" s="2">
        <v>2.36</v>
      </c>
      <c r="U50" s="2">
        <v>1.1100000000000001</v>
      </c>
      <c r="W50" s="3" t="s">
        <v>3</v>
      </c>
      <c r="X50" s="2">
        <v>0.05</v>
      </c>
      <c r="Y50" s="2">
        <v>0.04</v>
      </c>
      <c r="Z50" s="2">
        <v>0.02</v>
      </c>
      <c r="AB50" s="3" t="s">
        <v>3</v>
      </c>
      <c r="AC50" s="2">
        <v>0.37</v>
      </c>
      <c r="AD50" s="2">
        <v>0.28999999999999998</v>
      </c>
      <c r="AE50" s="2">
        <v>0.14000000000000001</v>
      </c>
      <c r="AG50" s="3" t="s">
        <v>3</v>
      </c>
      <c r="AH50" s="2">
        <v>15.99</v>
      </c>
      <c r="AI50" s="2">
        <v>12.6</v>
      </c>
      <c r="AJ50" s="2">
        <v>5.9</v>
      </c>
      <c r="AL50" s="3" t="s">
        <v>3</v>
      </c>
      <c r="AM50" s="2">
        <v>0.19</v>
      </c>
      <c r="AN50" s="2">
        <v>0.15</v>
      </c>
      <c r="AO50" s="2">
        <v>7.0000000000000007E-2</v>
      </c>
      <c r="AQ50" s="3" t="s">
        <v>3</v>
      </c>
      <c r="AR50" s="2">
        <v>1.57</v>
      </c>
      <c r="AS50" s="2">
        <v>1.25</v>
      </c>
      <c r="AT50" s="2">
        <v>0.59</v>
      </c>
      <c r="AV50" s="3" t="s">
        <v>3</v>
      </c>
      <c r="AW50" s="2">
        <v>9.1199999999999992</v>
      </c>
      <c r="AX50" s="2">
        <v>7.19</v>
      </c>
      <c r="AY50" s="2">
        <v>3.37</v>
      </c>
      <c r="BA50" s="3" t="s">
        <v>3</v>
      </c>
      <c r="BB50" s="2">
        <v>0.08</v>
      </c>
      <c r="BC50" s="2">
        <v>7.0000000000000007E-2</v>
      </c>
      <c r="BD50" s="2">
        <v>0.03</v>
      </c>
      <c r="BF50" s="3" t="s">
        <v>3</v>
      </c>
      <c r="BG50" s="2">
        <v>0.72</v>
      </c>
      <c r="BH50" s="2">
        <v>0.56999999999999995</v>
      </c>
      <c r="BI50" s="2">
        <v>0.27</v>
      </c>
      <c r="BK50" s="3" t="s">
        <v>3</v>
      </c>
      <c r="BL50" s="2">
        <f t="shared" ref="BL50" si="34">S50+AH50+AW50</f>
        <v>28.11</v>
      </c>
      <c r="BM50" s="2">
        <f t="shared" si="31"/>
        <v>22.15</v>
      </c>
      <c r="BN50" s="2">
        <f t="shared" si="31"/>
        <v>10.38</v>
      </c>
      <c r="BP50" s="3" t="s">
        <v>3</v>
      </c>
      <c r="BQ50" s="2">
        <f t="shared" ref="BQ50" si="35">X50+AM50+BB50</f>
        <v>0.32</v>
      </c>
      <c r="BR50" s="2">
        <f t="shared" si="32"/>
        <v>0.26</v>
      </c>
      <c r="BS50" s="2">
        <f t="shared" si="32"/>
        <v>0.12000000000000001</v>
      </c>
      <c r="BU50" s="3" t="s">
        <v>3</v>
      </c>
      <c r="BV50" s="2">
        <f t="shared" ref="BV50" si="36">AC50+AR50+BG50</f>
        <v>2.66</v>
      </c>
      <c r="BW50" s="2">
        <f t="shared" si="33"/>
        <v>2.11</v>
      </c>
      <c r="BX50" s="2">
        <f t="shared" si="33"/>
        <v>1</v>
      </c>
    </row>
    <row r="51" spans="12:76" x14ac:dyDescent="0.25">
      <c r="L51" s="3" t="s">
        <v>3</v>
      </c>
      <c r="M51" s="2">
        <v>82</v>
      </c>
      <c r="N51" s="8">
        <f>C27</f>
        <v>5606.1328435199985</v>
      </c>
      <c r="O51" s="8">
        <f>N51*1</f>
        <v>5606.1328435199985</v>
      </c>
      <c r="R51" s="3" t="s">
        <v>4</v>
      </c>
      <c r="S51" s="2" t="s">
        <v>59</v>
      </c>
      <c r="T51" s="2">
        <v>1.94</v>
      </c>
      <c r="U51" s="2">
        <v>5.29</v>
      </c>
      <c r="W51" s="3" t="s">
        <v>4</v>
      </c>
      <c r="X51" s="2" t="s">
        <v>59</v>
      </c>
      <c r="Y51" s="2">
        <v>0.01</v>
      </c>
      <c r="Z51" s="2">
        <v>0.03</v>
      </c>
      <c r="AB51" s="3" t="s">
        <v>4</v>
      </c>
      <c r="AC51" s="2" t="s">
        <v>59</v>
      </c>
      <c r="AD51" s="2">
        <v>0.21</v>
      </c>
      <c r="AE51" s="2">
        <v>0.59</v>
      </c>
      <c r="AG51" s="3" t="s">
        <v>4</v>
      </c>
      <c r="AH51" s="2" t="s">
        <v>59</v>
      </c>
      <c r="AI51" s="2">
        <v>10.14</v>
      </c>
      <c r="AJ51" s="2">
        <v>27.62</v>
      </c>
      <c r="AL51" s="3" t="s">
        <v>4</v>
      </c>
      <c r="AM51" s="2" t="s">
        <v>59</v>
      </c>
      <c r="AN51" s="2">
        <v>0.06</v>
      </c>
      <c r="AO51" s="2">
        <v>0.16</v>
      </c>
      <c r="AQ51" s="3" t="s">
        <v>4</v>
      </c>
      <c r="AR51" s="2" t="s">
        <v>59</v>
      </c>
      <c r="AS51" s="2">
        <v>0.92</v>
      </c>
      <c r="AT51" s="2">
        <v>2.56</v>
      </c>
      <c r="AV51" s="3" t="s">
        <v>4</v>
      </c>
      <c r="AW51" s="2" t="s">
        <v>59</v>
      </c>
      <c r="AX51" s="2">
        <v>5.53</v>
      </c>
      <c r="AY51" s="2">
        <v>15.08</v>
      </c>
      <c r="BA51" s="3" t="s">
        <v>4</v>
      </c>
      <c r="BB51" s="2" t="s">
        <v>59</v>
      </c>
      <c r="BC51" s="2">
        <v>0.03</v>
      </c>
      <c r="BD51" s="2">
        <v>0.08</v>
      </c>
      <c r="BF51" s="3" t="s">
        <v>4</v>
      </c>
      <c r="BG51" s="2" t="s">
        <v>59</v>
      </c>
      <c r="BH51" s="2">
        <v>0.43</v>
      </c>
      <c r="BI51" s="2">
        <v>1.18</v>
      </c>
      <c r="BK51" s="3" t="s">
        <v>4</v>
      </c>
      <c r="BL51" s="2" t="s">
        <v>59</v>
      </c>
      <c r="BM51" s="2">
        <f t="shared" si="31"/>
        <v>17.61</v>
      </c>
      <c r="BN51" s="2">
        <f t="shared" si="31"/>
        <v>47.99</v>
      </c>
      <c r="BP51" s="3" t="s">
        <v>4</v>
      </c>
      <c r="BQ51" s="2" t="s">
        <v>59</v>
      </c>
      <c r="BR51" s="2">
        <f t="shared" si="32"/>
        <v>9.9999999999999992E-2</v>
      </c>
      <c r="BS51" s="2">
        <f t="shared" si="32"/>
        <v>0.27</v>
      </c>
      <c r="BU51" s="3" t="s">
        <v>4</v>
      </c>
      <c r="BV51" s="2" t="s">
        <v>59</v>
      </c>
      <c r="BW51" s="2">
        <f t="shared" si="33"/>
        <v>1.56</v>
      </c>
      <c r="BX51" s="2">
        <f t="shared" si="33"/>
        <v>4.33</v>
      </c>
    </row>
    <row r="52" spans="12:76" x14ac:dyDescent="0.25">
      <c r="L52" s="6"/>
      <c r="M52" s="6"/>
      <c r="N52" s="6"/>
      <c r="O52" s="6"/>
      <c r="R52" s="3" t="s">
        <v>5</v>
      </c>
      <c r="S52" s="2" t="s">
        <v>59</v>
      </c>
      <c r="T52" s="2" t="s">
        <v>59</v>
      </c>
      <c r="U52" s="2">
        <v>3.3</v>
      </c>
      <c r="W52" s="3" t="s">
        <v>5</v>
      </c>
      <c r="X52" s="2" t="s">
        <v>59</v>
      </c>
      <c r="Y52" s="2" t="s">
        <v>59</v>
      </c>
      <c r="Z52" s="2">
        <v>0.02</v>
      </c>
      <c r="AB52" s="3" t="s">
        <v>5</v>
      </c>
      <c r="AC52" s="2" t="s">
        <v>59</v>
      </c>
      <c r="AD52" s="2" t="s">
        <v>59</v>
      </c>
      <c r="AE52" s="2">
        <v>0.44</v>
      </c>
      <c r="AG52" s="3" t="s">
        <v>5</v>
      </c>
      <c r="AH52" s="2" t="s">
        <v>59</v>
      </c>
      <c r="AI52" s="2" t="s">
        <v>59</v>
      </c>
      <c r="AJ52" s="2">
        <v>16.649999999999999</v>
      </c>
      <c r="AL52" s="3" t="s">
        <v>5</v>
      </c>
      <c r="AM52" s="2" t="s">
        <v>59</v>
      </c>
      <c r="AN52" s="2" t="s">
        <v>59</v>
      </c>
      <c r="AO52" s="2">
        <v>0.1</v>
      </c>
      <c r="AQ52" s="3" t="s">
        <v>5</v>
      </c>
      <c r="AR52" s="2" t="s">
        <v>59</v>
      </c>
      <c r="AS52" s="2" t="s">
        <v>59</v>
      </c>
      <c r="AT52" s="2">
        <v>1.87</v>
      </c>
      <c r="AV52" s="3" t="s">
        <v>5</v>
      </c>
      <c r="AW52" s="2" t="s">
        <v>59</v>
      </c>
      <c r="AX52" s="2" t="s">
        <v>59</v>
      </c>
      <c r="AY52" s="2">
        <v>8.75</v>
      </c>
      <c r="BA52" s="3" t="s">
        <v>5</v>
      </c>
      <c r="BB52" s="2" t="s">
        <v>59</v>
      </c>
      <c r="BC52" s="2" t="s">
        <v>59</v>
      </c>
      <c r="BD52" s="2">
        <v>0.03</v>
      </c>
      <c r="BF52" s="3" t="s">
        <v>5</v>
      </c>
      <c r="BG52" s="2" t="s">
        <v>59</v>
      </c>
      <c r="BH52" s="2" t="s">
        <v>59</v>
      </c>
      <c r="BI52" s="2">
        <v>0.86</v>
      </c>
      <c r="BK52" s="3" t="s">
        <v>5</v>
      </c>
      <c r="BL52" s="2" t="s">
        <v>59</v>
      </c>
      <c r="BM52" s="2" t="s">
        <v>59</v>
      </c>
      <c r="BN52" s="2">
        <f t="shared" si="31"/>
        <v>28.7</v>
      </c>
      <c r="BP52" s="3" t="s">
        <v>5</v>
      </c>
      <c r="BQ52" s="2" t="s">
        <v>59</v>
      </c>
      <c r="BR52" s="2" t="s">
        <v>59</v>
      </c>
      <c r="BS52" s="2">
        <f t="shared" si="32"/>
        <v>0.15000000000000002</v>
      </c>
      <c r="BU52" s="3" t="s">
        <v>5</v>
      </c>
      <c r="BV52" s="2" t="s">
        <v>59</v>
      </c>
      <c r="BW52" s="2" t="s">
        <v>59</v>
      </c>
      <c r="BX52" s="2">
        <f t="shared" si="33"/>
        <v>3.17</v>
      </c>
    </row>
    <row r="53" spans="12:76" x14ac:dyDescent="0.25">
      <c r="L53" s="20" t="s">
        <v>20</v>
      </c>
      <c r="M53" s="25"/>
      <c r="N53" s="25"/>
      <c r="O53" s="21"/>
      <c r="R53" s="4" t="s">
        <v>8</v>
      </c>
      <c r="S53" s="2">
        <f>SUM(S49:S52)</f>
        <v>9.6</v>
      </c>
      <c r="T53" s="2">
        <f>SUM(T49:T52)</f>
        <v>11.44</v>
      </c>
      <c r="U53" s="2">
        <f>SUM(U49:U52)</f>
        <v>9.6999999999999993</v>
      </c>
      <c r="W53" s="4" t="s">
        <v>8</v>
      </c>
      <c r="X53" s="2">
        <f>SUM(X49:X52)</f>
        <v>0.22000000000000003</v>
      </c>
      <c r="Y53" s="2">
        <f>SUM(Y49:Y52)</f>
        <v>0.23</v>
      </c>
      <c r="Z53" s="2">
        <f>SUM(Z49:Z52)</f>
        <v>7.0000000000000007E-2</v>
      </c>
      <c r="AB53" s="4" t="s">
        <v>8</v>
      </c>
      <c r="AC53" s="2">
        <f>SUM(AC49:AC52)</f>
        <v>0.93</v>
      </c>
      <c r="AD53" s="2">
        <f>SUM(AD49:AD52)</f>
        <v>1.1099999999999999</v>
      </c>
      <c r="AE53" s="2">
        <f>SUM(AE49:AE52)</f>
        <v>1.17</v>
      </c>
      <c r="AG53" s="4" t="s">
        <v>8</v>
      </c>
      <c r="AH53" s="2">
        <f>SUM(AH49:AH52)</f>
        <v>52.330000000000005</v>
      </c>
      <c r="AI53" s="2">
        <f>SUM(AI49:AI52)</f>
        <v>62.02</v>
      </c>
      <c r="AJ53" s="2">
        <f>SUM(AJ49:AJ52)</f>
        <v>50.17</v>
      </c>
      <c r="AL53" s="4" t="s">
        <v>8</v>
      </c>
      <c r="AM53" s="2">
        <f>SUM(AM49:AM52)</f>
        <v>0.94</v>
      </c>
      <c r="AN53" s="2">
        <f>SUM(AN49:AN52)</f>
        <v>1.01</v>
      </c>
      <c r="AO53" s="2">
        <f>SUM(AO49:AO52)</f>
        <v>0.33</v>
      </c>
      <c r="AQ53" s="4" t="s">
        <v>8</v>
      </c>
      <c r="AR53" s="2">
        <f>SUM(AR49:AR52)</f>
        <v>3.99</v>
      </c>
      <c r="AS53" s="2">
        <f>SUM(AS49:AS52)</f>
        <v>4.8100000000000005</v>
      </c>
      <c r="AT53" s="2">
        <f>SUM(AT49:AT52)</f>
        <v>5.0199999999999996</v>
      </c>
      <c r="AV53" s="4" t="s">
        <v>8</v>
      </c>
      <c r="AW53" s="2">
        <f>SUM(AW49:AW52)</f>
        <v>29.729999999999997</v>
      </c>
      <c r="AX53" s="2">
        <f>SUM(AX49:AX52)</f>
        <v>34.99</v>
      </c>
      <c r="AY53" s="2">
        <f>SUM(AY49:AY52)</f>
        <v>27.2</v>
      </c>
      <c r="BA53" s="4" t="s">
        <v>8</v>
      </c>
      <c r="BB53" s="2">
        <f>SUM(BB49:BB52)</f>
        <v>0.44</v>
      </c>
      <c r="BC53" s="2">
        <f>SUM(BC49:BC52)</f>
        <v>0.49</v>
      </c>
      <c r="BD53" s="2">
        <f>SUM(BD49:BD52)</f>
        <v>0.14000000000000001</v>
      </c>
      <c r="BF53" s="4" t="s">
        <v>8</v>
      </c>
      <c r="BG53" s="2">
        <f>SUM(BG49:BG52)</f>
        <v>1.8</v>
      </c>
      <c r="BH53" s="2">
        <f>SUM(BH49:BH52)</f>
        <v>2.17</v>
      </c>
      <c r="BI53" s="2">
        <f>SUM(BI49:BI52)</f>
        <v>2.31</v>
      </c>
      <c r="BK53" s="4" t="s">
        <v>8</v>
      </c>
      <c r="BL53" s="2">
        <f>SUM(BL49:BL52)</f>
        <v>91.66</v>
      </c>
      <c r="BM53" s="2">
        <f>SUM(BM49:BM52)</f>
        <v>108.45</v>
      </c>
      <c r="BN53" s="2">
        <f>SUM(BN49:BN52)</f>
        <v>87.070000000000007</v>
      </c>
      <c r="BP53" s="4" t="s">
        <v>8</v>
      </c>
      <c r="BQ53" s="2">
        <f>SUM(BQ49:BQ52)</f>
        <v>1.6</v>
      </c>
      <c r="BR53" s="2">
        <f>SUM(BR49:BR52)</f>
        <v>1.7300000000000002</v>
      </c>
      <c r="BS53" s="2">
        <f>SUM(BS49:BS52)</f>
        <v>0.54</v>
      </c>
      <c r="BU53" s="4" t="s">
        <v>8</v>
      </c>
      <c r="BV53" s="2">
        <f>SUM(BV49:BV52)</f>
        <v>6.7200000000000006</v>
      </c>
      <c r="BW53" s="2">
        <f>SUM(BW49:BW52)</f>
        <v>8.09</v>
      </c>
      <c r="BX53" s="2">
        <f>SUM(BX49:BX52)</f>
        <v>8.5</v>
      </c>
    </row>
    <row r="54" spans="12:76" x14ac:dyDescent="0.25">
      <c r="L54" s="3"/>
      <c r="M54" s="3" t="s">
        <v>16</v>
      </c>
      <c r="N54" s="3" t="s">
        <v>17</v>
      </c>
      <c r="O54" s="3" t="s">
        <v>18</v>
      </c>
    </row>
    <row r="55" spans="12:76" x14ac:dyDescent="0.25">
      <c r="L55" s="3" t="s">
        <v>6</v>
      </c>
      <c r="M55" s="2">
        <v>125</v>
      </c>
      <c r="N55" s="8">
        <f>C27</f>
        <v>5606.1328435199985</v>
      </c>
      <c r="O55" s="8">
        <f>N55*17</f>
        <v>95304.258339839973</v>
      </c>
      <c r="R55" s="24" t="s">
        <v>39</v>
      </c>
      <c r="S55" s="24"/>
      <c r="T55" s="24"/>
      <c r="U55" s="24"/>
      <c r="W55" s="24" t="s">
        <v>47</v>
      </c>
      <c r="X55" s="24"/>
      <c r="Y55" s="24"/>
      <c r="Z55" s="24"/>
      <c r="AB55" s="26" t="s">
        <v>60</v>
      </c>
      <c r="AC55" s="26"/>
      <c r="AD55" s="26"/>
      <c r="AE55" s="26"/>
      <c r="AG55" s="24" t="s">
        <v>39</v>
      </c>
      <c r="AH55" s="24"/>
      <c r="AI55" s="24"/>
      <c r="AJ55" s="24"/>
      <c r="AL55" s="24" t="s">
        <v>47</v>
      </c>
      <c r="AM55" s="24"/>
      <c r="AN55" s="24"/>
      <c r="AO55" s="24"/>
      <c r="AQ55" s="26" t="s">
        <v>60</v>
      </c>
      <c r="AR55" s="26"/>
      <c r="AS55" s="26"/>
      <c r="AT55" s="26"/>
      <c r="AV55" s="24" t="s">
        <v>39</v>
      </c>
      <c r="AW55" s="24"/>
      <c r="AX55" s="24"/>
      <c r="AY55" s="24"/>
      <c r="BA55" s="24" t="s">
        <v>47</v>
      </c>
      <c r="BB55" s="24"/>
      <c r="BC55" s="24"/>
      <c r="BD55" s="24"/>
      <c r="BF55" s="26" t="s">
        <v>60</v>
      </c>
      <c r="BG55" s="26"/>
      <c r="BH55" s="26"/>
      <c r="BI55" s="26"/>
      <c r="BK55" s="24" t="s">
        <v>39</v>
      </c>
      <c r="BL55" s="24"/>
      <c r="BM55" s="24"/>
      <c r="BN55" s="24"/>
      <c r="BP55" s="24" t="s">
        <v>47</v>
      </c>
      <c r="BQ55" s="24"/>
      <c r="BR55" s="24"/>
      <c r="BS55" s="24"/>
      <c r="BU55" s="26" t="s">
        <v>60</v>
      </c>
      <c r="BV55" s="26"/>
      <c r="BW55" s="26"/>
      <c r="BX55" s="26"/>
    </row>
    <row r="56" spans="12:76" x14ac:dyDescent="0.25">
      <c r="L56" s="3" t="s">
        <v>3</v>
      </c>
      <c r="M56" s="2">
        <v>65</v>
      </c>
      <c r="N56" s="8">
        <f>C27</f>
        <v>5606.1328435199985</v>
      </c>
      <c r="O56" s="8">
        <f>N56*7</f>
        <v>39242.92990463999</v>
      </c>
      <c r="R56" s="3"/>
      <c r="S56" s="3">
        <v>2000</v>
      </c>
      <c r="T56" s="3">
        <v>2007</v>
      </c>
      <c r="U56" s="3">
        <v>2015</v>
      </c>
      <c r="W56" s="3"/>
      <c r="X56" s="3">
        <v>2000</v>
      </c>
      <c r="Y56" s="3">
        <v>2007</v>
      </c>
      <c r="Z56" s="3">
        <v>2015</v>
      </c>
      <c r="AB56" s="3" t="s">
        <v>6</v>
      </c>
      <c r="AC56" s="8">
        <f>X65/X57</f>
        <v>3.1614011375795461</v>
      </c>
      <c r="AD56" s="8">
        <f>Y65/Y57</f>
        <v>3.1615544041450776</v>
      </c>
      <c r="AE56" s="8"/>
      <c r="AG56" s="3"/>
      <c r="AH56" s="3">
        <v>2000</v>
      </c>
      <c r="AI56" s="3">
        <v>2007</v>
      </c>
      <c r="AJ56" s="3">
        <v>2015</v>
      </c>
      <c r="AL56" s="3"/>
      <c r="AM56" s="3">
        <v>2000</v>
      </c>
      <c r="AN56" s="3">
        <v>2007</v>
      </c>
      <c r="AO56" s="3">
        <v>2015</v>
      </c>
      <c r="AQ56" s="3" t="s">
        <v>6</v>
      </c>
      <c r="AR56" s="8">
        <f>AM65/AM57</f>
        <v>3.157826536723471</v>
      </c>
      <c r="AS56" s="8">
        <f>AN65/AN57</f>
        <v>3.1578441194149467</v>
      </c>
      <c r="AT56" s="8"/>
      <c r="AV56" s="3"/>
      <c r="AW56" s="3">
        <v>2000</v>
      </c>
      <c r="AX56" s="3">
        <v>2007</v>
      </c>
      <c r="AY56" s="3">
        <v>2015</v>
      </c>
      <c r="BA56" s="3"/>
      <c r="BB56" s="3">
        <v>2000</v>
      </c>
      <c r="BC56" s="3">
        <v>2007</v>
      </c>
      <c r="BD56" s="3">
        <v>2015</v>
      </c>
      <c r="BF56" s="3" t="s">
        <v>6</v>
      </c>
      <c r="BG56" s="8">
        <f>BB65/BB57</f>
        <v>3.1548656124850334</v>
      </c>
      <c r="BH56" s="8">
        <f>BC65/BC57</f>
        <v>3.1548380970468144</v>
      </c>
      <c r="BI56" s="8"/>
      <c r="BK56" s="3"/>
      <c r="BL56" s="3">
        <v>2000</v>
      </c>
      <c r="BM56" s="3">
        <v>2007</v>
      </c>
      <c r="BN56" s="3">
        <v>2015</v>
      </c>
      <c r="BP56" s="3"/>
      <c r="BQ56" s="3">
        <v>2000</v>
      </c>
      <c r="BR56" s="3">
        <v>2007</v>
      </c>
      <c r="BS56" s="3">
        <v>2015</v>
      </c>
      <c r="BU56" s="3" t="s">
        <v>6</v>
      </c>
      <c r="BV56" s="8">
        <f>BQ65/BQ57</f>
        <v>3.1573205765847847</v>
      </c>
      <c r="BW56" s="8">
        <f>BR65/BR57</f>
        <v>3.1573395430068403</v>
      </c>
      <c r="BX56" s="8"/>
    </row>
    <row r="57" spans="12:76" x14ac:dyDescent="0.25">
      <c r="L57" s="3" t="s">
        <v>4</v>
      </c>
      <c r="M57" s="2">
        <v>49</v>
      </c>
      <c r="N57" s="8">
        <f>C27</f>
        <v>5606.1328435199985</v>
      </c>
      <c r="O57" s="8">
        <f>N57*1</f>
        <v>5606.1328435199985</v>
      </c>
      <c r="R57" s="3" t="s">
        <v>6</v>
      </c>
      <c r="S57" s="2">
        <v>0.82</v>
      </c>
      <c r="T57" s="2">
        <v>0.88</v>
      </c>
      <c r="U57" s="2" t="s">
        <v>59</v>
      </c>
      <c r="W57" s="3" t="s">
        <v>6</v>
      </c>
      <c r="X57" s="2">
        <v>177.57</v>
      </c>
      <c r="Y57" s="2">
        <v>193</v>
      </c>
      <c r="Z57" s="2" t="s">
        <v>59</v>
      </c>
      <c r="AB57" s="3" t="s">
        <v>3</v>
      </c>
      <c r="AC57" s="8">
        <f>X66/X58</f>
        <v>3.1606843965036262</v>
      </c>
      <c r="AD57" s="8">
        <f>Y66/Y58</f>
        <v>3.1605865102639297</v>
      </c>
      <c r="AE57" s="8">
        <f>Z66/Z58</f>
        <v>3.1603541564190856</v>
      </c>
      <c r="AG57" s="3" t="s">
        <v>6</v>
      </c>
      <c r="AH57" s="2">
        <v>4.5</v>
      </c>
      <c r="AI57" s="2">
        <v>4.8499999999999996</v>
      </c>
      <c r="AJ57" s="2" t="s">
        <v>59</v>
      </c>
      <c r="AL57" s="3" t="s">
        <v>6</v>
      </c>
      <c r="AM57" s="2">
        <v>918.35</v>
      </c>
      <c r="AN57" s="2">
        <v>998.2</v>
      </c>
      <c r="AO57" s="2" t="s">
        <v>59</v>
      </c>
      <c r="AQ57" s="3" t="s">
        <v>3</v>
      </c>
      <c r="AR57" s="8">
        <f>AM66/AM58</f>
        <v>3.1571074964639321</v>
      </c>
      <c r="AS57" s="8">
        <f>AN66/AN58</f>
        <v>3.1571129053843068</v>
      </c>
      <c r="AT57" s="8">
        <f>AO66/AO58</f>
        <v>3.1571882892152283</v>
      </c>
      <c r="AV57" s="3" t="s">
        <v>6</v>
      </c>
      <c r="AW57" s="2">
        <v>2.5499999999999998</v>
      </c>
      <c r="AX57" s="2">
        <v>2.75</v>
      </c>
      <c r="AY57" s="2" t="s">
        <v>59</v>
      </c>
      <c r="BA57" s="3" t="s">
        <v>6</v>
      </c>
      <c r="BB57" s="2">
        <v>484.42</v>
      </c>
      <c r="BC57" s="2">
        <v>526.54999999999995</v>
      </c>
      <c r="BD57" s="2" t="s">
        <v>59</v>
      </c>
      <c r="BF57" s="3" t="s">
        <v>3</v>
      </c>
      <c r="BG57" s="8">
        <f>BB66/BB58</f>
        <v>3.1543329009396652</v>
      </c>
      <c r="BH57" s="8">
        <f>BC66/BC58</f>
        <v>3.1542606266214324</v>
      </c>
      <c r="BI57" s="8">
        <f>BD66/BD58</f>
        <v>3.1543225374508332</v>
      </c>
      <c r="BK57" s="3" t="s">
        <v>6</v>
      </c>
      <c r="BL57" s="2">
        <f>S57+AH57+AW57</f>
        <v>7.87</v>
      </c>
      <c r="BM57" s="2">
        <f t="shared" ref="BM57:BN60" si="37">T57+AI57+AX57</f>
        <v>8.48</v>
      </c>
      <c r="BN57" s="2" t="s">
        <v>59</v>
      </c>
      <c r="BP57" s="3" t="s">
        <v>6</v>
      </c>
      <c r="BQ57" s="2">
        <f>X57+AM57+BB57</f>
        <v>1580.3400000000001</v>
      </c>
      <c r="BR57" s="2">
        <f t="shared" ref="BR57:BS60" si="38">Y57+AN57+BC57</f>
        <v>1717.75</v>
      </c>
      <c r="BS57" s="2" t="s">
        <v>59</v>
      </c>
      <c r="BU57" s="3" t="s">
        <v>3</v>
      </c>
      <c r="BV57" s="8">
        <f>BQ66/BQ58</f>
        <v>3.1566098199573398</v>
      </c>
      <c r="BW57" s="8">
        <f>BR66/BR58</f>
        <v>3.1565791822888771</v>
      </c>
      <c r="BX57" s="8">
        <f>BS66/BS58</f>
        <v>3.156616840923069</v>
      </c>
    </row>
    <row r="58" spans="12:76" x14ac:dyDescent="0.25">
      <c r="R58" s="3" t="s">
        <v>3</v>
      </c>
      <c r="S58" s="2">
        <v>0.37</v>
      </c>
      <c r="T58" s="2">
        <v>0.28999999999999998</v>
      </c>
      <c r="U58" s="2">
        <v>0.14000000000000001</v>
      </c>
      <c r="W58" s="3" t="s">
        <v>3</v>
      </c>
      <c r="X58" s="2">
        <v>107.54</v>
      </c>
      <c r="Y58" s="2">
        <v>85.25</v>
      </c>
      <c r="Z58" s="2">
        <v>40.659999999999997</v>
      </c>
      <c r="AB58" s="3" t="s">
        <v>4</v>
      </c>
      <c r="AC58" s="8"/>
      <c r="AD58" s="8">
        <f>Y67/Y59</f>
        <v>3.1581847649918964</v>
      </c>
      <c r="AE58" s="8">
        <f>Z67/Z59</f>
        <v>3.1580729927007303</v>
      </c>
      <c r="AG58" s="3" t="s">
        <v>3</v>
      </c>
      <c r="AH58" s="2">
        <v>1.98</v>
      </c>
      <c r="AI58" s="2">
        <v>1.56</v>
      </c>
      <c r="AJ58" s="2">
        <v>0.72</v>
      </c>
      <c r="AL58" s="3" t="s">
        <v>3</v>
      </c>
      <c r="AM58" s="2">
        <v>565.6</v>
      </c>
      <c r="AN58" s="2">
        <v>448.34</v>
      </c>
      <c r="AO58" s="2">
        <v>213.82</v>
      </c>
      <c r="AQ58" s="3" t="s">
        <v>4</v>
      </c>
      <c r="AR58" s="8"/>
      <c r="AS58" s="8">
        <f>AN67/AN59</f>
        <v>3.1556370302474792</v>
      </c>
      <c r="AT58" s="8">
        <f>AO67/AO59</f>
        <v>3.1555964070274314</v>
      </c>
      <c r="AV58" s="3" t="s">
        <v>3</v>
      </c>
      <c r="AW58" s="2">
        <v>1.1299999999999999</v>
      </c>
      <c r="AX58" s="2">
        <v>0.89</v>
      </c>
      <c r="AY58" s="2">
        <v>0.42</v>
      </c>
      <c r="BA58" s="3" t="s">
        <v>3</v>
      </c>
      <c r="BB58" s="2">
        <v>316.07</v>
      </c>
      <c r="BC58" s="2">
        <v>250.55</v>
      </c>
      <c r="BD58" s="2">
        <v>119.49</v>
      </c>
      <c r="BF58" s="3" t="s">
        <v>4</v>
      </c>
      <c r="BG58" s="8"/>
      <c r="BH58" s="8">
        <f>BC67/BC59</f>
        <v>3.1533611200170997</v>
      </c>
      <c r="BI58" s="8">
        <f>BD67/BD59</f>
        <v>3.1534462841740472</v>
      </c>
      <c r="BK58" s="3" t="s">
        <v>3</v>
      </c>
      <c r="BL58" s="2">
        <f t="shared" ref="BL58" si="39">S58+AH58+AW58</f>
        <v>3.48</v>
      </c>
      <c r="BM58" s="2">
        <f t="shared" si="37"/>
        <v>2.74</v>
      </c>
      <c r="BN58" s="2">
        <f t="shared" si="37"/>
        <v>1.28</v>
      </c>
      <c r="BP58" s="3" t="s">
        <v>3</v>
      </c>
      <c r="BQ58" s="2">
        <f t="shared" ref="BQ58" si="40">X58+AM58+BB58</f>
        <v>989.21</v>
      </c>
      <c r="BR58" s="2">
        <f t="shared" si="38"/>
        <v>784.13999999999987</v>
      </c>
      <c r="BS58" s="2">
        <f t="shared" si="38"/>
        <v>373.96999999999997</v>
      </c>
      <c r="BU58" s="3" t="s">
        <v>4</v>
      </c>
      <c r="BV58" s="8"/>
      <c r="BW58" s="8">
        <f>BR67/BR59</f>
        <v>3.1551706182525074</v>
      </c>
      <c r="BX58" s="8">
        <f>BS67/BS59</f>
        <v>3.1551632490979244</v>
      </c>
    </row>
    <row r="59" spans="12:76" x14ac:dyDescent="0.25">
      <c r="L59" s="20" t="s">
        <v>21</v>
      </c>
      <c r="M59" s="25"/>
      <c r="N59" s="25"/>
      <c r="O59" s="21"/>
      <c r="R59" s="3" t="s">
        <v>4</v>
      </c>
      <c r="S59" s="2" t="s">
        <v>59</v>
      </c>
      <c r="T59" s="2">
        <v>0.24</v>
      </c>
      <c r="U59" s="2">
        <v>0.65</v>
      </c>
      <c r="W59" s="3" t="s">
        <v>4</v>
      </c>
      <c r="X59" s="2" t="s">
        <v>59</v>
      </c>
      <c r="Y59" s="2">
        <v>61.7</v>
      </c>
      <c r="Z59" s="2">
        <v>171.25</v>
      </c>
      <c r="AB59" s="3" t="s">
        <v>5</v>
      </c>
      <c r="AC59" s="8"/>
      <c r="AD59" s="8"/>
      <c r="AE59" s="8">
        <f>Z68/Z60</f>
        <v>3.1550476190476191</v>
      </c>
      <c r="AG59" s="3" t="s">
        <v>4</v>
      </c>
      <c r="AH59" s="2" t="s">
        <v>59</v>
      </c>
      <c r="AI59" s="2">
        <v>1.25</v>
      </c>
      <c r="AJ59" s="2">
        <v>3.41</v>
      </c>
      <c r="AL59" s="3" t="s">
        <v>4</v>
      </c>
      <c r="AM59" s="2" t="s">
        <v>59</v>
      </c>
      <c r="AN59" s="2">
        <v>327.3</v>
      </c>
      <c r="AO59" s="2">
        <v>908.44</v>
      </c>
      <c r="AQ59" s="3" t="s">
        <v>5</v>
      </c>
      <c r="AR59" s="8"/>
      <c r="AS59" s="8"/>
      <c r="AT59" s="8">
        <f>AO68/AO60</f>
        <v>3.1537525053819317</v>
      </c>
      <c r="AV59" s="3" t="s">
        <v>4</v>
      </c>
      <c r="AW59" s="2" t="s">
        <v>59</v>
      </c>
      <c r="AX59" s="2">
        <v>0.68</v>
      </c>
      <c r="AY59" s="2">
        <v>1.86</v>
      </c>
      <c r="BA59" s="3" t="s">
        <v>4</v>
      </c>
      <c r="BB59" s="2" t="s">
        <v>59</v>
      </c>
      <c r="BC59" s="2">
        <v>187.14</v>
      </c>
      <c r="BD59" s="2">
        <v>519.4</v>
      </c>
      <c r="BF59" s="3" t="s">
        <v>5</v>
      </c>
      <c r="BG59" s="8"/>
      <c r="BH59" s="8"/>
      <c r="BI59" s="8">
        <f>BD68/BD60</f>
        <v>3.1525822216351869</v>
      </c>
      <c r="BK59" s="3" t="s">
        <v>4</v>
      </c>
      <c r="BL59" s="2" t="s">
        <v>59</v>
      </c>
      <c r="BM59" s="2">
        <f t="shared" si="37"/>
        <v>2.17</v>
      </c>
      <c r="BN59" s="2">
        <f t="shared" si="37"/>
        <v>5.9200000000000008</v>
      </c>
      <c r="BP59" s="3" t="s">
        <v>4</v>
      </c>
      <c r="BQ59" s="2" t="s">
        <v>59</v>
      </c>
      <c r="BR59" s="2">
        <f t="shared" si="38"/>
        <v>576.14</v>
      </c>
      <c r="BS59" s="2">
        <f t="shared" si="38"/>
        <v>1599.0900000000001</v>
      </c>
      <c r="BU59" s="3" t="s">
        <v>5</v>
      </c>
      <c r="BV59" s="8"/>
      <c r="BW59" s="8"/>
      <c r="BX59" s="8">
        <f>BS68/BS60</f>
        <v>3.1535217813833611</v>
      </c>
    </row>
    <row r="60" spans="12:76" x14ac:dyDescent="0.25">
      <c r="L60" s="3"/>
      <c r="M60" s="3" t="s">
        <v>16</v>
      </c>
      <c r="N60" s="3" t="s">
        <v>17</v>
      </c>
      <c r="O60" s="3" t="s">
        <v>18</v>
      </c>
      <c r="R60" s="3" t="s">
        <v>5</v>
      </c>
      <c r="S60" s="2" t="s">
        <v>59</v>
      </c>
      <c r="T60" s="2" t="s">
        <v>59</v>
      </c>
      <c r="U60" s="2">
        <v>0.54</v>
      </c>
      <c r="W60" s="3" t="s">
        <v>5</v>
      </c>
      <c r="X60" s="2" t="s">
        <v>59</v>
      </c>
      <c r="Y60" s="2" t="s">
        <v>59</v>
      </c>
      <c r="Z60" s="2">
        <v>131.25</v>
      </c>
      <c r="AG60" s="3" t="s">
        <v>5</v>
      </c>
      <c r="AH60" s="2" t="s">
        <v>59</v>
      </c>
      <c r="AI60" s="2" t="s">
        <v>59</v>
      </c>
      <c r="AJ60" s="2">
        <v>2.71</v>
      </c>
      <c r="AL60" s="3" t="s">
        <v>5</v>
      </c>
      <c r="AM60" s="2" t="s">
        <v>59</v>
      </c>
      <c r="AN60" s="2" t="s">
        <v>59</v>
      </c>
      <c r="AO60" s="2">
        <v>673.55</v>
      </c>
      <c r="AV60" s="3" t="s">
        <v>5</v>
      </c>
      <c r="AW60" s="2" t="s">
        <v>59</v>
      </c>
      <c r="AX60" s="2" t="s">
        <v>59</v>
      </c>
      <c r="AY60" s="2">
        <v>1.42</v>
      </c>
      <c r="BA60" s="3" t="s">
        <v>5</v>
      </c>
      <c r="BB60" s="2" t="s">
        <v>59</v>
      </c>
      <c r="BC60" s="2" t="s">
        <v>59</v>
      </c>
      <c r="BD60" s="2">
        <v>378.55</v>
      </c>
      <c r="BK60" s="3" t="s">
        <v>5</v>
      </c>
      <c r="BL60" s="2" t="s">
        <v>59</v>
      </c>
      <c r="BM60" s="2" t="s">
        <v>59</v>
      </c>
      <c r="BN60" s="2">
        <f t="shared" si="37"/>
        <v>4.67</v>
      </c>
      <c r="BP60" s="3" t="s">
        <v>5</v>
      </c>
      <c r="BQ60" s="2" t="s">
        <v>59</v>
      </c>
      <c r="BR60" s="2" t="s">
        <v>59</v>
      </c>
      <c r="BS60" s="2">
        <f t="shared" si="38"/>
        <v>1183.3499999999999</v>
      </c>
    </row>
    <row r="61" spans="12:76" x14ac:dyDescent="0.25">
      <c r="L61" s="3" t="s">
        <v>3</v>
      </c>
      <c r="M61" s="2">
        <v>31</v>
      </c>
      <c r="N61" s="8">
        <f>C27</f>
        <v>5606.1328435199985</v>
      </c>
      <c r="O61" s="8">
        <f>N61*15</f>
        <v>84091.992652799978</v>
      </c>
      <c r="R61" s="4" t="s">
        <v>8</v>
      </c>
      <c r="S61" s="2">
        <f>SUM(S57:S60)</f>
        <v>1.19</v>
      </c>
      <c r="T61" s="2">
        <f>SUM(T57:T60)</f>
        <v>1.41</v>
      </c>
      <c r="U61" s="2">
        <f>SUM(U57:U60)</f>
        <v>1.33</v>
      </c>
      <c r="W61" s="4" t="s">
        <v>8</v>
      </c>
      <c r="X61" s="2">
        <f>SUM(X57:X60)</f>
        <v>285.11</v>
      </c>
      <c r="Y61" s="2">
        <f>SUM(Y57:Y60)</f>
        <v>339.95</v>
      </c>
      <c r="Z61" s="2">
        <f>SUM(Z57:Z60)</f>
        <v>343.15999999999997</v>
      </c>
      <c r="AG61" s="4" t="s">
        <v>8</v>
      </c>
      <c r="AH61" s="2">
        <f>SUM(AH57:AH60)</f>
        <v>6.48</v>
      </c>
      <c r="AI61" s="2">
        <f>SUM(AI57:AI60)</f>
        <v>7.66</v>
      </c>
      <c r="AJ61" s="2">
        <f>SUM(AJ57:AJ60)</f>
        <v>6.84</v>
      </c>
      <c r="AL61" s="4" t="s">
        <v>8</v>
      </c>
      <c r="AM61" s="2">
        <f>SUM(AM57:AM60)</f>
        <v>1483.95</v>
      </c>
      <c r="AN61" s="2">
        <f>SUM(AN57:AN60)</f>
        <v>1773.84</v>
      </c>
      <c r="AO61" s="2">
        <f>SUM(AO57:AO60)</f>
        <v>1795.81</v>
      </c>
      <c r="AV61" s="4" t="s">
        <v>8</v>
      </c>
      <c r="AW61" s="2">
        <f>SUM(AW57:AW60)</f>
        <v>3.6799999999999997</v>
      </c>
      <c r="AX61" s="2">
        <f>SUM(AX57:AX60)</f>
        <v>4.32</v>
      </c>
      <c r="AY61" s="2">
        <f>SUM(AY57:AY60)</f>
        <v>3.7</v>
      </c>
      <c r="BA61" s="4" t="s">
        <v>8</v>
      </c>
      <c r="BB61" s="2">
        <f>SUM(BB57:BB60)</f>
        <v>800.49</v>
      </c>
      <c r="BC61" s="2">
        <f>SUM(BC57:BC60)</f>
        <v>964.2399999999999</v>
      </c>
      <c r="BD61" s="2">
        <f>SUM(BD57:BD60)</f>
        <v>1017.44</v>
      </c>
      <c r="BK61" s="4" t="s">
        <v>8</v>
      </c>
      <c r="BL61" s="2">
        <f>SUM(BL57:BL60)</f>
        <v>11.35</v>
      </c>
      <c r="BM61" s="2">
        <f>SUM(BM57:BM60)</f>
        <v>13.39</v>
      </c>
      <c r="BN61" s="2">
        <f>SUM(BN57:BN60)</f>
        <v>11.870000000000001</v>
      </c>
      <c r="BP61" s="4" t="s">
        <v>8</v>
      </c>
      <c r="BQ61" s="2">
        <f>SUM(BQ57:BQ60)</f>
        <v>2569.5500000000002</v>
      </c>
      <c r="BR61" s="2">
        <f>SUM(BR57:BR60)</f>
        <v>3078.0299999999997</v>
      </c>
      <c r="BS61" s="2">
        <f>SUM(BS57:BS60)</f>
        <v>3156.41</v>
      </c>
    </row>
    <row r="62" spans="12:76" x14ac:dyDescent="0.25">
      <c r="L62" s="3" t="s">
        <v>4</v>
      </c>
      <c r="M62" s="2">
        <v>136</v>
      </c>
      <c r="N62" s="8">
        <f>C27</f>
        <v>5606.1328435199985</v>
      </c>
      <c r="O62" s="8">
        <f>N62*8</f>
        <v>44849.062748159988</v>
      </c>
    </row>
    <row r="63" spans="12:76" x14ac:dyDescent="0.25">
      <c r="L63" s="3" t="s">
        <v>5</v>
      </c>
      <c r="M63" s="2">
        <v>97</v>
      </c>
      <c r="N63" s="8">
        <f>C27</f>
        <v>5606.1328435199985</v>
      </c>
      <c r="O63" s="8">
        <f>N63*5</f>
        <v>28030.664217599991</v>
      </c>
      <c r="R63" s="24" t="s">
        <v>40</v>
      </c>
      <c r="S63" s="24"/>
      <c r="T63" s="24"/>
      <c r="U63" s="24"/>
      <c r="W63" s="24" t="s">
        <v>48</v>
      </c>
      <c r="X63" s="24"/>
      <c r="Y63" s="24"/>
      <c r="Z63" s="24"/>
      <c r="AG63" s="24" t="s">
        <v>40</v>
      </c>
      <c r="AH63" s="24"/>
      <c r="AI63" s="24"/>
      <c r="AJ63" s="24"/>
      <c r="AL63" s="24" t="s">
        <v>48</v>
      </c>
      <c r="AM63" s="24"/>
      <c r="AN63" s="24"/>
      <c r="AO63" s="24"/>
      <c r="AV63" s="24" t="s">
        <v>40</v>
      </c>
      <c r="AW63" s="24"/>
      <c r="AX63" s="24"/>
      <c r="AY63" s="24"/>
      <c r="BA63" s="24" t="s">
        <v>48</v>
      </c>
      <c r="BB63" s="24"/>
      <c r="BC63" s="24"/>
      <c r="BD63" s="24"/>
      <c r="BK63" s="24" t="s">
        <v>40</v>
      </c>
      <c r="BL63" s="24"/>
      <c r="BM63" s="24"/>
      <c r="BN63" s="24"/>
      <c r="BP63" s="24" t="s">
        <v>48</v>
      </c>
      <c r="BQ63" s="24"/>
      <c r="BR63" s="24"/>
      <c r="BS63" s="24"/>
    </row>
    <row r="64" spans="12:76" x14ac:dyDescent="0.25">
      <c r="R64" s="3"/>
      <c r="S64" s="3">
        <v>2000</v>
      </c>
      <c r="T64" s="3">
        <v>2007</v>
      </c>
      <c r="U64" s="3">
        <v>2015</v>
      </c>
      <c r="W64" s="3"/>
      <c r="X64" s="3">
        <v>2000</v>
      </c>
      <c r="Y64" s="3">
        <v>2007</v>
      </c>
      <c r="Z64" s="3">
        <v>2015</v>
      </c>
      <c r="AG64" s="3"/>
      <c r="AH64" s="3">
        <v>2000</v>
      </c>
      <c r="AI64" s="3">
        <v>2007</v>
      </c>
      <c r="AJ64" s="3">
        <v>2015</v>
      </c>
      <c r="AL64" s="3"/>
      <c r="AM64" s="3">
        <v>2000</v>
      </c>
      <c r="AN64" s="3">
        <v>2007</v>
      </c>
      <c r="AO64" s="3">
        <v>2015</v>
      </c>
      <c r="AV64" s="3"/>
      <c r="AW64" s="3">
        <v>2000</v>
      </c>
      <c r="AX64" s="3">
        <v>2007</v>
      </c>
      <c r="AY64" s="3">
        <v>2015</v>
      </c>
      <c r="BA64" s="3"/>
      <c r="BB64" s="3">
        <v>2000</v>
      </c>
      <c r="BC64" s="3">
        <v>2007</v>
      </c>
      <c r="BD64" s="3">
        <v>2015</v>
      </c>
      <c r="BK64" s="3"/>
      <c r="BL64" s="3">
        <v>2000</v>
      </c>
      <c r="BM64" s="3">
        <v>2007</v>
      </c>
      <c r="BN64" s="3">
        <v>2015</v>
      </c>
      <c r="BP64" s="3"/>
      <c r="BQ64" s="3">
        <v>2000</v>
      </c>
      <c r="BR64" s="3">
        <v>2007</v>
      </c>
      <c r="BS64" s="3">
        <v>2015</v>
      </c>
    </row>
    <row r="65" spans="12:71" x14ac:dyDescent="0.25">
      <c r="L65" s="19" t="s">
        <v>82</v>
      </c>
      <c r="M65" s="19"/>
      <c r="N65" s="19"/>
      <c r="O65" s="19"/>
      <c r="R65" s="3" t="s">
        <v>6</v>
      </c>
      <c r="S65" s="2">
        <v>0.02</v>
      </c>
      <c r="T65" s="2">
        <v>0.02</v>
      </c>
      <c r="U65" s="2" t="s">
        <v>59</v>
      </c>
      <c r="W65" s="3" t="s">
        <v>6</v>
      </c>
      <c r="X65" s="2">
        <v>561.37</v>
      </c>
      <c r="Y65" s="2">
        <v>610.17999999999995</v>
      </c>
      <c r="Z65" s="2" t="s">
        <v>59</v>
      </c>
      <c r="AG65" s="3" t="s">
        <v>6</v>
      </c>
      <c r="AH65" s="2">
        <v>7.0000000000000007E-2</v>
      </c>
      <c r="AI65" s="2">
        <v>7.0000000000000007E-2</v>
      </c>
      <c r="AJ65" s="2" t="s">
        <v>59</v>
      </c>
      <c r="AL65" s="3" t="s">
        <v>6</v>
      </c>
      <c r="AM65" s="2">
        <v>2899.99</v>
      </c>
      <c r="AN65" s="2">
        <v>3152.16</v>
      </c>
      <c r="AO65" s="2" t="s">
        <v>59</v>
      </c>
      <c r="AV65" s="3" t="s">
        <v>6</v>
      </c>
      <c r="AW65" s="2">
        <v>0.02</v>
      </c>
      <c r="AX65" s="2">
        <v>0.02</v>
      </c>
      <c r="AY65" s="2" t="s">
        <v>59</v>
      </c>
      <c r="BA65" s="3" t="s">
        <v>6</v>
      </c>
      <c r="BB65" s="2">
        <v>1528.28</v>
      </c>
      <c r="BC65" s="2">
        <v>1661.18</v>
      </c>
      <c r="BD65" s="2" t="s">
        <v>59</v>
      </c>
      <c r="BK65" s="3" t="s">
        <v>6</v>
      </c>
      <c r="BL65" s="2">
        <f>S65+AH65+AW65</f>
        <v>0.11000000000000001</v>
      </c>
      <c r="BM65" s="2">
        <f t="shared" ref="BM65:BN68" si="41">T65+AI65+AX65</f>
        <v>0.11000000000000001</v>
      </c>
      <c r="BN65" s="2" t="s">
        <v>59</v>
      </c>
      <c r="BP65" s="3" t="s">
        <v>6</v>
      </c>
      <c r="BQ65" s="2">
        <f>X65+AM65+BB65</f>
        <v>4989.6399999999994</v>
      </c>
      <c r="BR65" s="2">
        <f t="shared" ref="BR65:BS68" si="42">Y65+AN65+BC65</f>
        <v>5423.5199999999995</v>
      </c>
      <c r="BS65" s="2" t="s">
        <v>59</v>
      </c>
    </row>
    <row r="66" spans="12:71" x14ac:dyDescent="0.25">
      <c r="L66" s="20" t="s">
        <v>21</v>
      </c>
      <c r="M66" s="25"/>
      <c r="N66" s="25"/>
      <c r="O66" s="21"/>
      <c r="R66" s="3" t="s">
        <v>3</v>
      </c>
      <c r="S66" s="2">
        <v>0.01</v>
      </c>
      <c r="T66" s="2">
        <v>4.0000000000000001E-3</v>
      </c>
      <c r="U66" s="2">
        <v>2E-3</v>
      </c>
      <c r="W66" s="3" t="s">
        <v>3</v>
      </c>
      <c r="X66" s="2">
        <v>339.9</v>
      </c>
      <c r="Y66" s="2">
        <v>269.44</v>
      </c>
      <c r="Z66" s="2">
        <v>128.5</v>
      </c>
      <c r="AG66" s="3" t="s">
        <v>3</v>
      </c>
      <c r="AH66" s="2">
        <v>0.02</v>
      </c>
      <c r="AI66" s="2">
        <v>0.02</v>
      </c>
      <c r="AJ66" s="2">
        <v>0.01</v>
      </c>
      <c r="AL66" s="3" t="s">
        <v>3</v>
      </c>
      <c r="AM66" s="2">
        <v>1785.66</v>
      </c>
      <c r="AN66" s="2">
        <v>1415.46</v>
      </c>
      <c r="AO66" s="2">
        <v>675.07</v>
      </c>
      <c r="AV66" s="3" t="s">
        <v>3</v>
      </c>
      <c r="AW66" s="2">
        <v>0.01</v>
      </c>
      <c r="AX66" s="2">
        <v>0</v>
      </c>
      <c r="AY66" s="2">
        <v>0</v>
      </c>
      <c r="BA66" s="3" t="s">
        <v>3</v>
      </c>
      <c r="BB66" s="2">
        <v>996.99</v>
      </c>
      <c r="BC66" s="2">
        <v>790.3</v>
      </c>
      <c r="BD66" s="2">
        <v>376.91</v>
      </c>
      <c r="BK66" s="3" t="s">
        <v>3</v>
      </c>
      <c r="BL66" s="2">
        <f t="shared" ref="BL66" si="43">S66+AH66+AW66</f>
        <v>0.04</v>
      </c>
      <c r="BM66" s="2">
        <f t="shared" si="41"/>
        <v>2.4E-2</v>
      </c>
      <c r="BN66" s="2">
        <f t="shared" si="41"/>
        <v>1.2E-2</v>
      </c>
      <c r="BP66" s="3" t="s">
        <v>3</v>
      </c>
      <c r="BQ66" s="2">
        <f t="shared" ref="BQ66" si="44">X66+AM66+BB66</f>
        <v>3122.55</v>
      </c>
      <c r="BR66" s="2">
        <f t="shared" si="42"/>
        <v>2475.1999999999998</v>
      </c>
      <c r="BS66" s="2">
        <f t="shared" si="42"/>
        <v>1180.48</v>
      </c>
    </row>
    <row r="67" spans="12:71" x14ac:dyDescent="0.25">
      <c r="L67" s="3"/>
      <c r="M67" s="3" t="s">
        <v>16</v>
      </c>
      <c r="N67" s="3" t="s">
        <v>17</v>
      </c>
      <c r="O67" s="3" t="s">
        <v>18</v>
      </c>
      <c r="R67" s="3" t="s">
        <v>4</v>
      </c>
      <c r="S67" s="2" t="s">
        <v>59</v>
      </c>
      <c r="T67" s="2">
        <v>3.0000000000000001E-3</v>
      </c>
      <c r="U67" s="2">
        <v>0.01</v>
      </c>
      <c r="W67" s="3" t="s">
        <v>4</v>
      </c>
      <c r="X67" s="2" t="s">
        <v>59</v>
      </c>
      <c r="Y67" s="2">
        <v>194.86</v>
      </c>
      <c r="Z67" s="2">
        <v>540.82000000000005</v>
      </c>
      <c r="AG67" s="3" t="s">
        <v>4</v>
      </c>
      <c r="AH67" s="2" t="s">
        <v>59</v>
      </c>
      <c r="AI67" s="2">
        <v>0.01</v>
      </c>
      <c r="AJ67" s="2">
        <v>0.03</v>
      </c>
      <c r="AL67" s="3" t="s">
        <v>4</v>
      </c>
      <c r="AM67" s="2" t="s">
        <v>59</v>
      </c>
      <c r="AN67" s="2">
        <v>1032.8399999999999</v>
      </c>
      <c r="AO67" s="2">
        <v>2866.67</v>
      </c>
      <c r="AV67" s="3" t="s">
        <v>4</v>
      </c>
      <c r="AW67" s="2" t="s">
        <v>59</v>
      </c>
      <c r="AX67" s="2">
        <v>0</v>
      </c>
      <c r="AY67" s="2">
        <v>0.01</v>
      </c>
      <c r="BA67" s="3" t="s">
        <v>4</v>
      </c>
      <c r="BB67" s="2" t="s">
        <v>59</v>
      </c>
      <c r="BC67" s="2">
        <v>590.12</v>
      </c>
      <c r="BD67" s="2">
        <v>1637.9</v>
      </c>
      <c r="BK67" s="3" t="s">
        <v>4</v>
      </c>
      <c r="BL67" s="2" t="s">
        <v>59</v>
      </c>
      <c r="BM67" s="2">
        <f t="shared" si="41"/>
        <v>1.3000000000000001E-2</v>
      </c>
      <c r="BN67" s="2">
        <f t="shared" si="41"/>
        <v>0.05</v>
      </c>
      <c r="BP67" s="3" t="s">
        <v>4</v>
      </c>
      <c r="BQ67" s="2" t="s">
        <v>59</v>
      </c>
      <c r="BR67" s="2">
        <f t="shared" si="42"/>
        <v>1817.8199999999997</v>
      </c>
      <c r="BS67" s="2">
        <f t="shared" si="42"/>
        <v>5045.3900000000003</v>
      </c>
    </row>
    <row r="68" spans="12:71" x14ac:dyDescent="0.25">
      <c r="L68" s="3" t="s">
        <v>5</v>
      </c>
      <c r="M68" s="2">
        <v>264</v>
      </c>
      <c r="N68" s="8">
        <f>N27</f>
        <v>5917.5846681599996</v>
      </c>
      <c r="O68" s="8">
        <f>N68</f>
        <v>5917.5846681599996</v>
      </c>
      <c r="R68" s="3" t="s">
        <v>5</v>
      </c>
      <c r="S68" s="2" t="s">
        <v>59</v>
      </c>
      <c r="T68" s="2" t="s">
        <v>59</v>
      </c>
      <c r="U68" s="2">
        <v>3.0000000000000001E-3</v>
      </c>
      <c r="W68" s="3" t="s">
        <v>5</v>
      </c>
      <c r="X68" s="2" t="s">
        <v>59</v>
      </c>
      <c r="Y68" s="2" t="s">
        <v>59</v>
      </c>
      <c r="Z68" s="2">
        <v>414.1</v>
      </c>
      <c r="AG68" s="3" t="s">
        <v>5</v>
      </c>
      <c r="AH68" s="2" t="s">
        <v>59</v>
      </c>
      <c r="AI68" s="2" t="s">
        <v>59</v>
      </c>
      <c r="AJ68" s="2">
        <v>0.01</v>
      </c>
      <c r="AL68" s="3" t="s">
        <v>5</v>
      </c>
      <c r="AM68" s="2" t="s">
        <v>59</v>
      </c>
      <c r="AN68" s="2" t="s">
        <v>59</v>
      </c>
      <c r="AO68" s="2">
        <v>2124.21</v>
      </c>
      <c r="AV68" s="3" t="s">
        <v>5</v>
      </c>
      <c r="AW68" s="2" t="s">
        <v>59</v>
      </c>
      <c r="AX68" s="2" t="s">
        <v>59</v>
      </c>
      <c r="AY68" s="2">
        <v>0</v>
      </c>
      <c r="BA68" s="3" t="s">
        <v>5</v>
      </c>
      <c r="BB68" s="2" t="s">
        <v>59</v>
      </c>
      <c r="BC68" s="2" t="s">
        <v>59</v>
      </c>
      <c r="BD68" s="2">
        <v>1193.4100000000001</v>
      </c>
      <c r="BK68" s="3" t="s">
        <v>5</v>
      </c>
      <c r="BL68" s="2" t="s">
        <v>59</v>
      </c>
      <c r="BM68" s="2" t="s">
        <v>59</v>
      </c>
      <c r="BN68" s="2">
        <f t="shared" si="41"/>
        <v>1.3000000000000001E-2</v>
      </c>
      <c r="BP68" s="3" t="s">
        <v>5</v>
      </c>
      <c r="BQ68" s="2" t="s">
        <v>59</v>
      </c>
      <c r="BR68" s="2" t="s">
        <v>59</v>
      </c>
      <c r="BS68" s="2">
        <f t="shared" si="42"/>
        <v>3731.7200000000003</v>
      </c>
    </row>
    <row r="69" spans="12:71" x14ac:dyDescent="0.25">
      <c r="R69" s="4" t="s">
        <v>8</v>
      </c>
      <c r="S69" s="2">
        <f>SUM(S65:S68)</f>
        <v>0.03</v>
      </c>
      <c r="T69" s="2">
        <f>SUM(T65:T68)</f>
        <v>2.7E-2</v>
      </c>
      <c r="U69" s="2">
        <f>SUM(U65:U68)</f>
        <v>1.4999999999999999E-2</v>
      </c>
      <c r="W69" s="4" t="s">
        <v>8</v>
      </c>
      <c r="X69" s="2">
        <f>SUM(X65:X68)</f>
        <v>901.27</v>
      </c>
      <c r="Y69" s="2">
        <f>SUM(Y65:Y68)</f>
        <v>1074.48</v>
      </c>
      <c r="Z69" s="2">
        <f>SUM(Z65:Z68)</f>
        <v>1083.42</v>
      </c>
      <c r="AG69" s="4" t="s">
        <v>8</v>
      </c>
      <c r="AH69" s="2">
        <f>SUM(AH65:AH68)</f>
        <v>9.0000000000000011E-2</v>
      </c>
      <c r="AI69" s="2">
        <f>SUM(AI65:AI68)</f>
        <v>0.1</v>
      </c>
      <c r="AJ69" s="2">
        <f>SUM(AJ65:AJ68)</f>
        <v>0.05</v>
      </c>
      <c r="AL69" s="4" t="s">
        <v>8</v>
      </c>
      <c r="AM69" s="2">
        <f>SUM(AM65:AM68)</f>
        <v>4685.6499999999996</v>
      </c>
      <c r="AN69" s="2">
        <f>SUM(AN65:AN68)</f>
        <v>5600.46</v>
      </c>
      <c r="AO69" s="2">
        <f>SUM(AO65:AO68)</f>
        <v>5665.9500000000007</v>
      </c>
      <c r="AV69" s="4" t="s">
        <v>8</v>
      </c>
      <c r="AW69" s="2">
        <f>SUM(AW65:AW68)</f>
        <v>0.03</v>
      </c>
      <c r="AX69" s="2">
        <f>SUM(AX65:AX68)</f>
        <v>0.02</v>
      </c>
      <c r="AY69" s="2">
        <f>SUM(AY65:AY68)</f>
        <v>0.01</v>
      </c>
      <c r="BA69" s="4" t="s">
        <v>8</v>
      </c>
      <c r="BB69" s="2">
        <f>SUM(BB65:BB68)</f>
        <v>2525.27</v>
      </c>
      <c r="BC69" s="2">
        <f>SUM(BC65:BC68)</f>
        <v>3041.6</v>
      </c>
      <c r="BD69" s="2">
        <f>SUM(BD65:BD68)</f>
        <v>3208.2200000000003</v>
      </c>
      <c r="BK69" s="4" t="s">
        <v>8</v>
      </c>
      <c r="BL69" s="2">
        <f>SUM(BL65:BL68)</f>
        <v>0.15000000000000002</v>
      </c>
      <c r="BM69" s="2">
        <f>SUM(BM65:BM68)</f>
        <v>0.14700000000000002</v>
      </c>
      <c r="BN69" s="2">
        <f>SUM(BN65:BN68)</f>
        <v>7.4999999999999997E-2</v>
      </c>
      <c r="BP69" s="4" t="s">
        <v>8</v>
      </c>
      <c r="BQ69" s="2">
        <f>SUM(BQ65:BQ68)</f>
        <v>8112.19</v>
      </c>
      <c r="BR69" s="2">
        <f>SUM(BR65:BR68)</f>
        <v>9716.5399999999991</v>
      </c>
      <c r="BS69" s="2">
        <f>SUM(BS65:BS68)</f>
        <v>9957.59</v>
      </c>
    </row>
    <row r="71" spans="12:71" x14ac:dyDescent="0.25">
      <c r="L71" s="19" t="s">
        <v>81</v>
      </c>
      <c r="M71" s="19"/>
      <c r="N71" s="19"/>
      <c r="O71" s="19"/>
    </row>
    <row r="72" spans="12:71" x14ac:dyDescent="0.25">
      <c r="L72" s="20" t="s">
        <v>21</v>
      </c>
      <c r="M72" s="25"/>
      <c r="N72" s="25"/>
      <c r="O72" s="21"/>
      <c r="U72" s="24" t="s">
        <v>49</v>
      </c>
      <c r="V72" s="24"/>
      <c r="W72" s="24"/>
      <c r="X72" s="24"/>
      <c r="AJ72" s="24" t="s">
        <v>49</v>
      </c>
      <c r="AK72" s="24"/>
      <c r="AL72" s="24"/>
      <c r="AM72" s="24"/>
      <c r="AY72" s="24" t="s">
        <v>49</v>
      </c>
      <c r="AZ72" s="24"/>
      <c r="BA72" s="24"/>
      <c r="BB72" s="24"/>
      <c r="BN72" s="24" t="s">
        <v>49</v>
      </c>
      <c r="BO72" s="24"/>
      <c r="BP72" s="24"/>
      <c r="BQ72" s="24"/>
    </row>
    <row r="73" spans="12:71" x14ac:dyDescent="0.25">
      <c r="L73" s="3"/>
      <c r="M73" s="3" t="s">
        <v>16</v>
      </c>
      <c r="N73" s="3" t="s">
        <v>17</v>
      </c>
      <c r="O73" s="3" t="s">
        <v>18</v>
      </c>
      <c r="U73" s="3"/>
      <c r="V73" s="3">
        <v>2000</v>
      </c>
      <c r="W73" s="3">
        <v>2007</v>
      </c>
      <c r="X73" s="3">
        <v>2015</v>
      </c>
      <c r="AJ73" s="3"/>
      <c r="AK73" s="3">
        <v>2000</v>
      </c>
      <c r="AL73" s="3">
        <v>2007</v>
      </c>
      <c r="AM73" s="3">
        <v>2015</v>
      </c>
      <c r="AY73" s="3"/>
      <c r="AZ73" s="3">
        <v>2000</v>
      </c>
      <c r="BA73" s="3">
        <v>2007</v>
      </c>
      <c r="BB73" s="3">
        <v>2015</v>
      </c>
      <c r="BN73" s="3"/>
      <c r="BO73" s="3">
        <v>2000</v>
      </c>
      <c r="BP73" s="3">
        <v>2007</v>
      </c>
      <c r="BQ73" s="3">
        <v>2015</v>
      </c>
    </row>
    <row r="74" spans="12:71" x14ac:dyDescent="0.25">
      <c r="L74" s="3" t="s">
        <v>5</v>
      </c>
      <c r="M74" s="2">
        <v>264</v>
      </c>
      <c r="N74" s="8">
        <f>N33</f>
        <v>19621.464952319999</v>
      </c>
      <c r="O74" s="8">
        <f>N74</f>
        <v>19621.464952319999</v>
      </c>
      <c r="U74" s="3" t="s">
        <v>6</v>
      </c>
      <c r="V74" s="2">
        <v>0.16</v>
      </c>
      <c r="W74" s="2">
        <v>0.17</v>
      </c>
      <c r="X74" s="2" t="s">
        <v>59</v>
      </c>
      <c r="AJ74" s="3" t="s">
        <v>6</v>
      </c>
      <c r="AK74" s="2">
        <v>0.83</v>
      </c>
      <c r="AL74" s="2">
        <v>0.9</v>
      </c>
      <c r="AM74" s="2" t="s">
        <v>59</v>
      </c>
      <c r="AY74" s="3" t="s">
        <v>6</v>
      </c>
      <c r="AZ74" s="2">
        <v>0.44</v>
      </c>
      <c r="BA74" s="2">
        <v>0.47</v>
      </c>
      <c r="BB74" s="2" t="s">
        <v>59</v>
      </c>
      <c r="BN74" s="3" t="s">
        <v>6</v>
      </c>
      <c r="BO74" s="2">
        <f>V74+AK74+AZ74</f>
        <v>1.43</v>
      </c>
      <c r="BP74" s="2">
        <f t="shared" ref="BP74:BQ77" si="45">W74+AL74+BA74</f>
        <v>1.54</v>
      </c>
      <c r="BQ74" s="2" t="s">
        <v>59</v>
      </c>
    </row>
    <row r="75" spans="12:71" x14ac:dyDescent="0.25">
      <c r="U75" s="3" t="s">
        <v>3</v>
      </c>
      <c r="V75" s="2">
        <v>0.1</v>
      </c>
      <c r="W75" s="2">
        <v>0.08</v>
      </c>
      <c r="X75" s="2">
        <v>0.04</v>
      </c>
      <c r="AJ75" s="3" t="s">
        <v>3</v>
      </c>
      <c r="AK75" s="2">
        <v>0.51</v>
      </c>
      <c r="AL75" s="2">
        <v>0.4</v>
      </c>
      <c r="AM75" s="2">
        <v>0.19</v>
      </c>
      <c r="AY75" s="3" t="s">
        <v>3</v>
      </c>
      <c r="AZ75" s="2">
        <v>0.28000000000000003</v>
      </c>
      <c r="BA75" s="2">
        <v>0.23</v>
      </c>
      <c r="BB75" s="2">
        <v>0.11</v>
      </c>
      <c r="BN75" s="3" t="s">
        <v>3</v>
      </c>
      <c r="BO75" s="2">
        <f t="shared" ref="BO75" si="46">V75+AK75+AZ75</f>
        <v>0.89</v>
      </c>
      <c r="BP75" s="2">
        <f t="shared" si="45"/>
        <v>0.71000000000000008</v>
      </c>
      <c r="BQ75" s="2">
        <f t="shared" si="45"/>
        <v>0.34</v>
      </c>
    </row>
    <row r="76" spans="12:71" x14ac:dyDescent="0.25">
      <c r="U76" s="3" t="s">
        <v>4</v>
      </c>
      <c r="V76" s="2" t="s">
        <v>59</v>
      </c>
      <c r="W76" s="2">
        <v>0.06</v>
      </c>
      <c r="X76" s="2">
        <v>0.15</v>
      </c>
      <c r="AJ76" s="3" t="s">
        <v>4</v>
      </c>
      <c r="AK76" s="2" t="s">
        <v>59</v>
      </c>
      <c r="AL76" s="2">
        <v>0.3</v>
      </c>
      <c r="AM76" s="2">
        <v>0.82</v>
      </c>
      <c r="AY76" s="3" t="s">
        <v>4</v>
      </c>
      <c r="AZ76" s="2" t="s">
        <v>59</v>
      </c>
      <c r="BA76" s="2">
        <v>0.17</v>
      </c>
      <c r="BB76" s="2">
        <v>0.47</v>
      </c>
      <c r="BN76" s="3" t="s">
        <v>4</v>
      </c>
      <c r="BO76" s="2" t="s">
        <v>59</v>
      </c>
      <c r="BP76" s="2">
        <f t="shared" si="45"/>
        <v>0.53</v>
      </c>
      <c r="BQ76" s="2">
        <f t="shared" si="45"/>
        <v>1.44</v>
      </c>
    </row>
    <row r="77" spans="12:71" x14ac:dyDescent="0.25">
      <c r="L77" s="19" t="s">
        <v>83</v>
      </c>
      <c r="M77" s="19"/>
      <c r="N77" s="19"/>
      <c r="O77" s="19"/>
      <c r="U77" s="3" t="s">
        <v>5</v>
      </c>
      <c r="V77" s="2" t="s">
        <v>59</v>
      </c>
      <c r="W77" s="2" t="s">
        <v>59</v>
      </c>
      <c r="X77" s="2">
        <v>0.12</v>
      </c>
      <c r="AJ77" s="3" t="s">
        <v>5</v>
      </c>
      <c r="AK77" s="2" t="s">
        <v>59</v>
      </c>
      <c r="AL77" s="2" t="s">
        <v>59</v>
      </c>
      <c r="AM77" s="2">
        <v>0.61</v>
      </c>
      <c r="AY77" s="3" t="s">
        <v>5</v>
      </c>
      <c r="AZ77" s="2" t="s">
        <v>59</v>
      </c>
      <c r="BA77" s="2" t="s">
        <v>59</v>
      </c>
      <c r="BB77" s="2">
        <v>0.34</v>
      </c>
      <c r="BN77" s="3" t="s">
        <v>5</v>
      </c>
      <c r="BO77" s="2" t="s">
        <v>59</v>
      </c>
      <c r="BP77" s="2" t="s">
        <v>59</v>
      </c>
      <c r="BQ77" s="2">
        <f t="shared" si="45"/>
        <v>1.07</v>
      </c>
    </row>
    <row r="78" spans="12:71" x14ac:dyDescent="0.25">
      <c r="L78" s="20" t="s">
        <v>21</v>
      </c>
      <c r="M78" s="25"/>
      <c r="N78" s="25"/>
      <c r="O78" s="21"/>
      <c r="U78" s="4" t="s">
        <v>8</v>
      </c>
      <c r="V78" s="2">
        <f>SUM(V74:V77)</f>
        <v>0.26</v>
      </c>
      <c r="W78" s="2">
        <f>SUM(W74:W77)</f>
        <v>0.31</v>
      </c>
      <c r="X78" s="2">
        <f>SUM(X74:X77)</f>
        <v>0.31</v>
      </c>
      <c r="AJ78" s="4" t="s">
        <v>8</v>
      </c>
      <c r="AK78" s="2">
        <f>SUM(AK74:AK77)</f>
        <v>1.3399999999999999</v>
      </c>
      <c r="AL78" s="2">
        <f>SUM(AL74:AL77)</f>
        <v>1.6</v>
      </c>
      <c r="AM78" s="2">
        <f>SUM(AM74:AM77)</f>
        <v>1.62</v>
      </c>
      <c r="AY78" s="4" t="s">
        <v>8</v>
      </c>
      <c r="AZ78" s="2">
        <f>SUM(AZ74:AZ77)</f>
        <v>0.72</v>
      </c>
      <c r="BA78" s="2">
        <f>SUM(BA74:BA77)</f>
        <v>0.87</v>
      </c>
      <c r="BB78" s="2">
        <f>SUM(BB74:BB77)</f>
        <v>0.91999999999999993</v>
      </c>
      <c r="BN78" s="4" t="s">
        <v>8</v>
      </c>
      <c r="BO78" s="2">
        <f>SUM(BO74:BO77)</f>
        <v>2.3199999999999998</v>
      </c>
      <c r="BP78" s="2">
        <f>SUM(BP74:BP77)</f>
        <v>2.7800000000000002</v>
      </c>
      <c r="BQ78" s="2">
        <f>SUM(BQ74:BQ77)</f>
        <v>2.85</v>
      </c>
    </row>
    <row r="79" spans="12:71" x14ac:dyDescent="0.25">
      <c r="L79" s="3"/>
      <c r="M79" s="3" t="s">
        <v>16</v>
      </c>
      <c r="N79" s="3" t="s">
        <v>17</v>
      </c>
      <c r="O79" s="3" t="s">
        <v>18</v>
      </c>
    </row>
    <row r="80" spans="12:71" x14ac:dyDescent="0.25">
      <c r="L80" s="3" t="s">
        <v>5</v>
      </c>
      <c r="M80" s="2">
        <v>264</v>
      </c>
      <c r="N80" s="8">
        <f>N63</f>
        <v>5606.1328435199985</v>
      </c>
      <c r="O80" s="8">
        <f>N80</f>
        <v>5606.1328435199985</v>
      </c>
    </row>
  </sheetData>
  <mergeCells count="242">
    <mergeCell ref="B3:C3"/>
    <mergeCell ref="F3:I3"/>
    <mergeCell ref="L3:O3"/>
    <mergeCell ref="S3:AD3"/>
    <mergeCell ref="AH3:AS3"/>
    <mergeCell ref="AW3:BH3"/>
    <mergeCell ref="BL3:BW3"/>
    <mergeCell ref="CA3:CH3"/>
    <mergeCell ref="CJ3:CQ3"/>
    <mergeCell ref="CS3:CZ3"/>
    <mergeCell ref="DB3:DI3"/>
    <mergeCell ref="F5:I5"/>
    <mergeCell ref="R5:Z5"/>
    <mergeCell ref="AB5:AE5"/>
    <mergeCell ref="AG5:AO5"/>
    <mergeCell ref="AQ5:AT5"/>
    <mergeCell ref="CJ5:CN5"/>
    <mergeCell ref="CP5:CQ5"/>
    <mergeCell ref="CS5:CW5"/>
    <mergeCell ref="CY5:CZ5"/>
    <mergeCell ref="DB5:DF5"/>
    <mergeCell ref="DH5:DI5"/>
    <mergeCell ref="AV5:BD5"/>
    <mergeCell ref="BF5:BI5"/>
    <mergeCell ref="BK5:BS5"/>
    <mergeCell ref="BU5:BX5"/>
    <mergeCell ref="CA5:CE5"/>
    <mergeCell ref="CG5:CH5"/>
    <mergeCell ref="DH7:DI7"/>
    <mergeCell ref="CA7:CB7"/>
    <mergeCell ref="CD7:CE7"/>
    <mergeCell ref="CG7:CH7"/>
    <mergeCell ref="CJ7:CK7"/>
    <mergeCell ref="CM7:CN7"/>
    <mergeCell ref="CP7:CQ7"/>
    <mergeCell ref="AV7:AY7"/>
    <mergeCell ref="BA7:BD7"/>
    <mergeCell ref="BF7:BI7"/>
    <mergeCell ref="BK7:BN7"/>
    <mergeCell ref="BP7:BS7"/>
    <mergeCell ref="BU7:BX7"/>
    <mergeCell ref="L11:O11"/>
    <mergeCell ref="B12:C12"/>
    <mergeCell ref="F12:I12"/>
    <mergeCell ref="L12:O12"/>
    <mergeCell ref="CS7:CT7"/>
    <mergeCell ref="CV7:CW7"/>
    <mergeCell ref="CY7:CZ7"/>
    <mergeCell ref="DB7:DC7"/>
    <mergeCell ref="DE7:DF7"/>
    <mergeCell ref="R7:U7"/>
    <mergeCell ref="W7:Z7"/>
    <mergeCell ref="AB7:AE7"/>
    <mergeCell ref="AG7:AJ7"/>
    <mergeCell ref="AL7:AO7"/>
    <mergeCell ref="AQ7:AT7"/>
    <mergeCell ref="F19:I19"/>
    <mergeCell ref="B21:C21"/>
    <mergeCell ref="L17:O17"/>
    <mergeCell ref="AV15:AY15"/>
    <mergeCell ref="BA15:BD15"/>
    <mergeCell ref="BF15:BI15"/>
    <mergeCell ref="BK15:BN15"/>
    <mergeCell ref="BP15:BS15"/>
    <mergeCell ref="BU15:BX15"/>
    <mergeCell ref="R15:U15"/>
    <mergeCell ref="W15:Z15"/>
    <mergeCell ref="AB15:AE15"/>
    <mergeCell ref="AG15:AJ15"/>
    <mergeCell ref="AL15:AO15"/>
    <mergeCell ref="AQ15:AT15"/>
    <mergeCell ref="AL23:AO23"/>
    <mergeCell ref="AQ23:AT23"/>
    <mergeCell ref="AV23:AY23"/>
    <mergeCell ref="BA23:BD23"/>
    <mergeCell ref="BF23:BI23"/>
    <mergeCell ref="BK23:BN23"/>
    <mergeCell ref="L23:O23"/>
    <mergeCell ref="R23:U23"/>
    <mergeCell ref="W23:Z23"/>
    <mergeCell ref="AB23:AE23"/>
    <mergeCell ref="AG23:AJ23"/>
    <mergeCell ref="BP23:BS23"/>
    <mergeCell ref="BU23:BX23"/>
    <mergeCell ref="CA27:CB27"/>
    <mergeCell ref="CD27:CE27"/>
    <mergeCell ref="CG27:CH27"/>
    <mergeCell ref="CJ27:CK27"/>
    <mergeCell ref="CA23:CB23"/>
    <mergeCell ref="CD23:CE23"/>
    <mergeCell ref="CG23:CH23"/>
    <mergeCell ref="CJ23:CK23"/>
    <mergeCell ref="L35:O35"/>
    <mergeCell ref="AV31:AY31"/>
    <mergeCell ref="BA31:BD31"/>
    <mergeCell ref="BF31:BI31"/>
    <mergeCell ref="BK31:BN31"/>
    <mergeCell ref="BP31:BS31"/>
    <mergeCell ref="BU31:BX31"/>
    <mergeCell ref="DE27:DF27"/>
    <mergeCell ref="DH27:DI27"/>
    <mergeCell ref="L29:O29"/>
    <mergeCell ref="L30:O30"/>
    <mergeCell ref="R31:U31"/>
    <mergeCell ref="W31:Z31"/>
    <mergeCell ref="AB31:AE31"/>
    <mergeCell ref="AG31:AJ31"/>
    <mergeCell ref="AL31:AO31"/>
    <mergeCell ref="AQ31:AT31"/>
    <mergeCell ref="CM27:CN27"/>
    <mergeCell ref="CP27:CQ27"/>
    <mergeCell ref="CS27:CT27"/>
    <mergeCell ref="CV27:CW27"/>
    <mergeCell ref="CY27:CZ27"/>
    <mergeCell ref="DB27:DC27"/>
    <mergeCell ref="CA31:CB31"/>
    <mergeCell ref="BK39:BN39"/>
    <mergeCell ref="BP39:BS39"/>
    <mergeCell ref="BU39:BX39"/>
    <mergeCell ref="L41:O41"/>
    <mergeCell ref="CB39:CC39"/>
    <mergeCell ref="R39:U39"/>
    <mergeCell ref="W39:Z39"/>
    <mergeCell ref="AB39:AE39"/>
    <mergeCell ref="AG39:AJ39"/>
    <mergeCell ref="AL39:AO39"/>
    <mergeCell ref="AQ39:AT39"/>
    <mergeCell ref="AV39:AY39"/>
    <mergeCell ref="BA39:BD39"/>
    <mergeCell ref="BF39:BI39"/>
    <mergeCell ref="BU47:BX47"/>
    <mergeCell ref="L48:O48"/>
    <mergeCell ref="AQ47:AT47"/>
    <mergeCell ref="AV47:AY47"/>
    <mergeCell ref="BA47:BD47"/>
    <mergeCell ref="BF47:BI47"/>
    <mergeCell ref="BK47:BN47"/>
    <mergeCell ref="BP47:BS47"/>
    <mergeCell ref="L47:O47"/>
    <mergeCell ref="R47:U47"/>
    <mergeCell ref="W47:Z47"/>
    <mergeCell ref="AB47:AE47"/>
    <mergeCell ref="AG47:AJ47"/>
    <mergeCell ref="AL47:AO47"/>
    <mergeCell ref="BK63:BN63"/>
    <mergeCell ref="BP63:BS63"/>
    <mergeCell ref="AQ55:AT55"/>
    <mergeCell ref="AV55:AY55"/>
    <mergeCell ref="BA55:BD55"/>
    <mergeCell ref="BF55:BI55"/>
    <mergeCell ref="BK55:BN55"/>
    <mergeCell ref="BP55:BS55"/>
    <mergeCell ref="L53:O53"/>
    <mergeCell ref="R55:U55"/>
    <mergeCell ref="W55:Z55"/>
    <mergeCell ref="AB55:AE55"/>
    <mergeCell ref="AG55:AJ55"/>
    <mergeCell ref="AL55:AO55"/>
    <mergeCell ref="L78:O78"/>
    <mergeCell ref="L65:O65"/>
    <mergeCell ref="L71:O71"/>
    <mergeCell ref="L77:O77"/>
    <mergeCell ref="DB11:DC11"/>
    <mergeCell ref="DE11:DF11"/>
    <mergeCell ref="CA15:CB15"/>
    <mergeCell ref="CD15:CE15"/>
    <mergeCell ref="CG15:CH15"/>
    <mergeCell ref="CJ15:CK15"/>
    <mergeCell ref="L66:O66"/>
    <mergeCell ref="L72:O72"/>
    <mergeCell ref="U72:X72"/>
    <mergeCell ref="AJ72:AM72"/>
    <mergeCell ref="AY72:BB72"/>
    <mergeCell ref="BN72:BQ72"/>
    <mergeCell ref="BU55:BX55"/>
    <mergeCell ref="L59:O59"/>
    <mergeCell ref="R63:U63"/>
    <mergeCell ref="W63:Z63"/>
    <mergeCell ref="AG63:AJ63"/>
    <mergeCell ref="AL63:AO63"/>
    <mergeCell ref="AV63:AY63"/>
    <mergeCell ref="BA63:BD63"/>
    <mergeCell ref="DB15:DC15"/>
    <mergeCell ref="DE15:DF15"/>
    <mergeCell ref="DB19:DC19"/>
    <mergeCell ref="DE19:DF19"/>
    <mergeCell ref="DH19:DI19"/>
    <mergeCell ref="DH15:DI15"/>
    <mergeCell ref="CM15:CN15"/>
    <mergeCell ref="CY11:CZ11"/>
    <mergeCell ref="CA11:CB11"/>
    <mergeCell ref="CD11:CE11"/>
    <mergeCell ref="CP15:CQ15"/>
    <mergeCell ref="CS15:CT15"/>
    <mergeCell ref="CV15:CW15"/>
    <mergeCell ref="CY15:CZ15"/>
    <mergeCell ref="DH11:DI11"/>
    <mergeCell ref="CG11:CH11"/>
    <mergeCell ref="CJ11:CK11"/>
    <mergeCell ref="CM11:CN11"/>
    <mergeCell ref="CP11:CQ11"/>
    <mergeCell ref="CS11:CT11"/>
    <mergeCell ref="CV11:CW11"/>
    <mergeCell ref="DE23:DF23"/>
    <mergeCell ref="DH23:DI23"/>
    <mergeCell ref="CM23:CN23"/>
    <mergeCell ref="CP23:CQ23"/>
    <mergeCell ref="CS23:CT23"/>
    <mergeCell ref="CV23:CW23"/>
    <mergeCell ref="CY23:CZ23"/>
    <mergeCell ref="CA19:CB19"/>
    <mergeCell ref="CD19:CE19"/>
    <mergeCell ref="CG19:CH19"/>
    <mergeCell ref="CJ19:CK19"/>
    <mergeCell ref="CM19:CN19"/>
    <mergeCell ref="CP19:CQ19"/>
    <mergeCell ref="DB23:DC23"/>
    <mergeCell ref="CD31:CE31"/>
    <mergeCell ref="CG31:CH31"/>
    <mergeCell ref="CJ31:CK31"/>
    <mergeCell ref="CM31:CN31"/>
    <mergeCell ref="CV19:CW19"/>
    <mergeCell ref="CY19:CZ19"/>
    <mergeCell ref="CS19:CT19"/>
    <mergeCell ref="CA35:CB35"/>
    <mergeCell ref="CD35:CE35"/>
    <mergeCell ref="DH31:DI31"/>
    <mergeCell ref="CP31:CQ31"/>
    <mergeCell ref="CS31:CT31"/>
    <mergeCell ref="CV31:CW31"/>
    <mergeCell ref="CY31:CZ31"/>
    <mergeCell ref="DB31:DC31"/>
    <mergeCell ref="DE31:DF31"/>
    <mergeCell ref="CK39:CL39"/>
    <mergeCell ref="CT39:CU39"/>
    <mergeCell ref="DC39:DD39"/>
    <mergeCell ref="CJ35:CK35"/>
    <mergeCell ref="CM35:CN35"/>
    <mergeCell ref="CS35:CT35"/>
    <mergeCell ref="CV35:CW35"/>
    <mergeCell ref="DB35:DC35"/>
    <mergeCell ref="DE35:DF35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DH78"/>
  <sheetViews>
    <sheetView topLeftCell="CT1" workbookViewId="0">
      <selection activeCell="DA3" sqref="DA3:DH41"/>
    </sheetView>
  </sheetViews>
  <sheetFormatPr baseColWidth="10" defaultRowHeight="15" x14ac:dyDescent="0.25"/>
  <cols>
    <col min="2" max="2" width="29.7109375" bestFit="1" customWidth="1"/>
    <col min="5" max="10" width="15.7109375" customWidth="1"/>
    <col min="12" max="12" width="13" bestFit="1" customWidth="1"/>
    <col min="15" max="15" width="23.7109375" bestFit="1" customWidth="1"/>
  </cols>
  <sheetData>
    <row r="3" spans="2:112" x14ac:dyDescent="0.25">
      <c r="B3" s="24" t="s">
        <v>25</v>
      </c>
      <c r="C3" s="24"/>
      <c r="E3" s="10"/>
      <c r="F3" s="30" t="s">
        <v>9</v>
      </c>
      <c r="G3" s="30"/>
      <c r="H3" s="30"/>
      <c r="I3" s="30"/>
      <c r="J3" s="10"/>
      <c r="L3" s="24" t="s">
        <v>7</v>
      </c>
      <c r="M3" s="24"/>
      <c r="N3" s="24"/>
      <c r="O3" s="24"/>
      <c r="S3" s="24" t="s">
        <v>65</v>
      </c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H3" s="24" t="s">
        <v>62</v>
      </c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W3" s="24" t="s">
        <v>66</v>
      </c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L3" s="20" t="s">
        <v>67</v>
      </c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1"/>
      <c r="BZ3" s="24" t="s">
        <v>91</v>
      </c>
      <c r="CA3" s="24"/>
      <c r="CB3" s="24"/>
      <c r="CC3" s="24"/>
      <c r="CD3" s="24"/>
      <c r="CE3" s="24"/>
      <c r="CF3" s="24"/>
      <c r="CG3" s="24"/>
      <c r="CI3" s="24" t="s">
        <v>88</v>
      </c>
      <c r="CJ3" s="24"/>
      <c r="CK3" s="24"/>
      <c r="CL3" s="24"/>
      <c r="CM3" s="24"/>
      <c r="CN3" s="24"/>
      <c r="CO3" s="24"/>
      <c r="CP3" s="24"/>
      <c r="CR3" s="24" t="s">
        <v>92</v>
      </c>
      <c r="CS3" s="24"/>
      <c r="CT3" s="24"/>
      <c r="CU3" s="24"/>
      <c r="CV3" s="24"/>
      <c r="CW3" s="24"/>
      <c r="CX3" s="24"/>
      <c r="CY3" s="24"/>
      <c r="DA3" s="24" t="s">
        <v>93</v>
      </c>
      <c r="DB3" s="24"/>
      <c r="DC3" s="24"/>
      <c r="DD3" s="24"/>
      <c r="DE3" s="24"/>
      <c r="DF3" s="24"/>
      <c r="DG3" s="24"/>
      <c r="DH3" s="24"/>
    </row>
    <row r="4" spans="2:112" x14ac:dyDescent="0.25">
      <c r="B4" s="3" t="s">
        <v>13</v>
      </c>
      <c r="C4" s="8">
        <v>4.8639999999999999</v>
      </c>
      <c r="E4" s="1"/>
      <c r="J4" s="1"/>
      <c r="L4" s="3"/>
      <c r="M4" s="3">
        <v>2000</v>
      </c>
      <c r="N4" s="3">
        <v>2007</v>
      </c>
      <c r="O4" s="3">
        <v>2015</v>
      </c>
    </row>
    <row r="5" spans="2:112" x14ac:dyDescent="0.25">
      <c r="B5" s="3" t="s">
        <v>15</v>
      </c>
      <c r="C5" s="8">
        <v>0.28499999999999998</v>
      </c>
      <c r="E5" s="1"/>
      <c r="F5" s="24" t="s">
        <v>10</v>
      </c>
      <c r="G5" s="24"/>
      <c r="H5" s="24"/>
      <c r="I5" s="24"/>
      <c r="J5" s="1"/>
      <c r="L5" s="3" t="s">
        <v>6</v>
      </c>
      <c r="M5" s="2">
        <f>G7+G14+G21</f>
        <v>115</v>
      </c>
      <c r="N5" s="2">
        <f t="shared" ref="N5:O8" si="0">H7+H14+H21</f>
        <v>125</v>
      </c>
      <c r="O5" s="2">
        <f t="shared" si="0"/>
        <v>0</v>
      </c>
      <c r="R5" s="24" t="s">
        <v>50</v>
      </c>
      <c r="S5" s="24"/>
      <c r="T5" s="24"/>
      <c r="U5" s="24"/>
      <c r="V5" s="24"/>
      <c r="W5" s="24"/>
      <c r="X5" s="24"/>
      <c r="Y5" s="24"/>
      <c r="Z5" s="24"/>
      <c r="AB5" s="24" t="s">
        <v>51</v>
      </c>
      <c r="AC5" s="24"/>
      <c r="AD5" s="24"/>
      <c r="AE5" s="24"/>
      <c r="AG5" s="24" t="s">
        <v>50</v>
      </c>
      <c r="AH5" s="24"/>
      <c r="AI5" s="24"/>
      <c r="AJ5" s="24"/>
      <c r="AK5" s="24"/>
      <c r="AL5" s="24"/>
      <c r="AM5" s="24"/>
      <c r="AN5" s="24"/>
      <c r="AO5" s="24"/>
      <c r="AQ5" s="24" t="s">
        <v>51</v>
      </c>
      <c r="AR5" s="24"/>
      <c r="AS5" s="24"/>
      <c r="AT5" s="24"/>
      <c r="AV5" s="24" t="s">
        <v>50</v>
      </c>
      <c r="AW5" s="24"/>
      <c r="AX5" s="24"/>
      <c r="AY5" s="24"/>
      <c r="AZ5" s="24"/>
      <c r="BA5" s="24"/>
      <c r="BB5" s="24"/>
      <c r="BC5" s="24"/>
      <c r="BD5" s="24"/>
      <c r="BF5" s="24" t="s">
        <v>51</v>
      </c>
      <c r="BG5" s="24"/>
      <c r="BH5" s="24"/>
      <c r="BI5" s="24"/>
      <c r="BK5" s="20" t="s">
        <v>50</v>
      </c>
      <c r="BL5" s="25"/>
      <c r="BM5" s="25"/>
      <c r="BN5" s="25"/>
      <c r="BO5" s="25"/>
      <c r="BP5" s="25"/>
      <c r="BQ5" s="25"/>
      <c r="BR5" s="25"/>
      <c r="BS5" s="21"/>
      <c r="BU5" s="20" t="s">
        <v>51</v>
      </c>
      <c r="BV5" s="25"/>
      <c r="BW5" s="25"/>
      <c r="BX5" s="21"/>
      <c r="BZ5" s="20" t="s">
        <v>50</v>
      </c>
      <c r="CA5" s="25"/>
      <c r="CB5" s="25"/>
      <c r="CC5" s="25"/>
      <c r="CD5" s="21"/>
      <c r="CF5" s="20" t="s">
        <v>51</v>
      </c>
      <c r="CG5" s="21"/>
      <c r="CI5" s="20" t="s">
        <v>50</v>
      </c>
      <c r="CJ5" s="25"/>
      <c r="CK5" s="25"/>
      <c r="CL5" s="25"/>
      <c r="CM5" s="21"/>
      <c r="CO5" s="20" t="s">
        <v>51</v>
      </c>
      <c r="CP5" s="21"/>
      <c r="CR5" s="20" t="s">
        <v>50</v>
      </c>
      <c r="CS5" s="25"/>
      <c r="CT5" s="25"/>
      <c r="CU5" s="25"/>
      <c r="CV5" s="21"/>
      <c r="CX5" s="20" t="s">
        <v>51</v>
      </c>
      <c r="CY5" s="21"/>
      <c r="DA5" s="20" t="s">
        <v>50</v>
      </c>
      <c r="DB5" s="25"/>
      <c r="DC5" s="25"/>
      <c r="DD5" s="25"/>
      <c r="DE5" s="21"/>
      <c r="DG5" s="20" t="s">
        <v>51</v>
      </c>
      <c r="DH5" s="21"/>
    </row>
    <row r="6" spans="2:112" x14ac:dyDescent="0.25">
      <c r="B6" s="3" t="s">
        <v>14</v>
      </c>
      <c r="C6" s="8">
        <v>4.6666999999999996</v>
      </c>
      <c r="E6" s="1"/>
      <c r="F6" s="3"/>
      <c r="G6" s="3">
        <v>2000</v>
      </c>
      <c r="H6" s="3">
        <v>2007</v>
      </c>
      <c r="I6" s="3">
        <v>2015</v>
      </c>
      <c r="J6" s="1"/>
      <c r="L6" s="3" t="s">
        <v>3</v>
      </c>
      <c r="M6" s="2">
        <f>G8+G15+G22</f>
        <v>82</v>
      </c>
      <c r="N6" s="2">
        <f t="shared" si="0"/>
        <v>65</v>
      </c>
      <c r="O6" s="2">
        <f t="shared" si="0"/>
        <v>31</v>
      </c>
    </row>
    <row r="7" spans="2:112" x14ac:dyDescent="0.25">
      <c r="B7" s="3" t="s">
        <v>1</v>
      </c>
      <c r="C7" s="8">
        <f>C6*C4</f>
        <v>22.698828799999998</v>
      </c>
      <c r="E7" s="1"/>
      <c r="F7" s="3" t="s">
        <v>6</v>
      </c>
      <c r="G7" s="2">
        <v>0</v>
      </c>
      <c r="H7" s="2">
        <v>0</v>
      </c>
      <c r="I7" s="2">
        <v>0</v>
      </c>
      <c r="J7" s="1"/>
      <c r="L7" s="3" t="s">
        <v>4</v>
      </c>
      <c r="M7" s="2">
        <f>G9+G16+G23</f>
        <v>0</v>
      </c>
      <c r="N7" s="2">
        <f t="shared" si="0"/>
        <v>49</v>
      </c>
      <c r="O7" s="2">
        <f t="shared" si="0"/>
        <v>136</v>
      </c>
      <c r="R7" s="24" t="s">
        <v>33</v>
      </c>
      <c r="S7" s="24"/>
      <c r="T7" s="24"/>
      <c r="U7" s="24"/>
      <c r="W7" s="24" t="s">
        <v>41</v>
      </c>
      <c r="X7" s="24"/>
      <c r="Y7" s="24"/>
      <c r="Z7" s="24"/>
      <c r="AB7" s="24" t="s">
        <v>52</v>
      </c>
      <c r="AC7" s="24"/>
      <c r="AD7" s="24"/>
      <c r="AE7" s="24"/>
      <c r="AG7" s="24" t="s">
        <v>33</v>
      </c>
      <c r="AH7" s="24"/>
      <c r="AI7" s="24"/>
      <c r="AJ7" s="24"/>
      <c r="AL7" s="24" t="s">
        <v>41</v>
      </c>
      <c r="AM7" s="24"/>
      <c r="AN7" s="24"/>
      <c r="AO7" s="24"/>
      <c r="AQ7" s="24" t="s">
        <v>52</v>
      </c>
      <c r="AR7" s="24"/>
      <c r="AS7" s="24"/>
      <c r="AT7" s="24"/>
      <c r="AV7" s="24" t="s">
        <v>33</v>
      </c>
      <c r="AW7" s="24"/>
      <c r="AX7" s="24"/>
      <c r="AY7" s="24"/>
      <c r="BA7" s="24" t="s">
        <v>41</v>
      </c>
      <c r="BB7" s="24"/>
      <c r="BC7" s="24"/>
      <c r="BD7" s="24"/>
      <c r="BF7" s="24" t="s">
        <v>52</v>
      </c>
      <c r="BG7" s="24"/>
      <c r="BH7" s="24"/>
      <c r="BI7" s="24"/>
      <c r="BK7" s="20" t="s">
        <v>33</v>
      </c>
      <c r="BL7" s="25"/>
      <c r="BM7" s="25"/>
      <c r="BN7" s="21"/>
      <c r="BP7" s="20" t="s">
        <v>41</v>
      </c>
      <c r="BQ7" s="25"/>
      <c r="BR7" s="25"/>
      <c r="BS7" s="21"/>
      <c r="BU7" s="20" t="s">
        <v>52</v>
      </c>
      <c r="BV7" s="25"/>
      <c r="BW7" s="25"/>
      <c r="BX7" s="21"/>
      <c r="BZ7" s="20" t="s">
        <v>33</v>
      </c>
      <c r="CA7" s="21"/>
      <c r="CC7" s="20" t="s">
        <v>41</v>
      </c>
      <c r="CD7" s="21"/>
      <c r="CF7" s="20" t="s">
        <v>52</v>
      </c>
      <c r="CG7" s="21"/>
      <c r="CI7" s="20" t="s">
        <v>33</v>
      </c>
      <c r="CJ7" s="21"/>
      <c r="CL7" s="20" t="s">
        <v>41</v>
      </c>
      <c r="CM7" s="21"/>
      <c r="CO7" s="20" t="s">
        <v>52</v>
      </c>
      <c r="CP7" s="21"/>
      <c r="CR7" s="20" t="s">
        <v>33</v>
      </c>
      <c r="CS7" s="21"/>
      <c r="CU7" s="20" t="s">
        <v>41</v>
      </c>
      <c r="CV7" s="21"/>
      <c r="CX7" s="20" t="s">
        <v>52</v>
      </c>
      <c r="CY7" s="21"/>
      <c r="DA7" s="20" t="s">
        <v>33</v>
      </c>
      <c r="DB7" s="21"/>
      <c r="DD7" s="20" t="s">
        <v>41</v>
      </c>
      <c r="DE7" s="21"/>
      <c r="DG7" s="20" t="s">
        <v>52</v>
      </c>
      <c r="DH7" s="21"/>
    </row>
    <row r="8" spans="2:112" x14ac:dyDescent="0.25">
      <c r="B8" s="3" t="s">
        <v>2</v>
      </c>
      <c r="C8" s="8">
        <f>C7*5</f>
        <v>113.49414399999999</v>
      </c>
      <c r="F8" s="3" t="s">
        <v>3</v>
      </c>
      <c r="G8" s="2">
        <v>35</v>
      </c>
      <c r="H8" s="2">
        <v>35</v>
      </c>
      <c r="I8" s="2">
        <v>0</v>
      </c>
      <c r="L8" s="3" t="s">
        <v>5</v>
      </c>
      <c r="M8" s="2">
        <f>G10+G17+G24</f>
        <v>0</v>
      </c>
      <c r="N8" s="2">
        <f t="shared" si="0"/>
        <v>0</v>
      </c>
      <c r="O8" s="2">
        <f t="shared" si="0"/>
        <v>97</v>
      </c>
      <c r="R8" s="3"/>
      <c r="S8" s="3">
        <v>2000</v>
      </c>
      <c r="T8" s="3">
        <v>2007</v>
      </c>
      <c r="U8" s="3">
        <v>2015</v>
      </c>
      <c r="W8" s="3"/>
      <c r="X8" s="3">
        <v>2000</v>
      </c>
      <c r="Y8" s="3">
        <v>2007</v>
      </c>
      <c r="Z8" s="3">
        <v>2015</v>
      </c>
      <c r="AB8" s="3"/>
      <c r="AC8" s="3">
        <v>2000</v>
      </c>
      <c r="AD8" s="3">
        <v>2007</v>
      </c>
      <c r="AE8" s="3">
        <v>2015</v>
      </c>
      <c r="AG8" s="3"/>
      <c r="AH8" s="3">
        <v>2000</v>
      </c>
      <c r="AI8" s="3">
        <v>2007</v>
      </c>
      <c r="AJ8" s="3">
        <v>2015</v>
      </c>
      <c r="AL8" s="3"/>
      <c r="AM8" s="3">
        <v>2000</v>
      </c>
      <c r="AN8" s="3">
        <v>2007</v>
      </c>
      <c r="AO8" s="3">
        <v>2015</v>
      </c>
      <c r="AQ8" s="3"/>
      <c r="AR8" s="3">
        <v>2000</v>
      </c>
      <c r="AS8" s="3">
        <v>2007</v>
      </c>
      <c r="AT8" s="3">
        <v>2015</v>
      </c>
      <c r="AV8" s="3"/>
      <c r="AW8" s="3">
        <v>2000</v>
      </c>
      <c r="AX8" s="3">
        <v>2007</v>
      </c>
      <c r="AY8" s="3">
        <v>2015</v>
      </c>
      <c r="BA8" s="3"/>
      <c r="BB8" s="3">
        <v>2000</v>
      </c>
      <c r="BC8" s="3">
        <v>2007</v>
      </c>
      <c r="BD8" s="3">
        <v>2015</v>
      </c>
      <c r="BF8" s="3"/>
      <c r="BG8" s="3">
        <v>2000</v>
      </c>
      <c r="BH8" s="3">
        <v>2007</v>
      </c>
      <c r="BI8" s="3">
        <v>2015</v>
      </c>
      <c r="BK8" s="3"/>
      <c r="BL8" s="3">
        <v>2000</v>
      </c>
      <c r="BM8" s="3">
        <v>2007</v>
      </c>
      <c r="BN8" s="3">
        <v>2015</v>
      </c>
      <c r="BP8" s="3"/>
      <c r="BQ8" s="3">
        <v>2000</v>
      </c>
      <c r="BR8" s="3">
        <v>2007</v>
      </c>
      <c r="BS8" s="3">
        <v>2015</v>
      </c>
      <c r="BU8" s="3"/>
      <c r="BV8" s="3">
        <v>2000</v>
      </c>
      <c r="BW8" s="3">
        <v>2007</v>
      </c>
      <c r="BX8" s="3">
        <v>2015</v>
      </c>
      <c r="BZ8" s="3" t="s">
        <v>5</v>
      </c>
      <c r="CA8" s="2">
        <v>6.02</v>
      </c>
      <c r="CC8" s="3" t="s">
        <v>5</v>
      </c>
      <c r="CD8" s="2">
        <v>5.0000000000000001E-3</v>
      </c>
      <c r="CF8" s="3" t="s">
        <v>5</v>
      </c>
      <c r="CG8" s="2">
        <v>0.31</v>
      </c>
      <c r="CI8" s="3" t="s">
        <v>5</v>
      </c>
      <c r="CJ8" s="2">
        <v>16.8</v>
      </c>
      <c r="CL8" s="3" t="s">
        <v>5</v>
      </c>
      <c r="CM8" s="2">
        <v>0.02</v>
      </c>
      <c r="CO8" s="3" t="s">
        <v>5</v>
      </c>
      <c r="CP8" s="2">
        <v>0.14000000000000001</v>
      </c>
      <c r="CR8" s="3" t="s">
        <v>5</v>
      </c>
      <c r="CS8" s="2">
        <v>2.93</v>
      </c>
      <c r="CU8" s="3" t="s">
        <v>5</v>
      </c>
      <c r="CV8" s="2">
        <v>4.0000000000000001E-3</v>
      </c>
      <c r="CX8" s="3" t="s">
        <v>5</v>
      </c>
      <c r="CY8" s="2">
        <v>0.26</v>
      </c>
      <c r="DA8" s="3" t="s">
        <v>5</v>
      </c>
      <c r="DB8" s="2">
        <f>CA8+CJ8+CS8</f>
        <v>25.75</v>
      </c>
      <c r="DD8" s="3" t="s">
        <v>5</v>
      </c>
      <c r="DE8" s="2">
        <f>CD8+CM8+CV8</f>
        <v>2.9000000000000001E-2</v>
      </c>
      <c r="DG8" s="3" t="s">
        <v>5</v>
      </c>
      <c r="DH8" s="2">
        <f>CG8+CP8+CY8</f>
        <v>0.71</v>
      </c>
    </row>
    <row r="9" spans="2:112" x14ac:dyDescent="0.25">
      <c r="B9" s="3" t="s">
        <v>0</v>
      </c>
      <c r="C9" s="8">
        <f>C8*52.14</f>
        <v>5917.5846681599996</v>
      </c>
      <c r="F9" s="3" t="s">
        <v>4</v>
      </c>
      <c r="G9" s="2">
        <v>0</v>
      </c>
      <c r="H9" s="2">
        <v>12</v>
      </c>
      <c r="I9" s="2">
        <v>16</v>
      </c>
      <c r="R9" s="3" t="s">
        <v>6</v>
      </c>
      <c r="S9" s="2">
        <v>5.19</v>
      </c>
      <c r="T9" s="2">
        <v>5.77</v>
      </c>
      <c r="U9" s="2" t="s">
        <v>59</v>
      </c>
      <c r="W9" s="3" t="s">
        <v>6</v>
      </c>
      <c r="X9" s="2">
        <v>2E-3</v>
      </c>
      <c r="Y9" s="2">
        <v>2E-3</v>
      </c>
      <c r="Z9" s="2" t="s">
        <v>59</v>
      </c>
      <c r="AB9" s="3" t="s">
        <v>6</v>
      </c>
      <c r="AC9" s="2">
        <v>0.14000000000000001</v>
      </c>
      <c r="AD9" s="2">
        <v>0.15</v>
      </c>
      <c r="AE9" s="2" t="s">
        <v>59</v>
      </c>
      <c r="AG9" s="3" t="s">
        <v>6</v>
      </c>
      <c r="AH9" s="2">
        <v>13.63</v>
      </c>
      <c r="AI9" s="2">
        <v>15.14</v>
      </c>
      <c r="AJ9" s="2" t="s">
        <v>59</v>
      </c>
      <c r="AL9" s="3" t="s">
        <v>6</v>
      </c>
      <c r="AM9" s="2">
        <v>0.01</v>
      </c>
      <c r="AN9" s="2">
        <v>0.01</v>
      </c>
      <c r="AO9" s="2" t="s">
        <v>59</v>
      </c>
      <c r="AQ9" s="3" t="s">
        <v>6</v>
      </c>
      <c r="AR9" s="2">
        <v>0.43</v>
      </c>
      <c r="AS9" s="2">
        <v>0.47</v>
      </c>
      <c r="AT9" s="2" t="s">
        <v>59</v>
      </c>
      <c r="AV9" s="3" t="s">
        <v>6</v>
      </c>
      <c r="AW9" s="2">
        <v>2.16</v>
      </c>
      <c r="AX9" s="2">
        <v>2.41</v>
      </c>
      <c r="AY9" s="2" t="s">
        <v>59</v>
      </c>
      <c r="BA9" s="3" t="s">
        <v>6</v>
      </c>
      <c r="BB9" s="2">
        <v>2E-3</v>
      </c>
      <c r="BC9" s="2">
        <v>2E-3</v>
      </c>
      <c r="BD9" s="2" t="s">
        <v>59</v>
      </c>
      <c r="BF9" s="3" t="s">
        <v>6</v>
      </c>
      <c r="BG9" s="2">
        <v>0.13</v>
      </c>
      <c r="BH9" s="2">
        <v>0.15</v>
      </c>
      <c r="BI9" s="2" t="s">
        <v>59</v>
      </c>
      <c r="BK9" s="3" t="s">
        <v>6</v>
      </c>
      <c r="BL9" s="2">
        <f>S9+AH9+AW9</f>
        <v>20.98</v>
      </c>
      <c r="BM9" s="2">
        <f t="shared" ref="BM9:BN12" si="1">T9+AI9+AX9</f>
        <v>23.32</v>
      </c>
      <c r="BN9" s="2" t="s">
        <v>59</v>
      </c>
      <c r="BP9" s="3" t="s">
        <v>6</v>
      </c>
      <c r="BQ9" s="2">
        <f>X9+AM9+BB9</f>
        <v>1.4E-2</v>
      </c>
      <c r="BR9" s="2">
        <f t="shared" ref="BR9:BS12" si="2">Y9+AN9+BC9</f>
        <v>1.4E-2</v>
      </c>
      <c r="BS9" s="2" t="s">
        <v>59</v>
      </c>
      <c r="BU9" s="3" t="s">
        <v>6</v>
      </c>
      <c r="BV9" s="2">
        <f>AC9+AR9+BG9</f>
        <v>0.70000000000000007</v>
      </c>
      <c r="BW9" s="2">
        <f t="shared" ref="BW9:BX12" si="3">AD9+AS9+BH9</f>
        <v>0.77</v>
      </c>
      <c r="BX9" s="2" t="s">
        <v>59</v>
      </c>
      <c r="BZ9" s="4" t="s">
        <v>8</v>
      </c>
      <c r="CA9" s="2">
        <f>SUM(CA6:CA8)</f>
        <v>6.02</v>
      </c>
      <c r="CC9" s="4" t="s">
        <v>8</v>
      </c>
      <c r="CD9" s="2">
        <f>SUM(CD6:CD8)</f>
        <v>5.0000000000000001E-3</v>
      </c>
      <c r="CF9" s="4" t="s">
        <v>8</v>
      </c>
      <c r="CG9" s="2">
        <f>SUM(CG6:CG8)</f>
        <v>0.31</v>
      </c>
      <c r="CI9" s="4" t="s">
        <v>8</v>
      </c>
      <c r="CJ9" s="2">
        <f>SUM(CJ6:CJ8)</f>
        <v>16.8</v>
      </c>
      <c r="CL9" s="4" t="s">
        <v>8</v>
      </c>
      <c r="CM9" s="2">
        <f>SUM(CM6:CM8)</f>
        <v>0.02</v>
      </c>
      <c r="CO9" s="4" t="s">
        <v>8</v>
      </c>
      <c r="CP9" s="2">
        <f>SUM(CP6:CP8)</f>
        <v>0.14000000000000001</v>
      </c>
      <c r="CR9" s="4" t="s">
        <v>8</v>
      </c>
      <c r="CS9" s="2">
        <f>SUM(CS6:CS8)</f>
        <v>2.93</v>
      </c>
      <c r="CU9" s="4" t="s">
        <v>8</v>
      </c>
      <c r="CV9" s="2">
        <f>SUM(CV6:CV8)</f>
        <v>4.0000000000000001E-3</v>
      </c>
      <c r="CX9" s="4" t="s">
        <v>8</v>
      </c>
      <c r="CY9" s="2">
        <f>SUM(CY6:CY8)</f>
        <v>0.26</v>
      </c>
      <c r="DA9" s="4" t="s">
        <v>8</v>
      </c>
      <c r="DB9" s="2">
        <f>SUM(DB6:DB8)</f>
        <v>25.75</v>
      </c>
      <c r="DD9" s="4" t="s">
        <v>8</v>
      </c>
      <c r="DE9" s="2">
        <f>SUM(DE6:DE8)</f>
        <v>2.9000000000000001E-2</v>
      </c>
      <c r="DG9" s="4" t="s">
        <v>8</v>
      </c>
      <c r="DH9" s="2">
        <f>SUM(DH6:DH8)</f>
        <v>0.71</v>
      </c>
    </row>
    <row r="10" spans="2:112" x14ac:dyDescent="0.25">
      <c r="B10" s="4" t="s">
        <v>23</v>
      </c>
      <c r="C10" s="2" t="s">
        <v>30</v>
      </c>
      <c r="F10" s="3" t="s">
        <v>5</v>
      </c>
      <c r="G10" s="2">
        <v>0</v>
      </c>
      <c r="H10" s="2">
        <v>0</v>
      </c>
      <c r="I10" s="2">
        <v>35</v>
      </c>
      <c r="R10" s="3" t="s">
        <v>3</v>
      </c>
      <c r="S10" s="2">
        <v>1.76</v>
      </c>
      <c r="T10" s="2">
        <v>1.43</v>
      </c>
      <c r="U10" s="2">
        <v>0.77</v>
      </c>
      <c r="W10" s="3" t="s">
        <v>3</v>
      </c>
      <c r="X10" s="2">
        <v>1E-3</v>
      </c>
      <c r="Y10" s="2">
        <v>1E-3</v>
      </c>
      <c r="Z10" s="2">
        <v>1E-3</v>
      </c>
      <c r="AB10" s="3" t="s">
        <v>3</v>
      </c>
      <c r="AC10" s="2">
        <v>0.09</v>
      </c>
      <c r="AD10" s="2">
        <v>0.08</v>
      </c>
      <c r="AE10" s="2">
        <v>0.04</v>
      </c>
      <c r="AG10" s="3" t="s">
        <v>3</v>
      </c>
      <c r="AH10" s="2">
        <v>4.6399999999999997</v>
      </c>
      <c r="AI10" s="2">
        <v>3.76</v>
      </c>
      <c r="AJ10" s="2">
        <v>2.04</v>
      </c>
      <c r="AL10" s="3" t="s">
        <v>3</v>
      </c>
      <c r="AM10" s="2">
        <v>0</v>
      </c>
      <c r="AN10" s="2">
        <v>0</v>
      </c>
      <c r="AO10" s="2">
        <v>0</v>
      </c>
      <c r="AQ10" s="3" t="s">
        <v>3</v>
      </c>
      <c r="AR10" s="2">
        <v>0.3</v>
      </c>
      <c r="AS10" s="2">
        <v>0.24</v>
      </c>
      <c r="AT10" s="2">
        <v>0.11</v>
      </c>
      <c r="AV10" s="3" t="s">
        <v>3</v>
      </c>
      <c r="AW10" s="2">
        <v>0.72</v>
      </c>
      <c r="AX10" s="2">
        <v>0.57999999999999996</v>
      </c>
      <c r="AY10" s="2">
        <v>0.32</v>
      </c>
      <c r="BA10" s="3" t="s">
        <v>3</v>
      </c>
      <c r="BB10" s="2">
        <v>1E-3</v>
      </c>
      <c r="BC10" s="2">
        <v>1E-3</v>
      </c>
      <c r="BD10" s="2">
        <v>1E-3</v>
      </c>
      <c r="BF10" s="3" t="s">
        <v>3</v>
      </c>
      <c r="BG10" s="2">
        <v>0.01</v>
      </c>
      <c r="BH10" s="2">
        <v>7.0000000000000007E-2</v>
      </c>
      <c r="BI10" s="2">
        <v>0.04</v>
      </c>
      <c r="BK10" s="3" t="s">
        <v>3</v>
      </c>
      <c r="BL10" s="2">
        <f t="shared" ref="BL10" si="4">S10+AH10+AW10</f>
        <v>7.1199999999999992</v>
      </c>
      <c r="BM10" s="2">
        <f t="shared" si="1"/>
        <v>5.77</v>
      </c>
      <c r="BN10" s="2">
        <f t="shared" si="1"/>
        <v>3.13</v>
      </c>
      <c r="BP10" s="3" t="s">
        <v>3</v>
      </c>
      <c r="BQ10" s="2">
        <f t="shared" ref="BQ10" si="5">X10+AM10+BB10</f>
        <v>2E-3</v>
      </c>
      <c r="BR10" s="2">
        <f t="shared" si="2"/>
        <v>2E-3</v>
      </c>
      <c r="BS10" s="2">
        <f t="shared" si="2"/>
        <v>2E-3</v>
      </c>
      <c r="BU10" s="3" t="s">
        <v>3</v>
      </c>
      <c r="BV10" s="2">
        <f t="shared" ref="BV10" si="6">AC10+AR10+BG10</f>
        <v>0.4</v>
      </c>
      <c r="BW10" s="2">
        <f t="shared" si="3"/>
        <v>0.39</v>
      </c>
      <c r="BX10" s="2">
        <f t="shared" si="3"/>
        <v>0.19</v>
      </c>
    </row>
    <row r="11" spans="2:112" x14ac:dyDescent="0.25">
      <c r="L11" s="27" t="s">
        <v>32</v>
      </c>
      <c r="M11" s="27"/>
      <c r="N11" s="27"/>
      <c r="O11" s="27"/>
      <c r="R11" s="3" t="s">
        <v>4</v>
      </c>
      <c r="S11" s="2" t="s">
        <v>59</v>
      </c>
      <c r="T11" s="2">
        <v>1.01</v>
      </c>
      <c r="U11" s="2">
        <v>3.19</v>
      </c>
      <c r="W11" s="3" t="s">
        <v>4</v>
      </c>
      <c r="X11" s="2" t="s">
        <v>59</v>
      </c>
      <c r="Y11" s="2">
        <v>1E-3</v>
      </c>
      <c r="Z11" s="2">
        <v>2E-3</v>
      </c>
      <c r="AB11" s="3" t="s">
        <v>4</v>
      </c>
      <c r="AC11" s="2" t="s">
        <v>59</v>
      </c>
      <c r="AD11" s="2">
        <v>0.06</v>
      </c>
      <c r="AE11" s="2">
        <v>0.16</v>
      </c>
      <c r="AG11" s="3" t="s">
        <v>4</v>
      </c>
      <c r="AH11" s="2" t="s">
        <v>59</v>
      </c>
      <c r="AI11" s="2">
        <v>2.57</v>
      </c>
      <c r="AJ11" s="2">
        <v>8.14</v>
      </c>
      <c r="AL11" s="3" t="s">
        <v>4</v>
      </c>
      <c r="AM11" s="2" t="s">
        <v>59</v>
      </c>
      <c r="AN11" s="2">
        <v>0</v>
      </c>
      <c r="AO11" s="2">
        <v>0.01</v>
      </c>
      <c r="AQ11" s="3" t="s">
        <v>4</v>
      </c>
      <c r="AR11" s="2" t="s">
        <v>59</v>
      </c>
      <c r="AS11" s="2">
        <v>0.18</v>
      </c>
      <c r="AT11" s="2">
        <v>0.5</v>
      </c>
      <c r="AV11" s="3" t="s">
        <v>4</v>
      </c>
      <c r="AW11" s="2" t="s">
        <v>59</v>
      </c>
      <c r="AX11" s="2">
        <v>0.39</v>
      </c>
      <c r="AY11" s="2">
        <v>1.22</v>
      </c>
      <c r="BA11" s="3" t="s">
        <v>4</v>
      </c>
      <c r="BB11" s="2" t="s">
        <v>59</v>
      </c>
      <c r="BC11" s="2">
        <v>1E-3</v>
      </c>
      <c r="BD11" s="2">
        <v>2E-3</v>
      </c>
      <c r="BF11" s="3" t="s">
        <v>4</v>
      </c>
      <c r="BG11" s="2" t="s">
        <v>59</v>
      </c>
      <c r="BH11" s="2">
        <v>0.06</v>
      </c>
      <c r="BI11" s="2">
        <v>0.16</v>
      </c>
      <c r="BK11" s="3" t="s">
        <v>4</v>
      </c>
      <c r="BL11" s="2" t="s">
        <v>59</v>
      </c>
      <c r="BM11" s="2">
        <f t="shared" si="1"/>
        <v>3.97</v>
      </c>
      <c r="BN11" s="2">
        <f t="shared" si="1"/>
        <v>12.55</v>
      </c>
      <c r="BP11" s="3" t="s">
        <v>4</v>
      </c>
      <c r="BQ11" s="2" t="s">
        <v>59</v>
      </c>
      <c r="BR11" s="2">
        <f t="shared" si="2"/>
        <v>2E-3</v>
      </c>
      <c r="BS11" s="2">
        <f t="shared" si="2"/>
        <v>1.4E-2</v>
      </c>
      <c r="BU11" s="3" t="s">
        <v>4</v>
      </c>
      <c r="BV11" s="2" t="s">
        <v>59</v>
      </c>
      <c r="BW11" s="2">
        <f t="shared" si="3"/>
        <v>0.3</v>
      </c>
      <c r="BX11" s="2">
        <f t="shared" si="3"/>
        <v>0.82000000000000006</v>
      </c>
      <c r="BZ11" s="20" t="s">
        <v>34</v>
      </c>
      <c r="CA11" s="21"/>
      <c r="CC11" s="20" t="s">
        <v>42</v>
      </c>
      <c r="CD11" s="21"/>
      <c r="CF11" s="20" t="s">
        <v>53</v>
      </c>
      <c r="CG11" s="21"/>
      <c r="CI11" s="20" t="s">
        <v>34</v>
      </c>
      <c r="CJ11" s="21"/>
      <c r="CL11" s="20" t="s">
        <v>42</v>
      </c>
      <c r="CM11" s="21"/>
      <c r="CO11" s="20" t="s">
        <v>53</v>
      </c>
      <c r="CP11" s="21"/>
      <c r="CR11" s="20" t="s">
        <v>34</v>
      </c>
      <c r="CS11" s="21"/>
      <c r="CU11" s="20" t="s">
        <v>42</v>
      </c>
      <c r="CV11" s="21"/>
      <c r="CX11" s="20" t="s">
        <v>53</v>
      </c>
      <c r="CY11" s="21"/>
      <c r="DA11" s="20" t="s">
        <v>34</v>
      </c>
      <c r="DB11" s="21"/>
      <c r="DD11" s="20" t="s">
        <v>42</v>
      </c>
      <c r="DE11" s="21"/>
      <c r="DG11" s="20" t="s">
        <v>53</v>
      </c>
      <c r="DH11" s="21"/>
    </row>
    <row r="12" spans="2:112" x14ac:dyDescent="0.25">
      <c r="B12" s="24" t="s">
        <v>24</v>
      </c>
      <c r="C12" s="24"/>
      <c r="F12" s="24" t="s">
        <v>11</v>
      </c>
      <c r="G12" s="24"/>
      <c r="H12" s="24"/>
      <c r="I12" s="24"/>
      <c r="L12" s="24" t="s">
        <v>19</v>
      </c>
      <c r="M12" s="24"/>
      <c r="N12" s="24"/>
      <c r="O12" s="24"/>
      <c r="R12" s="3" t="s">
        <v>5</v>
      </c>
      <c r="S12" s="2" t="s">
        <v>59</v>
      </c>
      <c r="T12" s="2" t="s">
        <v>59</v>
      </c>
      <c r="U12" s="2">
        <v>2.21</v>
      </c>
      <c r="W12" s="3" t="s">
        <v>5</v>
      </c>
      <c r="X12" s="2" t="s">
        <v>59</v>
      </c>
      <c r="Y12" s="2" t="s">
        <v>59</v>
      </c>
      <c r="Z12" s="2">
        <v>2E-3</v>
      </c>
      <c r="AB12" s="3" t="s">
        <v>5</v>
      </c>
      <c r="AC12" s="2" t="s">
        <v>59</v>
      </c>
      <c r="AD12" s="2" t="s">
        <v>59</v>
      </c>
      <c r="AE12" s="2">
        <v>0.11</v>
      </c>
      <c r="AG12" s="3" t="s">
        <v>5</v>
      </c>
      <c r="AH12" s="2" t="s">
        <v>59</v>
      </c>
      <c r="AI12" s="2" t="s">
        <v>59</v>
      </c>
      <c r="AJ12" s="2">
        <v>6.17</v>
      </c>
      <c r="AL12" s="3" t="s">
        <v>5</v>
      </c>
      <c r="AM12" s="2" t="s">
        <v>59</v>
      </c>
      <c r="AN12" s="2" t="s">
        <v>59</v>
      </c>
      <c r="AO12" s="2">
        <v>0.01</v>
      </c>
      <c r="AQ12" s="3" t="s">
        <v>5</v>
      </c>
      <c r="AR12" s="2" t="s">
        <v>59</v>
      </c>
      <c r="AS12" s="2" t="s">
        <v>59</v>
      </c>
      <c r="AT12" s="2">
        <v>0.36</v>
      </c>
      <c r="AV12" s="3" t="s">
        <v>5</v>
      </c>
      <c r="AW12" s="2" t="s">
        <v>59</v>
      </c>
      <c r="AX12" s="2" t="s">
        <v>59</v>
      </c>
      <c r="AY12" s="2">
        <v>1.08</v>
      </c>
      <c r="BA12" s="3" t="s">
        <v>5</v>
      </c>
      <c r="BB12" s="2" t="s">
        <v>59</v>
      </c>
      <c r="BC12" s="2" t="s">
        <v>59</v>
      </c>
      <c r="BD12" s="2">
        <v>2E-3</v>
      </c>
      <c r="BF12" s="3" t="s">
        <v>5</v>
      </c>
      <c r="BG12" s="2" t="s">
        <v>59</v>
      </c>
      <c r="BH12" s="2" t="s">
        <v>59</v>
      </c>
      <c r="BI12" s="2">
        <v>0.11</v>
      </c>
      <c r="BK12" s="3" t="s">
        <v>5</v>
      </c>
      <c r="BL12" s="2" t="s">
        <v>59</v>
      </c>
      <c r="BM12" s="2" t="s">
        <v>59</v>
      </c>
      <c r="BN12" s="2">
        <f t="shared" si="1"/>
        <v>9.4599999999999991</v>
      </c>
      <c r="BP12" s="3" t="s">
        <v>5</v>
      </c>
      <c r="BQ12" s="2" t="s">
        <v>59</v>
      </c>
      <c r="BR12" s="2" t="s">
        <v>59</v>
      </c>
      <c r="BS12" s="2">
        <f t="shared" si="2"/>
        <v>1.4E-2</v>
      </c>
      <c r="BU12" s="3" t="s">
        <v>5</v>
      </c>
      <c r="BV12" s="2" t="s">
        <v>59</v>
      </c>
      <c r="BW12" s="2" t="s">
        <v>59</v>
      </c>
      <c r="BX12" s="2">
        <f t="shared" si="3"/>
        <v>0.57999999999999996</v>
      </c>
      <c r="BZ12" s="3" t="s">
        <v>5</v>
      </c>
      <c r="CA12" s="2">
        <v>0.93</v>
      </c>
      <c r="CC12" s="3" t="s">
        <v>5</v>
      </c>
      <c r="CD12" s="2">
        <v>0.44</v>
      </c>
      <c r="CF12" s="3" t="s">
        <v>5</v>
      </c>
      <c r="CG12" s="2">
        <v>8.0000000000000002E-3</v>
      </c>
      <c r="CI12" s="3" t="s">
        <v>5</v>
      </c>
      <c r="CJ12" s="2">
        <v>2.88</v>
      </c>
      <c r="CL12" s="3" t="s">
        <v>5</v>
      </c>
      <c r="CM12" s="2">
        <v>1.32</v>
      </c>
      <c r="CO12" s="3" t="s">
        <v>5</v>
      </c>
      <c r="CP12" s="2">
        <v>2E-3</v>
      </c>
      <c r="CR12" s="3" t="s">
        <v>5</v>
      </c>
      <c r="CS12" s="2">
        <v>0.59</v>
      </c>
      <c r="CU12" s="3" t="s">
        <v>5</v>
      </c>
      <c r="CV12" s="2">
        <v>0.31</v>
      </c>
      <c r="CX12" s="3" t="s">
        <v>5</v>
      </c>
      <c r="CY12" s="2">
        <v>3.0000000000000001E-3</v>
      </c>
      <c r="DA12" s="3" t="s">
        <v>5</v>
      </c>
      <c r="DB12" s="2">
        <f>CA12+CJ12+CS12</f>
        <v>4.4000000000000004</v>
      </c>
      <c r="DD12" s="3" t="s">
        <v>5</v>
      </c>
      <c r="DE12" s="2">
        <f>CD12+CM12+CV12</f>
        <v>2.0699999999999998</v>
      </c>
      <c r="DG12" s="3" t="s">
        <v>5</v>
      </c>
      <c r="DH12" s="2">
        <f>CG12+CP12+CY12</f>
        <v>1.3000000000000001E-2</v>
      </c>
    </row>
    <row r="13" spans="2:112" x14ac:dyDescent="0.25">
      <c r="B13" s="3" t="s">
        <v>13</v>
      </c>
      <c r="C13" s="8">
        <v>16.128</v>
      </c>
      <c r="F13" s="3"/>
      <c r="G13" s="3">
        <v>2000</v>
      </c>
      <c r="H13" s="3">
        <v>2007</v>
      </c>
      <c r="I13" s="3">
        <v>2015</v>
      </c>
      <c r="L13" s="3"/>
      <c r="M13" s="3" t="s">
        <v>16</v>
      </c>
      <c r="N13" s="3" t="s">
        <v>17</v>
      </c>
      <c r="O13" s="3" t="s">
        <v>18</v>
      </c>
      <c r="R13" s="4" t="s">
        <v>8</v>
      </c>
      <c r="S13" s="2">
        <f>SUM(S9:S12)</f>
        <v>6.95</v>
      </c>
      <c r="T13" s="2">
        <f>SUM(T9:T12)</f>
        <v>8.2099999999999991</v>
      </c>
      <c r="U13" s="2">
        <f>SUM(U9:U12)</f>
        <v>6.17</v>
      </c>
      <c r="W13" s="4" t="s">
        <v>8</v>
      </c>
      <c r="X13" s="2">
        <f>SUM(X9:X12)</f>
        <v>3.0000000000000001E-3</v>
      </c>
      <c r="Y13" s="2">
        <f>SUM(Y9:Y12)</f>
        <v>4.0000000000000001E-3</v>
      </c>
      <c r="Z13" s="2">
        <f>SUM(Z9:Z12)</f>
        <v>5.0000000000000001E-3</v>
      </c>
      <c r="AB13" s="4" t="s">
        <v>8</v>
      </c>
      <c r="AC13" s="2">
        <f>SUM(AC9:AC12)</f>
        <v>0.23</v>
      </c>
      <c r="AD13" s="2">
        <f>SUM(AD9:AD12)</f>
        <v>0.28999999999999998</v>
      </c>
      <c r="AE13" s="2">
        <f>SUM(AE9:AE12)</f>
        <v>0.31</v>
      </c>
      <c r="AG13" s="4" t="s">
        <v>8</v>
      </c>
      <c r="AH13" s="2">
        <f>SUM(AH9:AH12)</f>
        <v>18.27</v>
      </c>
      <c r="AI13" s="2">
        <f>SUM(AI9:AI12)</f>
        <v>21.47</v>
      </c>
      <c r="AJ13" s="2">
        <f>SUM(AJ9:AJ12)</f>
        <v>16.350000000000001</v>
      </c>
      <c r="AL13" s="4" t="s">
        <v>8</v>
      </c>
      <c r="AM13" s="2">
        <f>SUM(AM9:AM12)</f>
        <v>0.01</v>
      </c>
      <c r="AN13" s="2">
        <f>SUM(AN9:AN12)</f>
        <v>0.01</v>
      </c>
      <c r="AO13" s="2">
        <f>SUM(AO9:AO12)</f>
        <v>0.02</v>
      </c>
      <c r="AQ13" s="4" t="s">
        <v>8</v>
      </c>
      <c r="AR13" s="2">
        <f>SUM(AR9:AR12)</f>
        <v>0.73</v>
      </c>
      <c r="AS13" s="2">
        <f>SUM(AS9:AS12)</f>
        <v>0.8899999999999999</v>
      </c>
      <c r="AT13" s="2">
        <f>SUM(AT9:AT12)</f>
        <v>0.97</v>
      </c>
      <c r="AV13" s="4" t="s">
        <v>8</v>
      </c>
      <c r="AW13" s="2">
        <f>SUM(AW9:AW12)</f>
        <v>2.88</v>
      </c>
      <c r="AX13" s="2">
        <f>SUM(AX9:AX12)</f>
        <v>3.3800000000000003</v>
      </c>
      <c r="AY13" s="2">
        <f>SUM(AY9:AY12)</f>
        <v>2.62</v>
      </c>
      <c r="BA13" s="4" t="s">
        <v>8</v>
      </c>
      <c r="BB13" s="2">
        <f>SUM(BB9:BB12)</f>
        <v>3.0000000000000001E-3</v>
      </c>
      <c r="BC13" s="2">
        <f>SUM(BC9:BC12)</f>
        <v>4.0000000000000001E-3</v>
      </c>
      <c r="BD13" s="2">
        <f>SUM(BD9:BD12)</f>
        <v>5.0000000000000001E-3</v>
      </c>
      <c r="BF13" s="4" t="s">
        <v>8</v>
      </c>
      <c r="BG13" s="2">
        <f>SUM(BG9:BG12)</f>
        <v>0.14000000000000001</v>
      </c>
      <c r="BH13" s="2">
        <f>SUM(BH9:BH12)</f>
        <v>0.28000000000000003</v>
      </c>
      <c r="BI13" s="2">
        <f>SUM(BI9:BI12)</f>
        <v>0.31</v>
      </c>
      <c r="BK13" s="4" t="s">
        <v>8</v>
      </c>
      <c r="BL13" s="2">
        <f>SUM(BL9:BL12)</f>
        <v>28.1</v>
      </c>
      <c r="BM13" s="2">
        <f>SUM(BM9:BM12)</f>
        <v>33.06</v>
      </c>
      <c r="BN13" s="2">
        <f>SUM(BN9:BN12)</f>
        <v>25.14</v>
      </c>
      <c r="BP13" s="4" t="s">
        <v>8</v>
      </c>
      <c r="BQ13" s="2">
        <f>SUM(BQ9:BQ12)</f>
        <v>1.6E-2</v>
      </c>
      <c r="BR13" s="2">
        <f>SUM(BR9:BR12)</f>
        <v>1.8000000000000002E-2</v>
      </c>
      <c r="BS13" s="2">
        <f>SUM(BS9:BS12)</f>
        <v>0.03</v>
      </c>
      <c r="BU13" s="4" t="s">
        <v>8</v>
      </c>
      <c r="BV13" s="2">
        <f>SUM(BV9:BV12)</f>
        <v>1.1000000000000001</v>
      </c>
      <c r="BW13" s="2">
        <f>SUM(BW9:BW12)</f>
        <v>1.4600000000000002</v>
      </c>
      <c r="BX13" s="2">
        <f>SUM(BX9:BX12)</f>
        <v>1.5899999999999999</v>
      </c>
      <c r="BZ13" s="4" t="s">
        <v>8</v>
      </c>
      <c r="CA13" s="2">
        <f>SUM(CA10:CA12)</f>
        <v>0.93</v>
      </c>
      <c r="CC13" s="4" t="s">
        <v>8</v>
      </c>
      <c r="CD13" s="2">
        <f>SUM(CD10:CD12)</f>
        <v>0.44</v>
      </c>
      <c r="CF13" s="4" t="s">
        <v>8</v>
      </c>
      <c r="CG13" s="2">
        <f>SUM(CG10:CG12)</f>
        <v>8.0000000000000002E-3</v>
      </c>
      <c r="CI13" s="4" t="s">
        <v>8</v>
      </c>
      <c r="CJ13" s="2">
        <f>SUM(CJ10:CJ12)</f>
        <v>2.88</v>
      </c>
      <c r="CL13" s="4" t="s">
        <v>8</v>
      </c>
      <c r="CM13" s="2">
        <f>SUM(CM10:CM12)</f>
        <v>1.32</v>
      </c>
      <c r="CO13" s="4" t="s">
        <v>8</v>
      </c>
      <c r="CP13" s="2">
        <f>SUM(CP10:CP12)</f>
        <v>2E-3</v>
      </c>
      <c r="CR13" s="4" t="s">
        <v>8</v>
      </c>
      <c r="CS13" s="2">
        <f>SUM(CS10:CS12)</f>
        <v>0.59</v>
      </c>
      <c r="CU13" s="4" t="s">
        <v>8</v>
      </c>
      <c r="CV13" s="2">
        <f>SUM(CV10:CV12)</f>
        <v>0.31</v>
      </c>
      <c r="CX13" s="4" t="s">
        <v>8</v>
      </c>
      <c r="CY13" s="2">
        <f>SUM(CY10:CY12)</f>
        <v>3.0000000000000001E-3</v>
      </c>
      <c r="DA13" s="4" t="s">
        <v>8</v>
      </c>
      <c r="DB13" s="2">
        <f>SUM(DB10:DB12)</f>
        <v>4.4000000000000004</v>
      </c>
      <c r="DD13" s="4" t="s">
        <v>8</v>
      </c>
      <c r="DE13" s="2">
        <f>SUM(DE10:DE12)</f>
        <v>2.0699999999999998</v>
      </c>
      <c r="DG13" s="4" t="s">
        <v>8</v>
      </c>
      <c r="DH13" s="2">
        <f>SUM(DH10:DH12)</f>
        <v>1.3000000000000001E-2</v>
      </c>
    </row>
    <row r="14" spans="2:112" x14ac:dyDescent="0.25">
      <c r="B14" s="3" t="s">
        <v>15</v>
      </c>
      <c r="C14" s="8">
        <v>0.94499999999999995</v>
      </c>
      <c r="F14" s="3" t="s">
        <v>6</v>
      </c>
      <c r="G14" s="2">
        <v>74</v>
      </c>
      <c r="H14" s="2">
        <v>84</v>
      </c>
      <c r="I14" s="2">
        <v>0</v>
      </c>
      <c r="L14" s="3" t="s">
        <v>6</v>
      </c>
      <c r="M14" s="2">
        <f>M5</f>
        <v>115</v>
      </c>
      <c r="N14" s="8">
        <f>C9</f>
        <v>5917.5846681599996</v>
      </c>
      <c r="O14" s="8">
        <f>N14*10</f>
        <v>59175.8466816</v>
      </c>
    </row>
    <row r="15" spans="2:112" x14ac:dyDescent="0.25">
      <c r="B15" s="3" t="s">
        <v>14</v>
      </c>
      <c r="C15" s="8">
        <v>4.6666999999999996</v>
      </c>
      <c r="F15" s="3" t="s">
        <v>3</v>
      </c>
      <c r="G15" s="2">
        <v>38</v>
      </c>
      <c r="H15" s="2">
        <v>21</v>
      </c>
      <c r="I15" s="2">
        <v>0</v>
      </c>
      <c r="L15" s="3" t="s">
        <v>3</v>
      </c>
      <c r="M15" s="2">
        <f>M6</f>
        <v>82</v>
      </c>
      <c r="N15" s="8">
        <f>C9</f>
        <v>5917.5846681599996</v>
      </c>
      <c r="O15" s="8">
        <f>N15*1</f>
        <v>5917.5846681599996</v>
      </c>
      <c r="R15" s="24" t="s">
        <v>34</v>
      </c>
      <c r="S15" s="24"/>
      <c r="T15" s="24"/>
      <c r="U15" s="24"/>
      <c r="W15" s="24" t="s">
        <v>42</v>
      </c>
      <c r="X15" s="24"/>
      <c r="Y15" s="24"/>
      <c r="Z15" s="24"/>
      <c r="AB15" s="24" t="s">
        <v>53</v>
      </c>
      <c r="AC15" s="24"/>
      <c r="AD15" s="24"/>
      <c r="AE15" s="24"/>
      <c r="AG15" s="24" t="s">
        <v>34</v>
      </c>
      <c r="AH15" s="24"/>
      <c r="AI15" s="24"/>
      <c r="AJ15" s="24"/>
      <c r="AL15" s="24" t="s">
        <v>42</v>
      </c>
      <c r="AM15" s="24"/>
      <c r="AN15" s="24"/>
      <c r="AO15" s="24"/>
      <c r="AQ15" s="24" t="s">
        <v>53</v>
      </c>
      <c r="AR15" s="24"/>
      <c r="AS15" s="24"/>
      <c r="AT15" s="24"/>
      <c r="AV15" s="24" t="s">
        <v>34</v>
      </c>
      <c r="AW15" s="24"/>
      <c r="AX15" s="24"/>
      <c r="AY15" s="24"/>
      <c r="BA15" s="24" t="s">
        <v>42</v>
      </c>
      <c r="BB15" s="24"/>
      <c r="BC15" s="24"/>
      <c r="BD15" s="24"/>
      <c r="BF15" s="24" t="s">
        <v>53</v>
      </c>
      <c r="BG15" s="24"/>
      <c r="BH15" s="24"/>
      <c r="BI15" s="24"/>
      <c r="BK15" s="20" t="s">
        <v>34</v>
      </c>
      <c r="BL15" s="25"/>
      <c r="BM15" s="25"/>
      <c r="BN15" s="21"/>
      <c r="BP15" s="20" t="s">
        <v>42</v>
      </c>
      <c r="BQ15" s="25"/>
      <c r="BR15" s="25"/>
      <c r="BS15" s="21"/>
      <c r="BU15" s="20" t="s">
        <v>53</v>
      </c>
      <c r="BV15" s="25"/>
      <c r="BW15" s="25"/>
      <c r="BX15" s="21"/>
      <c r="BZ15" s="20" t="s">
        <v>35</v>
      </c>
      <c r="CA15" s="21"/>
      <c r="CC15" s="20" t="s">
        <v>43</v>
      </c>
      <c r="CD15" s="21"/>
      <c r="CF15" s="20" t="s">
        <v>54</v>
      </c>
      <c r="CG15" s="21"/>
      <c r="CI15" s="20" t="s">
        <v>35</v>
      </c>
      <c r="CJ15" s="21"/>
      <c r="CL15" s="20" t="s">
        <v>43</v>
      </c>
      <c r="CM15" s="21"/>
      <c r="CO15" s="20" t="s">
        <v>54</v>
      </c>
      <c r="CP15" s="21"/>
      <c r="CR15" s="20" t="s">
        <v>35</v>
      </c>
      <c r="CS15" s="21"/>
      <c r="CU15" s="20" t="s">
        <v>43</v>
      </c>
      <c r="CV15" s="21"/>
      <c r="CX15" s="20" t="s">
        <v>54</v>
      </c>
      <c r="CY15" s="21"/>
      <c r="DA15" s="20" t="s">
        <v>35</v>
      </c>
      <c r="DB15" s="21"/>
      <c r="DD15" s="20" t="s">
        <v>43</v>
      </c>
      <c r="DE15" s="21"/>
      <c r="DG15" s="20" t="s">
        <v>54</v>
      </c>
      <c r="DH15" s="21"/>
    </row>
    <row r="16" spans="2:112" x14ac:dyDescent="0.25">
      <c r="B16" s="3" t="s">
        <v>1</v>
      </c>
      <c r="C16" s="8">
        <f>C15*C13</f>
        <v>75.264537599999997</v>
      </c>
      <c r="F16" s="3" t="s">
        <v>4</v>
      </c>
      <c r="G16" s="2">
        <v>0</v>
      </c>
      <c r="H16" s="2">
        <v>29</v>
      </c>
      <c r="I16" s="2">
        <v>97</v>
      </c>
      <c r="L16" s="6"/>
      <c r="M16" s="6"/>
      <c r="N16" s="6"/>
      <c r="O16" s="6"/>
      <c r="R16" s="3"/>
      <c r="S16" s="3">
        <v>2000</v>
      </c>
      <c r="T16" s="3">
        <v>2007</v>
      </c>
      <c r="U16" s="3">
        <v>2015</v>
      </c>
      <c r="W16" s="3"/>
      <c r="X16" s="3">
        <v>2000</v>
      </c>
      <c r="Y16" s="3">
        <v>2007</v>
      </c>
      <c r="Z16" s="3">
        <v>2015</v>
      </c>
      <c r="AB16" s="3"/>
      <c r="AC16" s="3">
        <v>2000</v>
      </c>
      <c r="AD16" s="3">
        <v>2007</v>
      </c>
      <c r="AE16" s="3">
        <v>2015</v>
      </c>
      <c r="AG16" s="3"/>
      <c r="AH16" s="3">
        <v>2000</v>
      </c>
      <c r="AI16" s="3">
        <v>2007</v>
      </c>
      <c r="AJ16" s="3">
        <v>2015</v>
      </c>
      <c r="AL16" s="3"/>
      <c r="AM16" s="3">
        <v>2000</v>
      </c>
      <c r="AN16" s="3">
        <v>2007</v>
      </c>
      <c r="AO16" s="3">
        <v>2015</v>
      </c>
      <c r="AQ16" s="3"/>
      <c r="AR16" s="3">
        <v>2000</v>
      </c>
      <c r="AS16" s="3">
        <v>2007</v>
      </c>
      <c r="AT16" s="3">
        <v>2015</v>
      </c>
      <c r="AV16" s="3"/>
      <c r="AW16" s="3">
        <v>2000</v>
      </c>
      <c r="AX16" s="3">
        <v>2007</v>
      </c>
      <c r="AY16" s="3">
        <v>2015</v>
      </c>
      <c r="BA16" s="3"/>
      <c r="BB16" s="3">
        <v>2000</v>
      </c>
      <c r="BC16" s="3">
        <v>2007</v>
      </c>
      <c r="BD16" s="3">
        <v>2015</v>
      </c>
      <c r="BF16" s="3"/>
      <c r="BG16" s="3">
        <v>2000</v>
      </c>
      <c r="BH16" s="3">
        <v>2007</v>
      </c>
      <c r="BI16" s="3">
        <v>2015</v>
      </c>
      <c r="BK16" s="3"/>
      <c r="BL16" s="3">
        <v>2000</v>
      </c>
      <c r="BM16" s="3">
        <v>2007</v>
      </c>
      <c r="BN16" s="3">
        <v>2015</v>
      </c>
      <c r="BP16" s="3"/>
      <c r="BQ16" s="3">
        <v>2000</v>
      </c>
      <c r="BR16" s="3">
        <v>2007</v>
      </c>
      <c r="BS16" s="3">
        <v>2015</v>
      </c>
      <c r="BU16" s="3"/>
      <c r="BV16" s="3">
        <v>2000</v>
      </c>
      <c r="BW16" s="3">
        <v>2007</v>
      </c>
      <c r="BX16" s="3">
        <v>2015</v>
      </c>
      <c r="BZ16" s="3" t="s">
        <v>5</v>
      </c>
      <c r="CA16" s="2">
        <v>0.77</v>
      </c>
      <c r="CC16" s="3" t="s">
        <v>5</v>
      </c>
      <c r="CD16" s="2">
        <v>0.52</v>
      </c>
      <c r="CF16" s="3" t="s">
        <v>5</v>
      </c>
      <c r="CG16" s="2">
        <v>2.21</v>
      </c>
      <c r="CI16" s="3" t="s">
        <v>5</v>
      </c>
      <c r="CJ16" s="2">
        <v>2.34</v>
      </c>
      <c r="CL16" s="3" t="s">
        <v>5</v>
      </c>
      <c r="CM16" s="2">
        <v>1.57</v>
      </c>
      <c r="CO16" s="3" t="s">
        <v>5</v>
      </c>
      <c r="CP16" s="2">
        <v>1.1000000000000001</v>
      </c>
      <c r="CR16" s="3" t="s">
        <v>5</v>
      </c>
      <c r="CS16" s="2">
        <v>0.43</v>
      </c>
      <c r="CU16" s="3" t="s">
        <v>5</v>
      </c>
      <c r="CV16" s="2">
        <v>0.38</v>
      </c>
      <c r="CX16" s="3" t="s">
        <v>5</v>
      </c>
      <c r="CY16" s="2">
        <v>2.1</v>
      </c>
      <c r="DA16" s="3" t="s">
        <v>5</v>
      </c>
      <c r="DB16" s="2">
        <f>CA16+CJ16+CS16</f>
        <v>3.54</v>
      </c>
      <c r="DD16" s="3" t="s">
        <v>5</v>
      </c>
      <c r="DE16" s="2">
        <f>CD16+CM16+CV16</f>
        <v>2.4699999999999998</v>
      </c>
      <c r="DG16" s="3" t="s">
        <v>5</v>
      </c>
      <c r="DH16" s="2">
        <f>CG16+CP16+CY16</f>
        <v>5.41</v>
      </c>
    </row>
    <row r="17" spans="2:112" x14ac:dyDescent="0.25">
      <c r="B17" s="3" t="s">
        <v>2</v>
      </c>
      <c r="C17" s="8">
        <f>C16*5</f>
        <v>376.32268799999997</v>
      </c>
      <c r="F17" s="3" t="s">
        <v>5</v>
      </c>
      <c r="G17" s="2">
        <v>0</v>
      </c>
      <c r="H17" s="2">
        <v>0</v>
      </c>
      <c r="I17" s="2">
        <v>51</v>
      </c>
      <c r="L17" s="20" t="s">
        <v>20</v>
      </c>
      <c r="M17" s="25"/>
      <c r="N17" s="25"/>
      <c r="O17" s="21"/>
      <c r="R17" s="3" t="s">
        <v>6</v>
      </c>
      <c r="S17" s="2">
        <v>1.27</v>
      </c>
      <c r="T17" s="2">
        <v>1.43</v>
      </c>
      <c r="U17" s="2" t="s">
        <v>59</v>
      </c>
      <c r="W17" s="3" t="s">
        <v>6</v>
      </c>
      <c r="X17" s="2">
        <v>0.74</v>
      </c>
      <c r="Y17" s="2">
        <v>0.79</v>
      </c>
      <c r="Z17" s="2" t="s">
        <v>59</v>
      </c>
      <c r="AB17" s="3" t="s">
        <v>6</v>
      </c>
      <c r="AC17" s="2">
        <v>4.0000000000000001E-3</v>
      </c>
      <c r="AD17" s="2">
        <v>4.0000000000000001E-3</v>
      </c>
      <c r="AE17" s="2" t="s">
        <v>59</v>
      </c>
      <c r="AG17" s="3" t="s">
        <v>6</v>
      </c>
      <c r="AH17" s="2">
        <v>4.29</v>
      </c>
      <c r="AI17" s="2">
        <v>4.84</v>
      </c>
      <c r="AJ17" s="2" t="s">
        <v>59</v>
      </c>
      <c r="AL17" s="3" t="s">
        <v>6</v>
      </c>
      <c r="AM17" s="2">
        <v>1.97</v>
      </c>
      <c r="AN17" s="2">
        <v>2.11</v>
      </c>
      <c r="AO17" s="2" t="s">
        <v>59</v>
      </c>
      <c r="AQ17" s="3" t="s">
        <v>6</v>
      </c>
      <c r="AR17" s="2">
        <v>0.01</v>
      </c>
      <c r="AS17" s="2">
        <v>0.01</v>
      </c>
      <c r="AT17" s="2" t="s">
        <v>59</v>
      </c>
      <c r="AV17" s="3" t="s">
        <v>6</v>
      </c>
      <c r="AW17" s="2">
        <v>0.9</v>
      </c>
      <c r="AX17" s="2">
        <v>1.02</v>
      </c>
      <c r="AY17" s="2" t="s">
        <v>59</v>
      </c>
      <c r="BA17" s="3" t="s">
        <v>6</v>
      </c>
      <c r="BB17" s="2">
        <v>0.35</v>
      </c>
      <c r="BC17" s="2">
        <v>0.38</v>
      </c>
      <c r="BD17" s="2" t="s">
        <v>59</v>
      </c>
      <c r="BF17" s="3" t="s">
        <v>6</v>
      </c>
      <c r="BG17" s="2">
        <v>5.0000000000000001E-3</v>
      </c>
      <c r="BH17" s="2">
        <v>5.0000000000000001E-3</v>
      </c>
      <c r="BI17" s="2" t="s">
        <v>59</v>
      </c>
      <c r="BK17" s="3" t="s">
        <v>6</v>
      </c>
      <c r="BL17" s="2">
        <f>S17+AH17+AW17</f>
        <v>6.4600000000000009</v>
      </c>
      <c r="BM17" s="2">
        <f t="shared" ref="BM17:BN20" si="7">T17+AI17+AX17</f>
        <v>7.2899999999999991</v>
      </c>
      <c r="BN17" s="2" t="s">
        <v>59</v>
      </c>
      <c r="BP17" s="3" t="s">
        <v>6</v>
      </c>
      <c r="BQ17" s="2">
        <f>X17+AM17+BB17</f>
        <v>3.06</v>
      </c>
      <c r="BR17" s="2">
        <f t="shared" ref="BR17:BS20" si="8">Y17+AN17+BC17</f>
        <v>3.28</v>
      </c>
      <c r="BS17" s="2" t="s">
        <v>59</v>
      </c>
      <c r="BU17" s="3" t="s">
        <v>6</v>
      </c>
      <c r="BV17" s="2">
        <f>AC17+AR17+BG17</f>
        <v>1.9E-2</v>
      </c>
      <c r="BW17" s="2">
        <f t="shared" ref="BW17:BX20" si="9">AD17+AS17+BH17</f>
        <v>1.9E-2</v>
      </c>
      <c r="BX17" s="2" t="s">
        <v>59</v>
      </c>
      <c r="BZ17" s="4" t="s">
        <v>8</v>
      </c>
      <c r="CA17" s="2">
        <f>SUM(CA14:CA16)</f>
        <v>0.77</v>
      </c>
      <c r="CC17" s="4" t="s">
        <v>8</v>
      </c>
      <c r="CD17" s="2">
        <f>SUM(CD14:CD16)</f>
        <v>0.52</v>
      </c>
      <c r="CF17" s="4" t="s">
        <v>8</v>
      </c>
      <c r="CG17" s="2">
        <f>SUM(CG14:CG16)</f>
        <v>2.21</v>
      </c>
      <c r="CI17" s="4" t="s">
        <v>8</v>
      </c>
      <c r="CJ17" s="2">
        <f>SUM(CJ14:CJ16)</f>
        <v>2.34</v>
      </c>
      <c r="CL17" s="4" t="s">
        <v>8</v>
      </c>
      <c r="CM17" s="2">
        <f>SUM(CM14:CM16)</f>
        <v>1.57</v>
      </c>
      <c r="CO17" s="4" t="s">
        <v>8</v>
      </c>
      <c r="CP17" s="2">
        <f>SUM(CP14:CP16)</f>
        <v>1.1000000000000001</v>
      </c>
      <c r="CR17" s="4" t="s">
        <v>8</v>
      </c>
      <c r="CS17" s="2">
        <f>SUM(CS14:CS16)</f>
        <v>0.43</v>
      </c>
      <c r="CU17" s="4" t="s">
        <v>8</v>
      </c>
      <c r="CV17" s="2">
        <f>SUM(CV14:CV16)</f>
        <v>0.38</v>
      </c>
      <c r="CX17" s="4" t="s">
        <v>8</v>
      </c>
      <c r="CY17" s="2">
        <f>SUM(CY14:CY16)</f>
        <v>2.1</v>
      </c>
      <c r="DA17" s="4" t="s">
        <v>8</v>
      </c>
      <c r="DB17" s="2">
        <f>SUM(DB14:DB16)</f>
        <v>3.54</v>
      </c>
      <c r="DD17" s="4" t="s">
        <v>8</v>
      </c>
      <c r="DE17" s="2">
        <f>SUM(DE14:DE16)</f>
        <v>2.4699999999999998</v>
      </c>
      <c r="DG17" s="4" t="s">
        <v>8</v>
      </c>
      <c r="DH17" s="2">
        <f>SUM(DH14:DH16)</f>
        <v>5.41</v>
      </c>
    </row>
    <row r="18" spans="2:112" x14ac:dyDescent="0.25">
      <c r="B18" s="3" t="s">
        <v>0</v>
      </c>
      <c r="C18" s="8">
        <f>C17*52.14</f>
        <v>19621.464952319999</v>
      </c>
      <c r="I18" s="7"/>
      <c r="L18" s="3"/>
      <c r="M18" s="3" t="s">
        <v>16</v>
      </c>
      <c r="N18" s="3" t="s">
        <v>17</v>
      </c>
      <c r="O18" s="3" t="s">
        <v>18</v>
      </c>
      <c r="R18" s="3" t="s">
        <v>3</v>
      </c>
      <c r="S18" s="2">
        <v>0.42</v>
      </c>
      <c r="T18" s="2">
        <v>0.34</v>
      </c>
      <c r="U18" s="2">
        <v>0.18</v>
      </c>
      <c r="W18" s="3" t="s">
        <v>3</v>
      </c>
      <c r="X18" s="2">
        <v>0.28999999999999998</v>
      </c>
      <c r="Y18" s="2">
        <v>0.22</v>
      </c>
      <c r="Z18" s="2">
        <v>0.11</v>
      </c>
      <c r="AB18" s="3" t="s">
        <v>3</v>
      </c>
      <c r="AC18" s="2">
        <v>3.0000000000000001E-3</v>
      </c>
      <c r="AD18" s="2">
        <v>2E-3</v>
      </c>
      <c r="AE18" s="2">
        <v>1E-3</v>
      </c>
      <c r="AG18" s="3" t="s">
        <v>3</v>
      </c>
      <c r="AH18" s="2">
        <v>1.27</v>
      </c>
      <c r="AI18" s="2">
        <v>1.04</v>
      </c>
      <c r="AJ18" s="2">
        <v>0.56000000000000005</v>
      </c>
      <c r="AL18" s="3" t="s">
        <v>3</v>
      </c>
      <c r="AM18" s="2">
        <v>0.8</v>
      </c>
      <c r="AN18" s="2">
        <v>0.63</v>
      </c>
      <c r="AO18" s="2">
        <v>0.3</v>
      </c>
      <c r="AQ18" s="3" t="s">
        <v>3</v>
      </c>
      <c r="AR18" s="2">
        <v>0.01</v>
      </c>
      <c r="AS18" s="2">
        <v>0</v>
      </c>
      <c r="AT18" s="2">
        <v>0</v>
      </c>
      <c r="AV18" s="3" t="s">
        <v>3</v>
      </c>
      <c r="AW18" s="2">
        <v>0.24</v>
      </c>
      <c r="AX18" s="2">
        <v>0.2</v>
      </c>
      <c r="AY18" s="2">
        <v>0.11</v>
      </c>
      <c r="BA18" s="3" t="s">
        <v>3</v>
      </c>
      <c r="BB18" s="2">
        <v>0.16</v>
      </c>
      <c r="BC18" s="2">
        <v>0.12</v>
      </c>
      <c r="BD18" s="2">
        <v>0.06</v>
      </c>
      <c r="BF18" s="3" t="s">
        <v>3</v>
      </c>
      <c r="BG18" s="2">
        <v>3.0000000000000001E-3</v>
      </c>
      <c r="BH18" s="2">
        <v>2E-3</v>
      </c>
      <c r="BI18" s="2">
        <v>1E-3</v>
      </c>
      <c r="BK18" s="3" t="s">
        <v>3</v>
      </c>
      <c r="BL18" s="2">
        <f t="shared" ref="BL18" si="10">S18+AH18+AW18</f>
        <v>1.93</v>
      </c>
      <c r="BM18" s="2">
        <f t="shared" si="7"/>
        <v>1.58</v>
      </c>
      <c r="BN18" s="2">
        <f t="shared" si="7"/>
        <v>0.85</v>
      </c>
      <c r="BP18" s="3" t="s">
        <v>3</v>
      </c>
      <c r="BQ18" s="2">
        <f t="shared" ref="BQ18" si="11">X18+AM18+BB18</f>
        <v>1.25</v>
      </c>
      <c r="BR18" s="2">
        <f t="shared" si="8"/>
        <v>0.97</v>
      </c>
      <c r="BS18" s="2">
        <f t="shared" si="8"/>
        <v>0.47</v>
      </c>
      <c r="BU18" s="3" t="s">
        <v>3</v>
      </c>
      <c r="BV18" s="2">
        <f t="shared" ref="BV18" si="12">AC18+AR18+BG18</f>
        <v>1.6E-2</v>
      </c>
      <c r="BW18" s="2">
        <f t="shared" si="9"/>
        <v>4.0000000000000001E-3</v>
      </c>
      <c r="BX18" s="2">
        <f t="shared" si="9"/>
        <v>2E-3</v>
      </c>
    </row>
    <row r="19" spans="2:112" x14ac:dyDescent="0.25">
      <c r="B19" s="4" t="s">
        <v>23</v>
      </c>
      <c r="C19" s="2">
        <v>0</v>
      </c>
      <c r="F19" s="24" t="s">
        <v>12</v>
      </c>
      <c r="G19" s="24"/>
      <c r="H19" s="24"/>
      <c r="I19" s="24"/>
      <c r="L19" s="3" t="s">
        <v>6</v>
      </c>
      <c r="M19" s="2">
        <f>N5</f>
        <v>125</v>
      </c>
      <c r="N19" s="8">
        <f>C9</f>
        <v>5917.5846681599996</v>
      </c>
      <c r="O19" s="8">
        <f>N19*17</f>
        <v>100598.93935871999</v>
      </c>
      <c r="R19" s="3" t="s">
        <v>4</v>
      </c>
      <c r="S19" s="2" t="s">
        <v>59</v>
      </c>
      <c r="T19" s="2">
        <v>0.18</v>
      </c>
      <c r="U19" s="2">
        <v>0.55000000000000004</v>
      </c>
      <c r="W19" s="3" t="s">
        <v>4</v>
      </c>
      <c r="X19" s="2" t="s">
        <v>59</v>
      </c>
      <c r="Y19" s="2">
        <v>0.1</v>
      </c>
      <c r="Z19" s="2">
        <v>0.28999999999999998</v>
      </c>
      <c r="AB19" s="3" t="s">
        <v>4</v>
      </c>
      <c r="AC19" s="2" t="s">
        <v>59</v>
      </c>
      <c r="AD19" s="2">
        <v>1E-3</v>
      </c>
      <c r="AE19" s="2">
        <v>4.0000000000000001E-3</v>
      </c>
      <c r="AG19" s="3" t="s">
        <v>4</v>
      </c>
      <c r="AH19" s="2" t="s">
        <v>59</v>
      </c>
      <c r="AI19" s="2">
        <v>0.53</v>
      </c>
      <c r="AJ19" s="2">
        <v>1.67</v>
      </c>
      <c r="AL19" s="3" t="s">
        <v>4</v>
      </c>
      <c r="AM19" s="2" t="s">
        <v>59</v>
      </c>
      <c r="AN19" s="2">
        <v>0.26</v>
      </c>
      <c r="AO19" s="2">
        <v>0.72</v>
      </c>
      <c r="AQ19" s="3" t="s">
        <v>4</v>
      </c>
      <c r="AR19" s="2" t="s">
        <v>59</v>
      </c>
      <c r="AS19" s="2">
        <v>0</v>
      </c>
      <c r="AT19" s="2">
        <v>0.01</v>
      </c>
      <c r="AV19" s="3" t="s">
        <v>4</v>
      </c>
      <c r="AW19" s="2" t="s">
        <v>59</v>
      </c>
      <c r="AX19" s="2">
        <v>0.11</v>
      </c>
      <c r="AY19" s="2">
        <v>0.34</v>
      </c>
      <c r="BA19" s="3" t="s">
        <v>4</v>
      </c>
      <c r="BB19" s="2" t="s">
        <v>59</v>
      </c>
      <c r="BC19" s="2">
        <v>0.05</v>
      </c>
      <c r="BD19" s="2">
        <v>0.13</v>
      </c>
      <c r="BF19" s="3" t="s">
        <v>4</v>
      </c>
      <c r="BG19" s="2" t="s">
        <v>59</v>
      </c>
      <c r="BH19" s="2">
        <v>2E-3</v>
      </c>
      <c r="BI19" s="2">
        <v>5.0000000000000001E-3</v>
      </c>
      <c r="BK19" s="3" t="s">
        <v>4</v>
      </c>
      <c r="BL19" s="2" t="s">
        <v>59</v>
      </c>
      <c r="BM19" s="2">
        <f t="shared" si="7"/>
        <v>0.82</v>
      </c>
      <c r="BN19" s="2">
        <f t="shared" si="7"/>
        <v>2.5599999999999996</v>
      </c>
      <c r="BP19" s="3" t="s">
        <v>4</v>
      </c>
      <c r="BQ19" s="2" t="s">
        <v>59</v>
      </c>
      <c r="BR19" s="2">
        <f t="shared" si="8"/>
        <v>0.41</v>
      </c>
      <c r="BS19" s="2">
        <f t="shared" si="8"/>
        <v>1.1400000000000001</v>
      </c>
      <c r="BU19" s="3" t="s">
        <v>4</v>
      </c>
      <c r="BV19" s="2" t="s">
        <v>59</v>
      </c>
      <c r="BW19" s="2">
        <f t="shared" si="9"/>
        <v>3.0000000000000001E-3</v>
      </c>
      <c r="BX19" s="2">
        <f t="shared" si="9"/>
        <v>1.9E-2</v>
      </c>
      <c r="BZ19" s="20" t="s">
        <v>36</v>
      </c>
      <c r="CA19" s="21"/>
      <c r="CC19" s="20" t="s">
        <v>44</v>
      </c>
      <c r="CD19" s="21"/>
      <c r="CF19" s="20" t="s">
        <v>55</v>
      </c>
      <c r="CG19" s="21"/>
      <c r="CI19" s="20" t="s">
        <v>36</v>
      </c>
      <c r="CJ19" s="21"/>
      <c r="CL19" s="20" t="s">
        <v>44</v>
      </c>
      <c r="CM19" s="21"/>
      <c r="CO19" s="20" t="s">
        <v>55</v>
      </c>
      <c r="CP19" s="21"/>
      <c r="CR19" s="20" t="s">
        <v>36</v>
      </c>
      <c r="CS19" s="21"/>
      <c r="CU19" s="20" t="s">
        <v>44</v>
      </c>
      <c r="CV19" s="21"/>
      <c r="CX19" s="20" t="s">
        <v>55</v>
      </c>
      <c r="CY19" s="21"/>
      <c r="DA19" s="20" t="s">
        <v>36</v>
      </c>
      <c r="DB19" s="21"/>
      <c r="DD19" s="20" t="s">
        <v>44</v>
      </c>
      <c r="DE19" s="21"/>
      <c r="DG19" s="20" t="s">
        <v>55</v>
      </c>
      <c r="DH19" s="21"/>
    </row>
    <row r="20" spans="2:112" x14ac:dyDescent="0.25">
      <c r="F20" s="3"/>
      <c r="G20" s="3">
        <v>2000</v>
      </c>
      <c r="H20" s="3">
        <v>2007</v>
      </c>
      <c r="I20" s="3">
        <v>2015</v>
      </c>
      <c r="L20" s="3" t="s">
        <v>3</v>
      </c>
      <c r="M20" s="2">
        <f>N6</f>
        <v>65</v>
      </c>
      <c r="N20" s="8">
        <f>C9</f>
        <v>5917.5846681599996</v>
      </c>
      <c r="O20" s="8">
        <f>N20*7</f>
        <v>41423.092677119996</v>
      </c>
      <c r="R20" s="3" t="s">
        <v>5</v>
      </c>
      <c r="S20" s="2" t="s">
        <v>59</v>
      </c>
      <c r="T20" s="2" t="s">
        <v>59</v>
      </c>
      <c r="U20" s="2">
        <v>0.34</v>
      </c>
      <c r="W20" s="3" t="s">
        <v>5</v>
      </c>
      <c r="X20" s="2" t="s">
        <v>59</v>
      </c>
      <c r="Y20" s="2" t="s">
        <v>59</v>
      </c>
      <c r="Z20" s="2">
        <v>0.16</v>
      </c>
      <c r="AB20" s="3" t="s">
        <v>5</v>
      </c>
      <c r="AC20" s="2" t="s">
        <v>59</v>
      </c>
      <c r="AD20" s="2" t="s">
        <v>59</v>
      </c>
      <c r="AE20" s="2">
        <v>3.0000000000000001E-3</v>
      </c>
      <c r="AG20" s="3" t="s">
        <v>5</v>
      </c>
      <c r="AH20" s="2" t="s">
        <v>59</v>
      </c>
      <c r="AI20" s="2" t="s">
        <v>59</v>
      </c>
      <c r="AJ20" s="2">
        <v>1.06</v>
      </c>
      <c r="AL20" s="3" t="s">
        <v>5</v>
      </c>
      <c r="AM20" s="2" t="s">
        <v>59</v>
      </c>
      <c r="AN20" s="2" t="s">
        <v>59</v>
      </c>
      <c r="AO20" s="2">
        <v>0.48</v>
      </c>
      <c r="AQ20" s="3" t="s">
        <v>5</v>
      </c>
      <c r="AR20" s="2" t="s">
        <v>59</v>
      </c>
      <c r="AS20" s="2" t="s">
        <v>59</v>
      </c>
      <c r="AT20" s="2">
        <v>0.01</v>
      </c>
      <c r="AV20" s="3" t="s">
        <v>5</v>
      </c>
      <c r="AW20" s="2" t="s">
        <v>59</v>
      </c>
      <c r="AX20" s="2" t="s">
        <v>59</v>
      </c>
      <c r="AY20" s="2">
        <v>0.21</v>
      </c>
      <c r="BA20" s="3" t="s">
        <v>5</v>
      </c>
      <c r="BB20" s="2" t="s">
        <v>59</v>
      </c>
      <c r="BC20" s="2" t="s">
        <v>59</v>
      </c>
      <c r="BD20" s="2">
        <v>0.11</v>
      </c>
      <c r="BF20" s="3" t="s">
        <v>5</v>
      </c>
      <c r="BG20" s="2" t="s">
        <v>59</v>
      </c>
      <c r="BH20" s="2" t="s">
        <v>59</v>
      </c>
      <c r="BI20" s="2">
        <v>4.0000000000000001E-3</v>
      </c>
      <c r="BK20" s="3" t="s">
        <v>5</v>
      </c>
      <c r="BL20" s="2" t="s">
        <v>59</v>
      </c>
      <c r="BM20" s="2" t="s">
        <v>59</v>
      </c>
      <c r="BN20" s="2">
        <f t="shared" si="7"/>
        <v>1.61</v>
      </c>
      <c r="BP20" s="3" t="s">
        <v>5</v>
      </c>
      <c r="BQ20" s="2" t="s">
        <v>59</v>
      </c>
      <c r="BR20" s="2" t="s">
        <v>59</v>
      </c>
      <c r="BS20" s="2">
        <f t="shared" si="8"/>
        <v>0.75</v>
      </c>
      <c r="BU20" s="3" t="s">
        <v>5</v>
      </c>
      <c r="BV20" s="2" t="s">
        <v>59</v>
      </c>
      <c r="BW20" s="2" t="s">
        <v>59</v>
      </c>
      <c r="BX20" s="2">
        <f t="shared" si="9"/>
        <v>1.7000000000000001E-2</v>
      </c>
      <c r="BZ20" s="3" t="s">
        <v>5</v>
      </c>
      <c r="CA20" s="2">
        <v>0.16</v>
      </c>
      <c r="CC20" s="3" t="s">
        <v>5</v>
      </c>
      <c r="CD20" s="2">
        <v>0.37</v>
      </c>
      <c r="CF20" s="3" t="s">
        <v>5</v>
      </c>
      <c r="CG20" s="2">
        <v>0.02</v>
      </c>
      <c r="CI20" s="3" t="s">
        <v>5</v>
      </c>
      <c r="CJ20" s="2">
        <v>0.53</v>
      </c>
      <c r="CL20" s="3" t="s">
        <v>5</v>
      </c>
      <c r="CM20" s="2">
        <v>1.08</v>
      </c>
      <c r="CO20" s="3" t="s">
        <v>5</v>
      </c>
      <c r="CP20" s="2">
        <v>8.9999999999999993E-3</v>
      </c>
      <c r="CR20" s="3" t="s">
        <v>5</v>
      </c>
      <c r="CS20" s="2">
        <v>0.15</v>
      </c>
      <c r="CU20" s="3" t="s">
        <v>5</v>
      </c>
      <c r="CV20" s="2">
        <v>0.25</v>
      </c>
      <c r="CX20" s="3" t="s">
        <v>5</v>
      </c>
      <c r="CY20" s="2">
        <v>0.02</v>
      </c>
      <c r="DA20" s="3" t="s">
        <v>5</v>
      </c>
      <c r="DB20" s="2">
        <f>CA20+CJ20+CS20</f>
        <v>0.84000000000000008</v>
      </c>
      <c r="DD20" s="3" t="s">
        <v>5</v>
      </c>
      <c r="DE20" s="2">
        <f>CD20+CM20+CV20</f>
        <v>1.7000000000000002</v>
      </c>
      <c r="DG20" s="3" t="s">
        <v>5</v>
      </c>
      <c r="DH20" s="2">
        <f>CG20+CP20+CY20</f>
        <v>4.9000000000000002E-2</v>
      </c>
    </row>
    <row r="21" spans="2:112" x14ac:dyDescent="0.25">
      <c r="B21" s="24" t="s">
        <v>22</v>
      </c>
      <c r="C21" s="24"/>
      <c r="F21" s="3" t="s">
        <v>6</v>
      </c>
      <c r="G21" s="2">
        <v>41</v>
      </c>
      <c r="H21" s="2">
        <v>41</v>
      </c>
      <c r="I21" s="2">
        <v>0</v>
      </c>
      <c r="L21" s="3" t="s">
        <v>4</v>
      </c>
      <c r="M21" s="2">
        <f>N7</f>
        <v>49</v>
      </c>
      <c r="N21" s="8">
        <f>C9</f>
        <v>5917.5846681599996</v>
      </c>
      <c r="O21" s="8">
        <f>N21*1</f>
        <v>5917.5846681599996</v>
      </c>
      <c r="R21" s="4" t="s">
        <v>8</v>
      </c>
      <c r="S21" s="2">
        <f>SUM(S17:S20)</f>
        <v>1.69</v>
      </c>
      <c r="T21" s="2">
        <f>SUM(T17:T20)</f>
        <v>1.95</v>
      </c>
      <c r="U21" s="2">
        <f>SUM(U17:U20)</f>
        <v>1.07</v>
      </c>
      <c r="W21" s="4" t="s">
        <v>8</v>
      </c>
      <c r="X21" s="2">
        <f>SUM(X17:X20)</f>
        <v>1.03</v>
      </c>
      <c r="Y21" s="2">
        <f>SUM(Y17:Y20)</f>
        <v>1.1100000000000001</v>
      </c>
      <c r="Z21" s="2">
        <f>SUM(Z17:Z20)</f>
        <v>0.55999999999999994</v>
      </c>
      <c r="AB21" s="4" t="s">
        <v>8</v>
      </c>
      <c r="AC21" s="2">
        <f>SUM(AC17:AC20)</f>
        <v>7.0000000000000001E-3</v>
      </c>
      <c r="AD21" s="2">
        <f>SUM(AD17:AD20)</f>
        <v>7.0000000000000001E-3</v>
      </c>
      <c r="AE21" s="2">
        <f>SUM(AE17:AE20)</f>
        <v>8.0000000000000002E-3</v>
      </c>
      <c r="AG21" s="4" t="s">
        <v>8</v>
      </c>
      <c r="AH21" s="2">
        <f>SUM(AH17:AH20)</f>
        <v>5.5600000000000005</v>
      </c>
      <c r="AI21" s="2">
        <f>SUM(AI17:AI20)</f>
        <v>6.41</v>
      </c>
      <c r="AJ21" s="2">
        <f>SUM(AJ17:AJ20)</f>
        <v>3.29</v>
      </c>
      <c r="AL21" s="4" t="s">
        <v>8</v>
      </c>
      <c r="AM21" s="2">
        <f>SUM(AM17:AM20)</f>
        <v>2.77</v>
      </c>
      <c r="AN21" s="2">
        <f>SUM(AN17:AN20)</f>
        <v>3</v>
      </c>
      <c r="AO21" s="2">
        <f>SUM(AO17:AO20)</f>
        <v>1.5</v>
      </c>
      <c r="AQ21" s="4" t="s">
        <v>8</v>
      </c>
      <c r="AR21" s="2">
        <f>SUM(AR17:AR20)</f>
        <v>0.02</v>
      </c>
      <c r="AS21" s="2">
        <f>SUM(AS17:AS20)</f>
        <v>0.01</v>
      </c>
      <c r="AT21" s="2">
        <f>SUM(AT17:AT20)</f>
        <v>0.02</v>
      </c>
      <c r="AV21" s="4" t="s">
        <v>8</v>
      </c>
      <c r="AW21" s="2">
        <f>SUM(AW17:AW20)</f>
        <v>1.1400000000000001</v>
      </c>
      <c r="AX21" s="2">
        <f>SUM(AX17:AX20)</f>
        <v>1.33</v>
      </c>
      <c r="AY21" s="2">
        <f>SUM(AY17:AY20)</f>
        <v>0.66</v>
      </c>
      <c r="BA21" s="4" t="s">
        <v>8</v>
      </c>
      <c r="BB21" s="2">
        <f>SUM(BB17:BB20)</f>
        <v>0.51</v>
      </c>
      <c r="BC21" s="2">
        <f>SUM(BC17:BC20)</f>
        <v>0.55000000000000004</v>
      </c>
      <c r="BD21" s="2">
        <f>SUM(BD17:BD20)</f>
        <v>0.3</v>
      </c>
      <c r="BF21" s="4" t="s">
        <v>8</v>
      </c>
      <c r="BG21" s="2">
        <f>SUM(BG17:BG20)</f>
        <v>8.0000000000000002E-3</v>
      </c>
      <c r="BH21" s="2">
        <f>SUM(BH17:BH20)</f>
        <v>9.0000000000000011E-3</v>
      </c>
      <c r="BI21" s="2">
        <f>SUM(BI17:BI20)</f>
        <v>0.01</v>
      </c>
      <c r="BK21" s="4" t="s">
        <v>8</v>
      </c>
      <c r="BL21" s="2">
        <f>SUM(BL17:BL20)</f>
        <v>8.39</v>
      </c>
      <c r="BM21" s="2">
        <f>SUM(BM17:BM20)</f>
        <v>9.69</v>
      </c>
      <c r="BN21" s="2">
        <f>SUM(BN17:BN20)</f>
        <v>5.0199999999999996</v>
      </c>
      <c r="BP21" s="4" t="s">
        <v>8</v>
      </c>
      <c r="BQ21" s="2">
        <f>SUM(BQ17:BQ20)</f>
        <v>4.3100000000000005</v>
      </c>
      <c r="BR21" s="2">
        <f>SUM(BR17:BR20)</f>
        <v>4.66</v>
      </c>
      <c r="BS21" s="2">
        <f>SUM(BS17:BS20)</f>
        <v>2.3600000000000003</v>
      </c>
      <c r="BU21" s="4" t="s">
        <v>8</v>
      </c>
      <c r="BV21" s="2">
        <f>SUM(BV17:BV20)</f>
        <v>3.5000000000000003E-2</v>
      </c>
      <c r="BW21" s="2">
        <f>SUM(BW17:BW20)</f>
        <v>2.5999999999999999E-2</v>
      </c>
      <c r="BX21" s="2">
        <f>SUM(BX17:BX20)</f>
        <v>3.7999999999999999E-2</v>
      </c>
      <c r="BZ21" s="4" t="s">
        <v>8</v>
      </c>
      <c r="CA21" s="2">
        <f>SUM(CA18:CA20)</f>
        <v>0.16</v>
      </c>
      <c r="CC21" s="4" t="s">
        <v>8</v>
      </c>
      <c r="CD21" s="2">
        <f>SUM(CD18:CD20)</f>
        <v>0.37</v>
      </c>
      <c r="CF21" s="4" t="s">
        <v>8</v>
      </c>
      <c r="CG21" s="2">
        <f>SUM(CG18:CG20)</f>
        <v>0.02</v>
      </c>
      <c r="CI21" s="4" t="s">
        <v>8</v>
      </c>
      <c r="CJ21" s="2">
        <f>SUM(CJ18:CJ20)</f>
        <v>0.53</v>
      </c>
      <c r="CL21" s="4" t="s">
        <v>8</v>
      </c>
      <c r="CM21" s="2">
        <f>SUM(CM18:CM20)</f>
        <v>1.08</v>
      </c>
      <c r="CO21" s="4" t="s">
        <v>8</v>
      </c>
      <c r="CP21" s="2">
        <f>SUM(CP18:CP20)</f>
        <v>8.9999999999999993E-3</v>
      </c>
      <c r="CR21" s="4" t="s">
        <v>8</v>
      </c>
      <c r="CS21" s="2">
        <f>SUM(CS18:CS20)</f>
        <v>0.15</v>
      </c>
      <c r="CU21" s="4" t="s">
        <v>8</v>
      </c>
      <c r="CV21" s="2">
        <f>SUM(CV18:CV20)</f>
        <v>0.25</v>
      </c>
      <c r="CX21" s="4" t="s">
        <v>8</v>
      </c>
      <c r="CY21" s="2">
        <f>SUM(CY18:CY20)</f>
        <v>0.02</v>
      </c>
      <c r="DA21" s="4" t="s">
        <v>8</v>
      </c>
      <c r="DB21" s="2">
        <f>SUM(DB18:DB20)</f>
        <v>0.84000000000000008</v>
      </c>
      <c r="DD21" s="4" t="s">
        <v>8</v>
      </c>
      <c r="DE21" s="2">
        <f>SUM(DE18:DE20)</f>
        <v>1.7000000000000002</v>
      </c>
      <c r="DG21" s="4" t="s">
        <v>8</v>
      </c>
      <c r="DH21" s="2">
        <f>SUM(DH18:DH20)</f>
        <v>4.9000000000000002E-2</v>
      </c>
    </row>
    <row r="22" spans="2:112" x14ac:dyDescent="0.25">
      <c r="B22" s="3" t="s">
        <v>13</v>
      </c>
      <c r="C22" s="8">
        <v>4.6079999999999997</v>
      </c>
      <c r="F22" s="3" t="s">
        <v>3</v>
      </c>
      <c r="G22" s="2">
        <v>9</v>
      </c>
      <c r="H22" s="2">
        <v>9</v>
      </c>
      <c r="I22" s="2">
        <v>31</v>
      </c>
    </row>
    <row r="23" spans="2:112" x14ac:dyDescent="0.25">
      <c r="B23" s="3" t="s">
        <v>15</v>
      </c>
      <c r="C23" s="8">
        <v>0.27</v>
      </c>
      <c r="F23" s="3" t="s">
        <v>4</v>
      </c>
      <c r="G23" s="2">
        <v>0</v>
      </c>
      <c r="H23" s="2">
        <v>8</v>
      </c>
      <c r="I23" s="2">
        <v>23</v>
      </c>
      <c r="L23" s="20" t="s">
        <v>21</v>
      </c>
      <c r="M23" s="25"/>
      <c r="N23" s="25"/>
      <c r="O23" s="21"/>
      <c r="R23" s="24" t="s">
        <v>35</v>
      </c>
      <c r="S23" s="24"/>
      <c r="T23" s="24"/>
      <c r="U23" s="24"/>
      <c r="W23" s="24" t="s">
        <v>43</v>
      </c>
      <c r="X23" s="24"/>
      <c r="Y23" s="24"/>
      <c r="Z23" s="24"/>
      <c r="AB23" s="24" t="s">
        <v>54</v>
      </c>
      <c r="AC23" s="24"/>
      <c r="AD23" s="24"/>
      <c r="AE23" s="24"/>
      <c r="AG23" s="24" t="s">
        <v>35</v>
      </c>
      <c r="AH23" s="24"/>
      <c r="AI23" s="24"/>
      <c r="AJ23" s="24"/>
      <c r="AL23" s="24" t="s">
        <v>43</v>
      </c>
      <c r="AM23" s="24"/>
      <c r="AN23" s="24"/>
      <c r="AO23" s="24"/>
      <c r="AQ23" s="24" t="s">
        <v>54</v>
      </c>
      <c r="AR23" s="24"/>
      <c r="AS23" s="24"/>
      <c r="AT23" s="24"/>
      <c r="AV23" s="24" t="s">
        <v>35</v>
      </c>
      <c r="AW23" s="24"/>
      <c r="AX23" s="24"/>
      <c r="AY23" s="24"/>
      <c r="BA23" s="24" t="s">
        <v>43</v>
      </c>
      <c r="BB23" s="24"/>
      <c r="BC23" s="24"/>
      <c r="BD23" s="24"/>
      <c r="BF23" s="24" t="s">
        <v>54</v>
      </c>
      <c r="BG23" s="24"/>
      <c r="BH23" s="24"/>
      <c r="BI23" s="24"/>
      <c r="BK23" s="20" t="s">
        <v>35</v>
      </c>
      <c r="BL23" s="25"/>
      <c r="BM23" s="25"/>
      <c r="BN23" s="21"/>
      <c r="BP23" s="20" t="s">
        <v>43</v>
      </c>
      <c r="BQ23" s="25"/>
      <c r="BR23" s="25"/>
      <c r="BS23" s="21"/>
      <c r="BU23" s="20" t="s">
        <v>54</v>
      </c>
      <c r="BV23" s="25"/>
      <c r="BW23" s="25"/>
      <c r="BX23" s="21"/>
      <c r="BZ23" s="20" t="s">
        <v>37</v>
      </c>
      <c r="CA23" s="21"/>
      <c r="CC23" s="20" t="s">
        <v>45</v>
      </c>
      <c r="CD23" s="21"/>
      <c r="CF23" s="20" t="s">
        <v>56</v>
      </c>
      <c r="CG23" s="21"/>
      <c r="CI23" s="20" t="s">
        <v>37</v>
      </c>
      <c r="CJ23" s="21"/>
      <c r="CL23" s="20" t="s">
        <v>45</v>
      </c>
      <c r="CM23" s="21"/>
      <c r="CO23" s="20" t="s">
        <v>56</v>
      </c>
      <c r="CP23" s="21"/>
      <c r="CR23" s="20" t="s">
        <v>37</v>
      </c>
      <c r="CS23" s="21"/>
      <c r="CU23" s="20" t="s">
        <v>45</v>
      </c>
      <c r="CV23" s="21"/>
      <c r="CX23" s="20" t="s">
        <v>56</v>
      </c>
      <c r="CY23" s="21"/>
      <c r="DA23" s="20" t="s">
        <v>37</v>
      </c>
      <c r="DB23" s="21"/>
      <c r="DD23" s="20" t="s">
        <v>45</v>
      </c>
      <c r="DE23" s="21"/>
      <c r="DG23" s="20" t="s">
        <v>56</v>
      </c>
      <c r="DH23" s="21"/>
    </row>
    <row r="24" spans="2:112" x14ac:dyDescent="0.25">
      <c r="B24" s="3" t="s">
        <v>14</v>
      </c>
      <c r="C24" s="8">
        <v>4.6666999999999996</v>
      </c>
      <c r="F24" s="3" t="s">
        <v>5</v>
      </c>
      <c r="G24" s="2">
        <v>0</v>
      </c>
      <c r="H24" s="2">
        <v>0</v>
      </c>
      <c r="I24" s="2">
        <v>11</v>
      </c>
      <c r="L24" s="3"/>
      <c r="M24" s="3" t="s">
        <v>16</v>
      </c>
      <c r="N24" s="3" t="s">
        <v>17</v>
      </c>
      <c r="O24" s="3" t="s">
        <v>18</v>
      </c>
      <c r="R24" s="3"/>
      <c r="S24" s="3">
        <v>2000</v>
      </c>
      <c r="T24" s="3">
        <v>2007</v>
      </c>
      <c r="U24" s="3">
        <v>2015</v>
      </c>
      <c r="W24" s="3"/>
      <c r="X24" s="3">
        <v>2000</v>
      </c>
      <c r="Y24" s="3">
        <v>2007</v>
      </c>
      <c r="Z24" s="3">
        <v>2015</v>
      </c>
      <c r="AB24" s="3"/>
      <c r="AC24" s="3">
        <v>2000</v>
      </c>
      <c r="AD24" s="3">
        <v>2007</v>
      </c>
      <c r="AE24" s="3">
        <v>2015</v>
      </c>
      <c r="AG24" s="3"/>
      <c r="AH24" s="3">
        <v>2000</v>
      </c>
      <c r="AI24" s="3">
        <v>2007</v>
      </c>
      <c r="AJ24" s="3">
        <v>2015</v>
      </c>
      <c r="AL24" s="3"/>
      <c r="AM24" s="3">
        <v>2000</v>
      </c>
      <c r="AN24" s="3">
        <v>2007</v>
      </c>
      <c r="AO24" s="3">
        <v>2015</v>
      </c>
      <c r="AQ24" s="3"/>
      <c r="AR24" s="3">
        <v>2000</v>
      </c>
      <c r="AS24" s="3">
        <v>2007</v>
      </c>
      <c r="AT24" s="3">
        <v>2015</v>
      </c>
      <c r="AV24" s="3"/>
      <c r="AW24" s="3">
        <v>2000</v>
      </c>
      <c r="AX24" s="3">
        <v>2007</v>
      </c>
      <c r="AY24" s="3">
        <v>2015</v>
      </c>
      <c r="BA24" s="3"/>
      <c r="BB24" s="3">
        <v>2000</v>
      </c>
      <c r="BC24" s="3">
        <v>2007</v>
      </c>
      <c r="BD24" s="3">
        <v>2015</v>
      </c>
      <c r="BF24" s="3"/>
      <c r="BG24" s="3">
        <v>2000</v>
      </c>
      <c r="BH24" s="3">
        <v>2007</v>
      </c>
      <c r="BI24" s="3">
        <v>2015</v>
      </c>
      <c r="BK24" s="3"/>
      <c r="BL24" s="3">
        <v>2000</v>
      </c>
      <c r="BM24" s="3">
        <v>2007</v>
      </c>
      <c r="BN24" s="3">
        <v>2015</v>
      </c>
      <c r="BP24" s="3"/>
      <c r="BQ24" s="3">
        <v>2000</v>
      </c>
      <c r="BR24" s="3">
        <v>2007</v>
      </c>
      <c r="BS24" s="3">
        <v>2015</v>
      </c>
      <c r="BU24" s="3"/>
      <c r="BV24" s="3">
        <v>2000</v>
      </c>
      <c r="BW24" s="3">
        <v>2007</v>
      </c>
      <c r="BX24" s="3">
        <v>2015</v>
      </c>
      <c r="BZ24" s="3" t="s">
        <v>5</v>
      </c>
      <c r="CA24" s="2">
        <v>22.33</v>
      </c>
      <c r="CC24" s="3" t="s">
        <v>5</v>
      </c>
      <c r="CD24" s="2">
        <v>0.26</v>
      </c>
      <c r="CF24" s="3" t="s">
        <v>5</v>
      </c>
      <c r="CG24" s="2">
        <v>1E-3</v>
      </c>
      <c r="CI24" s="3" t="s">
        <v>5</v>
      </c>
      <c r="CJ24" s="2">
        <v>52.68</v>
      </c>
      <c r="CL24" s="3" t="s">
        <v>5</v>
      </c>
      <c r="CM24" s="2">
        <v>0.76</v>
      </c>
      <c r="CO24" s="3" t="s">
        <v>5</v>
      </c>
      <c r="CP24" s="2">
        <v>1E-3</v>
      </c>
      <c r="CR24" s="3" t="s">
        <v>5</v>
      </c>
      <c r="CS24" s="2">
        <v>6.91</v>
      </c>
      <c r="CU24" s="3" t="s">
        <v>5</v>
      </c>
      <c r="CV24" s="2">
        <v>0.17</v>
      </c>
      <c r="CX24" s="3" t="s">
        <v>5</v>
      </c>
      <c r="CY24" s="2">
        <v>1E-3</v>
      </c>
      <c r="DA24" s="3" t="s">
        <v>5</v>
      </c>
      <c r="DB24" s="2">
        <f>CA24+CJ24+CS24</f>
        <v>81.919999999999987</v>
      </c>
      <c r="DD24" s="3" t="s">
        <v>5</v>
      </c>
      <c r="DE24" s="2">
        <f>CD24+CM24+CV24</f>
        <v>1.19</v>
      </c>
      <c r="DG24" s="3" t="s">
        <v>5</v>
      </c>
      <c r="DH24" s="2">
        <f>CG24+CP24+CY24</f>
        <v>3.0000000000000001E-3</v>
      </c>
    </row>
    <row r="25" spans="2:112" x14ac:dyDescent="0.25">
      <c r="B25" s="3" t="s">
        <v>1</v>
      </c>
      <c r="C25" s="8">
        <f>C24*C22</f>
        <v>21.504153599999995</v>
      </c>
      <c r="L25" s="3" t="s">
        <v>3</v>
      </c>
      <c r="M25" s="2">
        <f>O6</f>
        <v>31</v>
      </c>
      <c r="N25" s="8">
        <f>C9</f>
        <v>5917.5846681599996</v>
      </c>
      <c r="O25" s="8">
        <f>N25*15</f>
        <v>88763.7700224</v>
      </c>
      <c r="R25" s="3" t="s">
        <v>6</v>
      </c>
      <c r="S25" s="2">
        <v>1.1499999999999999</v>
      </c>
      <c r="T25" s="2">
        <v>1.3</v>
      </c>
      <c r="U25" s="2" t="s">
        <v>59</v>
      </c>
      <c r="W25" s="3" t="s">
        <v>6</v>
      </c>
      <c r="X25" s="2">
        <v>0.77</v>
      </c>
      <c r="Y25" s="2">
        <v>0.83</v>
      </c>
      <c r="Z25" s="2" t="s">
        <v>59</v>
      </c>
      <c r="AB25" s="3" t="s">
        <v>6</v>
      </c>
      <c r="AC25" s="2">
        <v>0.96</v>
      </c>
      <c r="AD25" s="2">
        <v>1.05</v>
      </c>
      <c r="AE25" s="2" t="s">
        <v>59</v>
      </c>
      <c r="AG25" s="3" t="s">
        <v>6</v>
      </c>
      <c r="AH25" s="2">
        <v>3.89</v>
      </c>
      <c r="AI25" s="2">
        <v>4.41</v>
      </c>
      <c r="AJ25" s="2" t="s">
        <v>59</v>
      </c>
      <c r="AL25" s="3" t="s">
        <v>6</v>
      </c>
      <c r="AM25" s="2">
        <v>2.08</v>
      </c>
      <c r="AN25" s="2">
        <v>2.23</v>
      </c>
      <c r="AO25" s="2" t="s">
        <v>59</v>
      </c>
      <c r="AQ25" s="3" t="s">
        <v>6</v>
      </c>
      <c r="AR25" s="2">
        <v>3.18</v>
      </c>
      <c r="AS25" s="2">
        <v>3.46</v>
      </c>
      <c r="AT25" s="2" t="s">
        <v>59</v>
      </c>
      <c r="AV25" s="3" t="s">
        <v>6</v>
      </c>
      <c r="AW25" s="2">
        <v>0.79</v>
      </c>
      <c r="AX25" s="2">
        <v>0.89</v>
      </c>
      <c r="AY25" s="2" t="s">
        <v>59</v>
      </c>
      <c r="BA25" s="3" t="s">
        <v>6</v>
      </c>
      <c r="BB25" s="2">
        <v>0.38</v>
      </c>
      <c r="BC25" s="2">
        <v>0.41</v>
      </c>
      <c r="BD25" s="2" t="s">
        <v>59</v>
      </c>
      <c r="BF25" s="3" t="s">
        <v>6</v>
      </c>
      <c r="BG25" s="2">
        <v>0.91</v>
      </c>
      <c r="BH25" s="2">
        <v>0.99</v>
      </c>
      <c r="BI25" s="2" t="s">
        <v>59</v>
      </c>
      <c r="BK25" s="3" t="s">
        <v>6</v>
      </c>
      <c r="BL25" s="2">
        <f>S25+AH25+AW25</f>
        <v>5.83</v>
      </c>
      <c r="BM25" s="2">
        <f t="shared" ref="BM25:BN28" si="13">T25+AI25+AX25</f>
        <v>6.6</v>
      </c>
      <c r="BN25" s="2" t="s">
        <v>59</v>
      </c>
      <c r="BP25" s="3" t="s">
        <v>6</v>
      </c>
      <c r="BQ25" s="2">
        <f>X25+AM25+BB25</f>
        <v>3.23</v>
      </c>
      <c r="BR25" s="2">
        <f t="shared" ref="BR25:BS28" si="14">Y25+AN25+BC25</f>
        <v>3.47</v>
      </c>
      <c r="BS25" s="2" t="s">
        <v>59</v>
      </c>
      <c r="BU25" s="3" t="s">
        <v>6</v>
      </c>
      <c r="BV25" s="2">
        <f>AC25+AR25+BG25</f>
        <v>5.0500000000000007</v>
      </c>
      <c r="BW25" s="2">
        <f t="shared" ref="BW25:BX28" si="15">AD25+AS25+BH25</f>
        <v>5.5</v>
      </c>
      <c r="BX25" s="2" t="s">
        <v>59</v>
      </c>
      <c r="BZ25" s="4" t="s">
        <v>8</v>
      </c>
      <c r="CA25" s="2">
        <f>SUM(CA22:CA24)</f>
        <v>22.33</v>
      </c>
      <c r="CC25" s="4" t="s">
        <v>8</v>
      </c>
      <c r="CD25" s="2">
        <f>SUM(CD22:CD24)</f>
        <v>0.26</v>
      </c>
      <c r="CF25" s="4" t="s">
        <v>8</v>
      </c>
      <c r="CG25" s="2">
        <f>SUM(CG22:CG24)</f>
        <v>1E-3</v>
      </c>
      <c r="CI25" s="4" t="s">
        <v>8</v>
      </c>
      <c r="CJ25" s="2">
        <f>SUM(CJ22:CJ24)</f>
        <v>52.68</v>
      </c>
      <c r="CL25" s="4" t="s">
        <v>8</v>
      </c>
      <c r="CM25" s="2">
        <f>SUM(CM22:CM24)</f>
        <v>0.76</v>
      </c>
      <c r="CO25" s="4" t="s">
        <v>8</v>
      </c>
      <c r="CP25" s="2">
        <f>SUM(CP22:CP24)</f>
        <v>1E-3</v>
      </c>
      <c r="CR25" s="4" t="s">
        <v>8</v>
      </c>
      <c r="CS25" s="2">
        <f>SUM(CS22:CS24)</f>
        <v>6.91</v>
      </c>
      <c r="CU25" s="4" t="s">
        <v>8</v>
      </c>
      <c r="CV25" s="2">
        <f>SUM(CV22:CV24)</f>
        <v>0.17</v>
      </c>
      <c r="CX25" s="4" t="s">
        <v>8</v>
      </c>
      <c r="CY25" s="2">
        <f>SUM(CY22:CY24)</f>
        <v>1E-3</v>
      </c>
      <c r="DA25" s="4" t="s">
        <v>8</v>
      </c>
      <c r="DB25" s="2">
        <f>SUM(DB22:DB24)</f>
        <v>81.919999999999987</v>
      </c>
      <c r="DD25" s="4" t="s">
        <v>8</v>
      </c>
      <c r="DE25" s="2">
        <f>SUM(DE22:DE24)</f>
        <v>1.19</v>
      </c>
      <c r="DG25" s="4" t="s">
        <v>8</v>
      </c>
      <c r="DH25" s="2">
        <f>SUM(DH22:DH24)</f>
        <v>3.0000000000000001E-3</v>
      </c>
    </row>
    <row r="26" spans="2:112" x14ac:dyDescent="0.25">
      <c r="B26" s="3" t="s">
        <v>2</v>
      </c>
      <c r="C26" s="8">
        <f>C25*5</f>
        <v>107.52076799999998</v>
      </c>
      <c r="L26" s="3" t="s">
        <v>4</v>
      </c>
      <c r="M26" s="2">
        <f>O7</f>
        <v>136</v>
      </c>
      <c r="N26" s="8">
        <f>C9</f>
        <v>5917.5846681599996</v>
      </c>
      <c r="O26" s="8">
        <f>N26*8</f>
        <v>47340.677345279997</v>
      </c>
      <c r="R26" s="3" t="s">
        <v>3</v>
      </c>
      <c r="S26" s="2">
        <v>0.33</v>
      </c>
      <c r="T26" s="2">
        <v>0.28000000000000003</v>
      </c>
      <c r="U26" s="2">
        <v>0.15</v>
      </c>
      <c r="W26" s="3" t="s">
        <v>3</v>
      </c>
      <c r="X26" s="2">
        <v>0.31</v>
      </c>
      <c r="Y26" s="2">
        <v>0.24</v>
      </c>
      <c r="Z26" s="2">
        <v>0.12</v>
      </c>
      <c r="AB26" s="3" t="s">
        <v>3</v>
      </c>
      <c r="AC26" s="2">
        <v>0.69</v>
      </c>
      <c r="AD26" s="2">
        <v>0.54</v>
      </c>
      <c r="AE26" s="2">
        <v>0.26</v>
      </c>
      <c r="AG26" s="3" t="s">
        <v>3</v>
      </c>
      <c r="AH26" s="2">
        <v>0.99</v>
      </c>
      <c r="AI26" s="2">
        <v>0.82</v>
      </c>
      <c r="AJ26" s="2">
        <v>0.46</v>
      </c>
      <c r="AL26" s="3" t="s">
        <v>3</v>
      </c>
      <c r="AM26" s="2">
        <v>0.88</v>
      </c>
      <c r="AN26" s="2">
        <v>0.69</v>
      </c>
      <c r="AO26" s="2">
        <v>0.33</v>
      </c>
      <c r="AQ26" s="3" t="s">
        <v>3</v>
      </c>
      <c r="AR26" s="2">
        <v>2.27</v>
      </c>
      <c r="AS26" s="2">
        <v>1.8</v>
      </c>
      <c r="AT26" s="2">
        <v>0.86</v>
      </c>
      <c r="AV26" s="3" t="s">
        <v>3</v>
      </c>
      <c r="AW26" s="2">
        <v>0.16</v>
      </c>
      <c r="AX26" s="2">
        <v>0.13</v>
      </c>
      <c r="AY26" s="2">
        <v>0.08</v>
      </c>
      <c r="BA26" s="3" t="s">
        <v>3</v>
      </c>
      <c r="BB26" s="2">
        <v>0.18</v>
      </c>
      <c r="BC26" s="2">
        <v>0.14000000000000001</v>
      </c>
      <c r="BD26" s="2">
        <v>0.06</v>
      </c>
      <c r="BF26" s="3" t="s">
        <v>3</v>
      </c>
      <c r="BG26" s="2">
        <v>0.65</v>
      </c>
      <c r="BH26" s="2">
        <v>0.52</v>
      </c>
      <c r="BI26" s="2">
        <v>0.25</v>
      </c>
      <c r="BK26" s="3" t="s">
        <v>3</v>
      </c>
      <c r="BL26" s="2">
        <f t="shared" ref="BL26" si="16">S26+AH26+AW26</f>
        <v>1.48</v>
      </c>
      <c r="BM26" s="2">
        <f t="shared" si="13"/>
        <v>1.23</v>
      </c>
      <c r="BN26" s="2">
        <f t="shared" si="13"/>
        <v>0.69</v>
      </c>
      <c r="BP26" s="3" t="s">
        <v>3</v>
      </c>
      <c r="BQ26" s="2">
        <f t="shared" ref="BQ26" si="17">X26+AM26+BB26</f>
        <v>1.3699999999999999</v>
      </c>
      <c r="BR26" s="2">
        <f t="shared" si="14"/>
        <v>1.0699999999999998</v>
      </c>
      <c r="BS26" s="2">
        <f t="shared" si="14"/>
        <v>0.51</v>
      </c>
      <c r="BU26" s="3" t="s">
        <v>3</v>
      </c>
      <c r="BV26" s="2">
        <f t="shared" ref="BV26" si="18">AC26+AR26+BG26</f>
        <v>3.61</v>
      </c>
      <c r="BW26" s="2">
        <f t="shared" si="15"/>
        <v>2.86</v>
      </c>
      <c r="BX26" s="2">
        <f t="shared" si="15"/>
        <v>1.37</v>
      </c>
    </row>
    <row r="27" spans="2:112" x14ac:dyDescent="0.25">
      <c r="B27" s="3" t="s">
        <v>0</v>
      </c>
      <c r="C27" s="8">
        <f>C26*52.14</f>
        <v>5606.1328435199985</v>
      </c>
      <c r="L27" s="3" t="s">
        <v>5</v>
      </c>
      <c r="M27" s="2">
        <f>O8</f>
        <v>97</v>
      </c>
      <c r="N27" s="8">
        <f>C9</f>
        <v>5917.5846681599996</v>
      </c>
      <c r="O27" s="8">
        <f>N27*5</f>
        <v>29587.9233408</v>
      </c>
      <c r="R27" s="3" t="s">
        <v>4</v>
      </c>
      <c r="S27" s="2" t="s">
        <v>59</v>
      </c>
      <c r="T27" s="2">
        <v>0.14000000000000001</v>
      </c>
      <c r="U27" s="2">
        <v>0.46</v>
      </c>
      <c r="W27" s="3" t="s">
        <v>4</v>
      </c>
      <c r="X27" s="2" t="s">
        <v>59</v>
      </c>
      <c r="Y27" s="2">
        <v>0.12</v>
      </c>
      <c r="Z27" s="2">
        <v>0.33</v>
      </c>
      <c r="AB27" s="3" t="s">
        <v>4</v>
      </c>
      <c r="AC27" s="2" t="s">
        <v>59</v>
      </c>
      <c r="AD27" s="2">
        <v>0.41</v>
      </c>
      <c r="AE27" s="2">
        <v>1.1399999999999999</v>
      </c>
      <c r="AG27" s="3" t="s">
        <v>4</v>
      </c>
      <c r="AH27" s="2" t="s">
        <v>59</v>
      </c>
      <c r="AI27" s="2">
        <v>0.42</v>
      </c>
      <c r="AJ27" s="2">
        <v>1.37</v>
      </c>
      <c r="AL27" s="3" t="s">
        <v>4</v>
      </c>
      <c r="AM27" s="2" t="s">
        <v>59</v>
      </c>
      <c r="AN27" s="2">
        <v>0.31</v>
      </c>
      <c r="AO27" s="2">
        <v>0.85</v>
      </c>
      <c r="AQ27" s="3" t="s">
        <v>4</v>
      </c>
      <c r="AR27" s="2" t="s">
        <v>59</v>
      </c>
      <c r="AS27" s="2">
        <v>1.36</v>
      </c>
      <c r="AT27" s="2">
        <v>3.76</v>
      </c>
      <c r="AV27" s="3" t="s">
        <v>4</v>
      </c>
      <c r="AW27" s="2" t="s">
        <v>59</v>
      </c>
      <c r="AX27" s="2">
        <v>0.08</v>
      </c>
      <c r="AY27" s="2">
        <v>0.25</v>
      </c>
      <c r="BA27" s="3" t="s">
        <v>4</v>
      </c>
      <c r="BB27" s="2" t="s">
        <v>59</v>
      </c>
      <c r="BC27" s="2">
        <v>0.06</v>
      </c>
      <c r="BD27" s="2">
        <v>0.17</v>
      </c>
      <c r="BF27" s="3" t="s">
        <v>4</v>
      </c>
      <c r="BG27" s="2" t="s">
        <v>59</v>
      </c>
      <c r="BH27" s="2">
        <v>0.39</v>
      </c>
      <c r="BI27" s="2">
        <v>1.08</v>
      </c>
      <c r="BK27" s="3" t="s">
        <v>4</v>
      </c>
      <c r="BL27" s="2" t="s">
        <v>59</v>
      </c>
      <c r="BM27" s="2">
        <f t="shared" si="13"/>
        <v>0.64</v>
      </c>
      <c r="BN27" s="2">
        <f t="shared" si="13"/>
        <v>2.08</v>
      </c>
      <c r="BP27" s="3" t="s">
        <v>4</v>
      </c>
      <c r="BQ27" s="2" t="s">
        <v>59</v>
      </c>
      <c r="BR27" s="2">
        <f t="shared" si="14"/>
        <v>0.49</v>
      </c>
      <c r="BS27" s="2">
        <f t="shared" si="14"/>
        <v>1.3499999999999999</v>
      </c>
      <c r="BU27" s="3" t="s">
        <v>4</v>
      </c>
      <c r="BV27" s="2" t="s">
        <v>59</v>
      </c>
      <c r="BW27" s="2">
        <f t="shared" si="15"/>
        <v>2.16</v>
      </c>
      <c r="BX27" s="2">
        <f t="shared" si="15"/>
        <v>5.9799999999999995</v>
      </c>
      <c r="BZ27" s="20" t="s">
        <v>38</v>
      </c>
      <c r="CA27" s="21"/>
      <c r="CC27" s="20" t="s">
        <v>46</v>
      </c>
      <c r="CD27" s="21"/>
      <c r="CF27" s="20" t="s">
        <v>57</v>
      </c>
      <c r="CG27" s="21"/>
      <c r="CI27" s="20" t="s">
        <v>38</v>
      </c>
      <c r="CJ27" s="21"/>
      <c r="CL27" s="20" t="s">
        <v>46</v>
      </c>
      <c r="CM27" s="21"/>
      <c r="CO27" s="20" t="s">
        <v>57</v>
      </c>
      <c r="CP27" s="21"/>
      <c r="CR27" s="20" t="s">
        <v>38</v>
      </c>
      <c r="CS27" s="21"/>
      <c r="CU27" s="20" t="s">
        <v>46</v>
      </c>
      <c r="CV27" s="21"/>
      <c r="CX27" s="20" t="s">
        <v>57</v>
      </c>
      <c r="CY27" s="21"/>
      <c r="DA27" s="20" t="s">
        <v>38</v>
      </c>
      <c r="DB27" s="21"/>
      <c r="DD27" s="20" t="s">
        <v>46</v>
      </c>
      <c r="DE27" s="21"/>
      <c r="DG27" s="20" t="s">
        <v>57</v>
      </c>
      <c r="DH27" s="21"/>
    </row>
    <row r="28" spans="2:112" x14ac:dyDescent="0.25">
      <c r="B28" s="4" t="s">
        <v>23</v>
      </c>
      <c r="C28" s="2" t="s">
        <v>31</v>
      </c>
      <c r="R28" s="3" t="s">
        <v>5</v>
      </c>
      <c r="S28" s="2" t="s">
        <v>59</v>
      </c>
      <c r="T28" s="2" t="s">
        <v>59</v>
      </c>
      <c r="U28" s="2">
        <v>0.28000000000000003</v>
      </c>
      <c r="W28" s="3" t="s">
        <v>5</v>
      </c>
      <c r="X28" s="2" t="s">
        <v>59</v>
      </c>
      <c r="Y28" s="2" t="s">
        <v>59</v>
      </c>
      <c r="Z28" s="2">
        <v>0.19</v>
      </c>
      <c r="AB28" s="3" t="s">
        <v>5</v>
      </c>
      <c r="AC28" s="2" t="s">
        <v>59</v>
      </c>
      <c r="AD28" s="2" t="s">
        <v>59</v>
      </c>
      <c r="AE28" s="2">
        <v>0.81</v>
      </c>
      <c r="AG28" s="3" t="s">
        <v>5</v>
      </c>
      <c r="AH28" s="2" t="s">
        <v>59</v>
      </c>
      <c r="AI28" s="2" t="s">
        <v>59</v>
      </c>
      <c r="AJ28" s="2">
        <v>0.86</v>
      </c>
      <c r="AL28" s="3" t="s">
        <v>5</v>
      </c>
      <c r="AM28" s="2" t="s">
        <v>59</v>
      </c>
      <c r="AN28" s="2" t="s">
        <v>59</v>
      </c>
      <c r="AO28" s="2">
        <v>0.57999999999999996</v>
      </c>
      <c r="AQ28" s="3" t="s">
        <v>5</v>
      </c>
      <c r="AR28" s="2" t="s">
        <v>59</v>
      </c>
      <c r="AS28" s="2" t="s">
        <v>59</v>
      </c>
      <c r="AT28" s="2">
        <v>2.68</v>
      </c>
      <c r="AV28" s="3" t="s">
        <v>5</v>
      </c>
      <c r="AW28" s="2" t="s">
        <v>59</v>
      </c>
      <c r="AX28" s="2" t="s">
        <v>59</v>
      </c>
      <c r="AY28" s="2">
        <v>0.16</v>
      </c>
      <c r="BA28" s="3" t="s">
        <v>5</v>
      </c>
      <c r="BB28" s="2" t="s">
        <v>59</v>
      </c>
      <c r="BC28" s="2" t="s">
        <v>59</v>
      </c>
      <c r="BD28" s="2">
        <v>0.14000000000000001</v>
      </c>
      <c r="BF28" s="3" t="s">
        <v>5</v>
      </c>
      <c r="BG28" s="2" t="s">
        <v>59</v>
      </c>
      <c r="BH28" s="2" t="s">
        <v>59</v>
      </c>
      <c r="BI28" s="2">
        <v>0.77</v>
      </c>
      <c r="BK28" s="3" t="s">
        <v>5</v>
      </c>
      <c r="BL28" s="2" t="s">
        <v>59</v>
      </c>
      <c r="BM28" s="2" t="s">
        <v>59</v>
      </c>
      <c r="BN28" s="2">
        <f t="shared" si="13"/>
        <v>1.3</v>
      </c>
      <c r="BP28" s="3" t="s">
        <v>5</v>
      </c>
      <c r="BQ28" s="2" t="s">
        <v>59</v>
      </c>
      <c r="BR28" s="2" t="s">
        <v>59</v>
      </c>
      <c r="BS28" s="2">
        <f t="shared" si="14"/>
        <v>0.91</v>
      </c>
      <c r="BU28" s="3" t="s">
        <v>5</v>
      </c>
      <c r="BV28" s="2" t="s">
        <v>59</v>
      </c>
      <c r="BW28" s="2" t="s">
        <v>59</v>
      </c>
      <c r="BX28" s="2">
        <f t="shared" si="15"/>
        <v>4.26</v>
      </c>
      <c r="BZ28" s="3" t="s">
        <v>5</v>
      </c>
      <c r="CA28" s="2">
        <v>19.21</v>
      </c>
      <c r="CC28" s="3" t="s">
        <v>5</v>
      </c>
      <c r="CD28" s="2">
        <v>0.08</v>
      </c>
      <c r="CF28" s="3" t="s">
        <v>5</v>
      </c>
      <c r="CG28" s="2">
        <v>1.98</v>
      </c>
      <c r="CI28" s="3" t="s">
        <v>5</v>
      </c>
      <c r="CJ28" s="2">
        <v>45.3</v>
      </c>
      <c r="CL28" s="3" t="s">
        <v>5</v>
      </c>
      <c r="CM28" s="2">
        <v>0.23</v>
      </c>
      <c r="CO28" s="3" t="s">
        <v>5</v>
      </c>
      <c r="CP28" s="2">
        <v>0.6</v>
      </c>
      <c r="CR28" s="3" t="s">
        <v>5</v>
      </c>
      <c r="CS28" s="2">
        <v>5.94</v>
      </c>
      <c r="CU28" s="3" t="s">
        <v>5</v>
      </c>
      <c r="CV28" s="2">
        <v>0.05</v>
      </c>
      <c r="CX28" s="3" t="s">
        <v>5</v>
      </c>
      <c r="CY28" s="2">
        <v>0.94</v>
      </c>
      <c r="DA28" s="3" t="s">
        <v>5</v>
      </c>
      <c r="DB28" s="2">
        <f>CA28+CJ28+CS28</f>
        <v>70.449999999999989</v>
      </c>
      <c r="DD28" s="3" t="s">
        <v>5</v>
      </c>
      <c r="DE28" s="2">
        <f>CD28+CM28+CV28</f>
        <v>0.36</v>
      </c>
      <c r="DG28" s="3" t="s">
        <v>5</v>
      </c>
      <c r="DH28" s="2">
        <f>CG28+CP28+CY28</f>
        <v>3.52</v>
      </c>
    </row>
    <row r="29" spans="2:112" x14ac:dyDescent="0.25">
      <c r="L29" s="28" t="s">
        <v>27</v>
      </c>
      <c r="M29" s="28"/>
      <c r="N29" s="28"/>
      <c r="O29" s="28"/>
      <c r="R29" s="4" t="s">
        <v>8</v>
      </c>
      <c r="S29" s="2">
        <f>SUM(S25:S28)</f>
        <v>1.48</v>
      </c>
      <c r="T29" s="2">
        <f>SUM(T25:T28)</f>
        <v>1.7200000000000002</v>
      </c>
      <c r="U29" s="2">
        <f>SUM(U25:U28)</f>
        <v>0.89</v>
      </c>
      <c r="W29" s="4" t="s">
        <v>8</v>
      </c>
      <c r="X29" s="2">
        <f>SUM(X25:X28)</f>
        <v>1.08</v>
      </c>
      <c r="Y29" s="2">
        <f>SUM(Y25:Y28)</f>
        <v>1.19</v>
      </c>
      <c r="Z29" s="2">
        <f>SUM(Z25:Z28)</f>
        <v>0.64</v>
      </c>
      <c r="AB29" s="4" t="s">
        <v>8</v>
      </c>
      <c r="AC29" s="2">
        <f>SUM(AC25:AC28)</f>
        <v>1.65</v>
      </c>
      <c r="AD29" s="2">
        <f>SUM(AD25:AD28)</f>
        <v>2</v>
      </c>
      <c r="AE29" s="2">
        <f>SUM(AE25:AE28)</f>
        <v>2.21</v>
      </c>
      <c r="AG29" s="4" t="s">
        <v>8</v>
      </c>
      <c r="AH29" s="2">
        <f>SUM(AH25:AH28)</f>
        <v>4.88</v>
      </c>
      <c r="AI29" s="2">
        <f>SUM(AI25:AI28)</f>
        <v>5.65</v>
      </c>
      <c r="AJ29" s="2">
        <f>SUM(AJ25:AJ28)</f>
        <v>2.69</v>
      </c>
      <c r="AL29" s="4" t="s">
        <v>8</v>
      </c>
      <c r="AM29" s="2">
        <f>SUM(AM25:AM28)</f>
        <v>2.96</v>
      </c>
      <c r="AN29" s="2">
        <f>SUM(AN25:AN28)</f>
        <v>3.23</v>
      </c>
      <c r="AO29" s="2">
        <f>SUM(AO25:AO28)</f>
        <v>1.7599999999999998</v>
      </c>
      <c r="AQ29" s="4" t="s">
        <v>8</v>
      </c>
      <c r="AR29" s="2">
        <f>SUM(AR25:AR28)</f>
        <v>5.45</v>
      </c>
      <c r="AS29" s="2">
        <f>SUM(AS25:AS28)</f>
        <v>6.62</v>
      </c>
      <c r="AT29" s="2">
        <f>SUM(AT25:AT28)</f>
        <v>7.3000000000000007</v>
      </c>
      <c r="AV29" s="4" t="s">
        <v>8</v>
      </c>
      <c r="AW29" s="2">
        <f>SUM(AW25:AW28)</f>
        <v>0.95000000000000007</v>
      </c>
      <c r="AX29" s="2">
        <f>SUM(AX25:AX28)</f>
        <v>1.1000000000000001</v>
      </c>
      <c r="AY29" s="2">
        <f>SUM(AY25:AY28)</f>
        <v>0.49</v>
      </c>
      <c r="BA29" s="4" t="s">
        <v>8</v>
      </c>
      <c r="BB29" s="2">
        <f>SUM(BB25:BB28)</f>
        <v>0.56000000000000005</v>
      </c>
      <c r="BC29" s="2">
        <f>SUM(BC25:BC28)</f>
        <v>0.6100000000000001</v>
      </c>
      <c r="BD29" s="2">
        <f>SUM(BD25:BD28)</f>
        <v>0.37</v>
      </c>
      <c r="BF29" s="4" t="s">
        <v>8</v>
      </c>
      <c r="BG29" s="2">
        <f>SUM(BG25:BG28)</f>
        <v>1.56</v>
      </c>
      <c r="BH29" s="2">
        <f>SUM(BH25:BH28)</f>
        <v>1.9</v>
      </c>
      <c r="BI29" s="2">
        <f>SUM(BI25:BI28)</f>
        <v>2.1</v>
      </c>
      <c r="BK29" s="4" t="s">
        <v>8</v>
      </c>
      <c r="BL29" s="2">
        <f>SUM(BL25:BL28)</f>
        <v>7.3100000000000005</v>
      </c>
      <c r="BM29" s="2">
        <f>SUM(BM25:BM28)</f>
        <v>8.4700000000000006</v>
      </c>
      <c r="BN29" s="2">
        <f>SUM(BN25:BN28)</f>
        <v>4.07</v>
      </c>
      <c r="BP29" s="4" t="s">
        <v>8</v>
      </c>
      <c r="BQ29" s="2">
        <f>SUM(BQ25:BQ28)</f>
        <v>4.5999999999999996</v>
      </c>
      <c r="BR29" s="2">
        <f>SUM(BR25:BR28)</f>
        <v>5.03</v>
      </c>
      <c r="BS29" s="2">
        <f>SUM(BS25:BS28)</f>
        <v>2.77</v>
      </c>
      <c r="BU29" s="4" t="s">
        <v>8</v>
      </c>
      <c r="BV29" s="2">
        <f>SUM(BV25:BV28)</f>
        <v>8.66</v>
      </c>
      <c r="BW29" s="2">
        <f>SUM(BW25:BW28)</f>
        <v>10.52</v>
      </c>
      <c r="BX29" s="2">
        <f>SUM(BX25:BX28)</f>
        <v>11.61</v>
      </c>
      <c r="BZ29" s="4" t="s">
        <v>8</v>
      </c>
      <c r="CA29" s="2">
        <f>SUM(CA26:CA28)</f>
        <v>19.21</v>
      </c>
      <c r="CC29" s="4" t="s">
        <v>8</v>
      </c>
      <c r="CD29" s="2">
        <f>SUM(CD26:CD28)</f>
        <v>0.08</v>
      </c>
      <c r="CF29" s="4" t="s">
        <v>8</v>
      </c>
      <c r="CG29" s="2">
        <f>SUM(CG26:CG28)</f>
        <v>1.98</v>
      </c>
      <c r="CI29" s="4" t="s">
        <v>8</v>
      </c>
      <c r="CJ29" s="2">
        <f>SUM(CJ26:CJ28)</f>
        <v>45.3</v>
      </c>
      <c r="CL29" s="4" t="s">
        <v>8</v>
      </c>
      <c r="CM29" s="2">
        <f>SUM(CM26:CM28)</f>
        <v>0.23</v>
      </c>
      <c r="CO29" s="4" t="s">
        <v>8</v>
      </c>
      <c r="CP29" s="2">
        <f>SUM(CP26:CP28)</f>
        <v>0.6</v>
      </c>
      <c r="CR29" s="4" t="s">
        <v>8</v>
      </c>
      <c r="CS29" s="2">
        <f>SUM(CS26:CS28)</f>
        <v>5.94</v>
      </c>
      <c r="CU29" s="4" t="s">
        <v>8</v>
      </c>
      <c r="CV29" s="2">
        <f>SUM(CV26:CV28)</f>
        <v>0.05</v>
      </c>
      <c r="CX29" s="4" t="s">
        <v>8</v>
      </c>
      <c r="CY29" s="2">
        <f>SUM(CY26:CY28)</f>
        <v>0.94</v>
      </c>
      <c r="DA29" s="4" t="s">
        <v>8</v>
      </c>
      <c r="DB29" s="2">
        <f>SUM(DB26:DB28)</f>
        <v>70.449999999999989</v>
      </c>
      <c r="DD29" s="4" t="s">
        <v>8</v>
      </c>
      <c r="DE29" s="2">
        <f>SUM(DE26:DE28)</f>
        <v>0.36</v>
      </c>
      <c r="DG29" s="4" t="s">
        <v>8</v>
      </c>
      <c r="DH29" s="2">
        <f>SUM(DH26:DH28)</f>
        <v>3.52</v>
      </c>
    </row>
    <row r="30" spans="2:112" x14ac:dyDescent="0.25">
      <c r="L30" s="24" t="s">
        <v>19</v>
      </c>
      <c r="M30" s="24"/>
      <c r="N30" s="24"/>
      <c r="O30" s="24"/>
    </row>
    <row r="31" spans="2:112" x14ac:dyDescent="0.25">
      <c r="L31" s="3"/>
      <c r="M31" s="3" t="s">
        <v>16</v>
      </c>
      <c r="N31" s="3" t="s">
        <v>17</v>
      </c>
      <c r="O31" s="3" t="s">
        <v>18</v>
      </c>
      <c r="R31" s="24" t="s">
        <v>36</v>
      </c>
      <c r="S31" s="24"/>
      <c r="T31" s="24"/>
      <c r="U31" s="24"/>
      <c r="W31" s="24" t="s">
        <v>44</v>
      </c>
      <c r="X31" s="24"/>
      <c r="Y31" s="24"/>
      <c r="Z31" s="24"/>
      <c r="AB31" s="24" t="s">
        <v>55</v>
      </c>
      <c r="AC31" s="24"/>
      <c r="AD31" s="24"/>
      <c r="AE31" s="24"/>
      <c r="AG31" s="24" t="s">
        <v>36</v>
      </c>
      <c r="AH31" s="24"/>
      <c r="AI31" s="24"/>
      <c r="AJ31" s="24"/>
      <c r="AL31" s="24" t="s">
        <v>44</v>
      </c>
      <c r="AM31" s="24"/>
      <c r="AN31" s="24"/>
      <c r="AO31" s="24"/>
      <c r="AQ31" s="24" t="s">
        <v>55</v>
      </c>
      <c r="AR31" s="24"/>
      <c r="AS31" s="24"/>
      <c r="AT31" s="24"/>
      <c r="AV31" s="24" t="s">
        <v>36</v>
      </c>
      <c r="AW31" s="24"/>
      <c r="AX31" s="24"/>
      <c r="AY31" s="24"/>
      <c r="BA31" s="24" t="s">
        <v>44</v>
      </c>
      <c r="BB31" s="24"/>
      <c r="BC31" s="24"/>
      <c r="BD31" s="24"/>
      <c r="BF31" s="24" t="s">
        <v>55</v>
      </c>
      <c r="BG31" s="24"/>
      <c r="BH31" s="24"/>
      <c r="BI31" s="24"/>
      <c r="BK31" s="24" t="s">
        <v>36</v>
      </c>
      <c r="BL31" s="24"/>
      <c r="BM31" s="24"/>
      <c r="BN31" s="24"/>
      <c r="BP31" s="24" t="s">
        <v>44</v>
      </c>
      <c r="BQ31" s="24"/>
      <c r="BR31" s="24"/>
      <c r="BS31" s="24"/>
      <c r="BU31" s="24" t="s">
        <v>55</v>
      </c>
      <c r="BV31" s="24"/>
      <c r="BW31" s="24"/>
      <c r="BX31" s="24"/>
      <c r="BZ31" s="20" t="s">
        <v>39</v>
      </c>
      <c r="CA31" s="21"/>
      <c r="CC31" s="20" t="s">
        <v>47</v>
      </c>
      <c r="CD31" s="21"/>
      <c r="CF31" s="22" t="s">
        <v>60</v>
      </c>
      <c r="CG31" s="23"/>
      <c r="CI31" s="20" t="s">
        <v>39</v>
      </c>
      <c r="CJ31" s="21"/>
      <c r="CL31" s="20" t="s">
        <v>47</v>
      </c>
      <c r="CM31" s="21"/>
      <c r="CO31" s="22" t="s">
        <v>60</v>
      </c>
      <c r="CP31" s="23"/>
      <c r="CR31" s="20" t="s">
        <v>39</v>
      </c>
      <c r="CS31" s="21"/>
      <c r="CU31" s="20" t="s">
        <v>47</v>
      </c>
      <c r="CV31" s="21"/>
      <c r="CX31" s="22" t="s">
        <v>60</v>
      </c>
      <c r="CY31" s="23"/>
      <c r="DA31" s="20" t="s">
        <v>39</v>
      </c>
      <c r="DB31" s="21"/>
      <c r="DD31" s="20" t="s">
        <v>47</v>
      </c>
      <c r="DE31" s="21"/>
      <c r="DG31" s="22" t="s">
        <v>60</v>
      </c>
      <c r="DH31" s="23"/>
    </row>
    <row r="32" spans="2:112" x14ac:dyDescent="0.25">
      <c r="L32" s="3" t="s">
        <v>6</v>
      </c>
      <c r="M32" s="2">
        <v>115</v>
      </c>
      <c r="N32" s="8">
        <f>C18</f>
        <v>19621.464952319999</v>
      </c>
      <c r="O32" s="8">
        <f>N32*10</f>
        <v>196214.6495232</v>
      </c>
      <c r="R32" s="3"/>
      <c r="S32" s="3">
        <v>2000</v>
      </c>
      <c r="T32" s="3">
        <v>2007</v>
      </c>
      <c r="U32" s="3">
        <v>2015</v>
      </c>
      <c r="W32" s="3"/>
      <c r="X32" s="3">
        <v>2000</v>
      </c>
      <c r="Y32" s="3">
        <v>2007</v>
      </c>
      <c r="Z32" s="3">
        <v>2015</v>
      </c>
      <c r="AB32" s="3"/>
      <c r="AC32" s="3">
        <v>2000</v>
      </c>
      <c r="AD32" s="3">
        <v>2007</v>
      </c>
      <c r="AE32" s="3">
        <v>2015</v>
      </c>
      <c r="AG32" s="3"/>
      <c r="AH32" s="3">
        <v>2000</v>
      </c>
      <c r="AI32" s="3">
        <v>2007</v>
      </c>
      <c r="AJ32" s="3">
        <v>2015</v>
      </c>
      <c r="AL32" s="3"/>
      <c r="AM32" s="3">
        <v>2000</v>
      </c>
      <c r="AN32" s="3">
        <v>2007</v>
      </c>
      <c r="AO32" s="3">
        <v>2015</v>
      </c>
      <c r="AQ32" s="3"/>
      <c r="AR32" s="3">
        <v>2000</v>
      </c>
      <c r="AS32" s="3">
        <v>2007</v>
      </c>
      <c r="AT32" s="3">
        <v>2015</v>
      </c>
      <c r="AV32" s="3"/>
      <c r="AW32" s="3">
        <v>2000</v>
      </c>
      <c r="AX32" s="3">
        <v>2007</v>
      </c>
      <c r="AY32" s="3">
        <v>2015</v>
      </c>
      <c r="BA32" s="3"/>
      <c r="BB32" s="3">
        <v>2000</v>
      </c>
      <c r="BC32" s="3">
        <v>2007</v>
      </c>
      <c r="BD32" s="3">
        <v>2015</v>
      </c>
      <c r="BF32" s="3"/>
      <c r="BG32" s="3">
        <v>2000</v>
      </c>
      <c r="BH32" s="3">
        <v>2007</v>
      </c>
      <c r="BI32" s="3">
        <v>2015</v>
      </c>
      <c r="BK32" s="3"/>
      <c r="BL32" s="3">
        <v>2000</v>
      </c>
      <c r="BM32" s="3">
        <v>2007</v>
      </c>
      <c r="BN32" s="3">
        <v>2015</v>
      </c>
      <c r="BP32" s="3"/>
      <c r="BQ32" s="3">
        <v>2000</v>
      </c>
      <c r="BR32" s="3">
        <v>2007</v>
      </c>
      <c r="BS32" s="3">
        <v>2015</v>
      </c>
      <c r="BU32" s="3"/>
      <c r="BV32" s="3">
        <v>2000</v>
      </c>
      <c r="BW32" s="3">
        <v>2007</v>
      </c>
      <c r="BX32" s="3">
        <v>2015</v>
      </c>
      <c r="BZ32" s="3" t="s">
        <v>5</v>
      </c>
      <c r="CA32" s="2">
        <v>3.13</v>
      </c>
      <c r="CC32" s="3" t="s">
        <v>5</v>
      </c>
      <c r="CD32" s="2">
        <v>808.92</v>
      </c>
      <c r="CF32" s="3" t="s">
        <v>5</v>
      </c>
      <c r="CG32" s="8">
        <f>CD36/CD32</f>
        <v>3.1529817534490436</v>
      </c>
      <c r="CI32" s="3" t="s">
        <v>5</v>
      </c>
      <c r="CJ32" s="2">
        <v>7.37</v>
      </c>
      <c r="CL32" s="3" t="s">
        <v>5</v>
      </c>
      <c r="CM32" s="2">
        <v>1833.16</v>
      </c>
      <c r="CO32" s="3" t="s">
        <v>5</v>
      </c>
      <c r="CP32" s="8">
        <f>CM36/CM32</f>
        <v>3.1537618102075107</v>
      </c>
      <c r="CR32" s="3" t="s">
        <v>5</v>
      </c>
      <c r="CS32" s="2">
        <v>0.97</v>
      </c>
      <c r="CU32" s="3" t="s">
        <v>5</v>
      </c>
      <c r="CV32" s="2">
        <v>229.43</v>
      </c>
      <c r="CX32" s="3" t="s">
        <v>5</v>
      </c>
      <c r="CY32" s="8">
        <f>CV36/CV32</f>
        <v>3.1568234319836113</v>
      </c>
      <c r="DA32" s="3" t="s">
        <v>5</v>
      </c>
      <c r="DB32" s="2">
        <f>CA32+CJ32+CS32</f>
        <v>11.47</v>
      </c>
      <c r="DD32" s="3" t="s">
        <v>5</v>
      </c>
      <c r="DE32" s="2">
        <f>CD32+CM32+CV32</f>
        <v>2871.5099999999998</v>
      </c>
      <c r="DG32" s="3" t="s">
        <v>5</v>
      </c>
      <c r="DH32" s="8">
        <f>DE36/DE32</f>
        <v>3.1537866836612101</v>
      </c>
    </row>
    <row r="33" spans="12:109" x14ac:dyDescent="0.25">
      <c r="L33" s="3" t="s">
        <v>3</v>
      </c>
      <c r="M33" s="2">
        <v>82</v>
      </c>
      <c r="N33" s="8">
        <f>C18</f>
        <v>19621.464952319999</v>
      </c>
      <c r="O33" s="8">
        <f>N33*1</f>
        <v>19621.464952319999</v>
      </c>
      <c r="R33" s="3" t="s">
        <v>6</v>
      </c>
      <c r="S33" s="2">
        <v>0.12</v>
      </c>
      <c r="T33" s="2">
        <v>0.13</v>
      </c>
      <c r="U33" s="2" t="s">
        <v>59</v>
      </c>
      <c r="W33" s="3" t="s">
        <v>6</v>
      </c>
      <c r="X33" s="2">
        <v>0.71</v>
      </c>
      <c r="Y33" s="2">
        <v>0.76</v>
      </c>
      <c r="Z33" s="2" t="s">
        <v>59</v>
      </c>
      <c r="AB33" s="3" t="s">
        <v>6</v>
      </c>
      <c r="AC33" s="2">
        <v>0.01</v>
      </c>
      <c r="AD33" s="2">
        <v>0.01</v>
      </c>
      <c r="AE33" s="2" t="s">
        <v>59</v>
      </c>
      <c r="AG33" s="3" t="s">
        <v>6</v>
      </c>
      <c r="AH33" s="2">
        <v>0.39</v>
      </c>
      <c r="AI33" s="2">
        <v>0.43</v>
      </c>
      <c r="AJ33" s="2" t="s">
        <v>59</v>
      </c>
      <c r="AL33" s="3" t="s">
        <v>6</v>
      </c>
      <c r="AM33" s="2">
        <v>1.87</v>
      </c>
      <c r="AN33" s="2">
        <v>2</v>
      </c>
      <c r="AO33" s="2" t="s">
        <v>59</v>
      </c>
      <c r="AQ33" s="3" t="s">
        <v>6</v>
      </c>
      <c r="AR33" s="2">
        <v>0.03</v>
      </c>
      <c r="AS33" s="2">
        <v>0.03</v>
      </c>
      <c r="AT33" s="2" t="s">
        <v>59</v>
      </c>
      <c r="AV33" s="3" t="s">
        <v>6</v>
      </c>
      <c r="AW33" s="2">
        <v>0.11</v>
      </c>
      <c r="AX33" s="2">
        <v>0.12</v>
      </c>
      <c r="AY33" s="2" t="s">
        <v>59</v>
      </c>
      <c r="BA33" s="3" t="s">
        <v>6</v>
      </c>
      <c r="BB33" s="2">
        <v>0.32</v>
      </c>
      <c r="BC33" s="2">
        <v>0.35</v>
      </c>
      <c r="BD33" s="2" t="s">
        <v>59</v>
      </c>
      <c r="BF33" s="3" t="s">
        <v>6</v>
      </c>
      <c r="BG33" s="2">
        <v>0.01</v>
      </c>
      <c r="BH33" s="2">
        <v>0.01</v>
      </c>
      <c r="BI33" s="2" t="s">
        <v>59</v>
      </c>
      <c r="BK33" s="3" t="s">
        <v>6</v>
      </c>
      <c r="BL33" s="2">
        <f>S33+AH33+AW33</f>
        <v>0.62</v>
      </c>
      <c r="BM33" s="2">
        <f t="shared" ref="BM33:BN36" si="19">T33+AI33+AX33</f>
        <v>0.68</v>
      </c>
      <c r="BN33" s="2" t="s">
        <v>59</v>
      </c>
      <c r="BP33" s="3" t="s">
        <v>6</v>
      </c>
      <c r="BQ33" s="2">
        <f>X33+AM33+BB33</f>
        <v>2.9</v>
      </c>
      <c r="BR33" s="2">
        <f t="shared" ref="BR33:BS36" si="20">Y33+AN33+BC33</f>
        <v>3.11</v>
      </c>
      <c r="BS33" s="2" t="s">
        <v>59</v>
      </c>
      <c r="BU33" s="3" t="s">
        <v>6</v>
      </c>
      <c r="BV33" s="2">
        <f>AC33+AR33+BG33</f>
        <v>0.05</v>
      </c>
      <c r="BW33" s="2">
        <f t="shared" ref="BW33:BX36" si="21">AD33+AS33+BH33</f>
        <v>0.05</v>
      </c>
      <c r="BX33" s="2" t="s">
        <v>59</v>
      </c>
      <c r="BZ33" s="4" t="s">
        <v>8</v>
      </c>
      <c r="CA33" s="2">
        <f>SUM(CA30:CA32)</f>
        <v>3.13</v>
      </c>
      <c r="CC33" s="4" t="s">
        <v>8</v>
      </c>
      <c r="CD33" s="2">
        <f>SUM(CD30:CD32)</f>
        <v>808.92</v>
      </c>
      <c r="CI33" s="4" t="s">
        <v>8</v>
      </c>
      <c r="CJ33" s="2">
        <f>SUM(CJ30:CJ32)</f>
        <v>7.37</v>
      </c>
      <c r="CL33" s="4" t="s">
        <v>8</v>
      </c>
      <c r="CM33" s="2">
        <f>SUM(CM30:CM32)</f>
        <v>1833.16</v>
      </c>
      <c r="CR33" s="4" t="s">
        <v>8</v>
      </c>
      <c r="CS33" s="2">
        <f>SUM(CS30:CS32)</f>
        <v>0.97</v>
      </c>
      <c r="CU33" s="4" t="s">
        <v>8</v>
      </c>
      <c r="CV33" s="2">
        <f>SUM(CV30:CV32)</f>
        <v>229.43</v>
      </c>
      <c r="DA33" s="4" t="s">
        <v>8</v>
      </c>
      <c r="DB33" s="2">
        <f>SUM(DB30:DB32)</f>
        <v>11.47</v>
      </c>
      <c r="DD33" s="4" t="s">
        <v>8</v>
      </c>
      <c r="DE33" s="2">
        <f>SUM(DE30:DE32)</f>
        <v>2871.5099999999998</v>
      </c>
    </row>
    <row r="34" spans="12:109" x14ac:dyDescent="0.25">
      <c r="L34" s="6"/>
      <c r="M34" s="6"/>
      <c r="N34" s="6"/>
      <c r="O34" s="6"/>
      <c r="R34" s="3" t="s">
        <v>3</v>
      </c>
      <c r="S34" s="2">
        <v>0.08</v>
      </c>
      <c r="T34" s="2">
        <v>7.0000000000000007E-2</v>
      </c>
      <c r="U34" s="2">
        <v>0.03</v>
      </c>
      <c r="W34" s="3" t="s">
        <v>3</v>
      </c>
      <c r="X34" s="2">
        <v>0.26</v>
      </c>
      <c r="Y34" s="2">
        <v>0.21</v>
      </c>
      <c r="Z34" s="2">
        <v>0.1</v>
      </c>
      <c r="AB34" s="3" t="s">
        <v>3</v>
      </c>
      <c r="AC34" s="2">
        <v>7.0000000000000001E-3</v>
      </c>
      <c r="AD34" s="2">
        <v>6.0000000000000001E-3</v>
      </c>
      <c r="AE34" s="2">
        <v>3.0000000000000001E-3</v>
      </c>
      <c r="AG34" s="3" t="s">
        <v>3</v>
      </c>
      <c r="AH34" s="2">
        <v>0.28000000000000003</v>
      </c>
      <c r="AI34" s="2">
        <v>0.22</v>
      </c>
      <c r="AJ34" s="2">
        <v>0.11</v>
      </c>
      <c r="AL34" s="3" t="s">
        <v>3</v>
      </c>
      <c r="AM34" s="2">
        <v>0.73</v>
      </c>
      <c r="AN34" s="2">
        <v>0.56999999999999995</v>
      </c>
      <c r="AO34" s="2">
        <v>0.27</v>
      </c>
      <c r="AQ34" s="3" t="s">
        <v>3</v>
      </c>
      <c r="AR34" s="2">
        <v>0.02</v>
      </c>
      <c r="AS34" s="2">
        <v>0.02</v>
      </c>
      <c r="AT34" s="2">
        <v>0.01</v>
      </c>
      <c r="AV34" s="3" t="s">
        <v>3</v>
      </c>
      <c r="AW34" s="2">
        <v>0.08</v>
      </c>
      <c r="AX34" s="2">
        <v>0.06</v>
      </c>
      <c r="AY34" s="2">
        <v>0.03</v>
      </c>
      <c r="BA34" s="3" t="s">
        <v>3</v>
      </c>
      <c r="BB34" s="2">
        <v>0.14000000000000001</v>
      </c>
      <c r="BC34" s="2">
        <v>0.11</v>
      </c>
      <c r="BD34" s="2">
        <v>0.05</v>
      </c>
      <c r="BF34" s="3" t="s">
        <v>3</v>
      </c>
      <c r="BG34" s="2">
        <v>0.01</v>
      </c>
      <c r="BH34" s="2">
        <v>0.01</v>
      </c>
      <c r="BI34" s="2">
        <v>0</v>
      </c>
      <c r="BK34" s="3" t="s">
        <v>3</v>
      </c>
      <c r="BL34" s="2">
        <f t="shared" ref="BL34" si="22">S34+AH34+AW34</f>
        <v>0.44000000000000006</v>
      </c>
      <c r="BM34" s="2">
        <f t="shared" si="19"/>
        <v>0.35000000000000003</v>
      </c>
      <c r="BN34" s="2">
        <f t="shared" si="19"/>
        <v>0.17</v>
      </c>
      <c r="BP34" s="3" t="s">
        <v>3</v>
      </c>
      <c r="BQ34" s="2">
        <f t="shared" ref="BQ34" si="23">X34+AM34+BB34</f>
        <v>1.1299999999999999</v>
      </c>
      <c r="BR34" s="2">
        <f t="shared" si="20"/>
        <v>0.8899999999999999</v>
      </c>
      <c r="BS34" s="2">
        <f t="shared" si="20"/>
        <v>0.42</v>
      </c>
      <c r="BU34" s="3" t="s">
        <v>3</v>
      </c>
      <c r="BV34" s="2">
        <f t="shared" ref="BV34" si="24">AC34+AR34+BG34</f>
        <v>3.6999999999999998E-2</v>
      </c>
      <c r="BW34" s="2">
        <f t="shared" si="21"/>
        <v>3.6000000000000004E-2</v>
      </c>
      <c r="BX34" s="2">
        <f t="shared" si="21"/>
        <v>1.3000000000000001E-2</v>
      </c>
    </row>
    <row r="35" spans="12:109" x14ac:dyDescent="0.25">
      <c r="L35" s="20" t="s">
        <v>20</v>
      </c>
      <c r="M35" s="25"/>
      <c r="N35" s="25"/>
      <c r="O35" s="21"/>
      <c r="R35" s="3" t="s">
        <v>4</v>
      </c>
      <c r="S35" s="2" t="s">
        <v>59</v>
      </c>
      <c r="T35" s="2">
        <v>0.03</v>
      </c>
      <c r="U35" s="2">
        <v>0.09</v>
      </c>
      <c r="W35" s="3" t="s">
        <v>4</v>
      </c>
      <c r="X35" s="2" t="s">
        <v>59</v>
      </c>
      <c r="Y35" s="2">
        <v>0.09</v>
      </c>
      <c r="Z35" s="2">
        <v>0.25</v>
      </c>
      <c r="AB35" s="3" t="s">
        <v>4</v>
      </c>
      <c r="AC35" s="2" t="s">
        <v>59</v>
      </c>
      <c r="AD35" s="2">
        <v>4.0000000000000001E-3</v>
      </c>
      <c r="AE35" s="2">
        <v>1.0999999999999999E-2</v>
      </c>
      <c r="AG35" s="3" t="s">
        <v>4</v>
      </c>
      <c r="AH35" s="2" t="s">
        <v>59</v>
      </c>
      <c r="AI35" s="2">
        <v>0.11</v>
      </c>
      <c r="AJ35" s="2">
        <v>0.3</v>
      </c>
      <c r="AL35" s="3" t="s">
        <v>4</v>
      </c>
      <c r="AM35" s="2" t="s">
        <v>59</v>
      </c>
      <c r="AN35" s="2">
        <v>0.22</v>
      </c>
      <c r="AO35" s="2">
        <v>0.6</v>
      </c>
      <c r="AQ35" s="3" t="s">
        <v>4</v>
      </c>
      <c r="AR35" s="2" t="s">
        <v>59</v>
      </c>
      <c r="AS35" s="2">
        <v>0.01</v>
      </c>
      <c r="AT35" s="2">
        <v>0.03</v>
      </c>
      <c r="AV35" s="3" t="s">
        <v>4</v>
      </c>
      <c r="AW35" s="2" t="s">
        <v>59</v>
      </c>
      <c r="AX35" s="2">
        <v>0.03</v>
      </c>
      <c r="AY35" s="2">
        <v>0.09</v>
      </c>
      <c r="BA35" s="3" t="s">
        <v>4</v>
      </c>
      <c r="BB35" s="2" t="s">
        <v>59</v>
      </c>
      <c r="BC35" s="2">
        <v>0.04</v>
      </c>
      <c r="BD35" s="2">
        <v>0.1</v>
      </c>
      <c r="BF35" s="3" t="s">
        <v>4</v>
      </c>
      <c r="BG35" s="2" t="s">
        <v>59</v>
      </c>
      <c r="BH35" s="2">
        <v>0</v>
      </c>
      <c r="BI35" s="2">
        <v>0.01</v>
      </c>
      <c r="BK35" s="3" t="s">
        <v>4</v>
      </c>
      <c r="BL35" s="2" t="s">
        <v>59</v>
      </c>
      <c r="BM35" s="2">
        <f t="shared" si="19"/>
        <v>0.17</v>
      </c>
      <c r="BN35" s="2">
        <f t="shared" si="19"/>
        <v>0.48</v>
      </c>
      <c r="BP35" s="3" t="s">
        <v>4</v>
      </c>
      <c r="BQ35" s="2" t="s">
        <v>59</v>
      </c>
      <c r="BR35" s="2">
        <f t="shared" si="20"/>
        <v>0.35</v>
      </c>
      <c r="BS35" s="2">
        <f t="shared" si="20"/>
        <v>0.95</v>
      </c>
      <c r="BU35" s="3" t="s">
        <v>4</v>
      </c>
      <c r="BV35" s="2" t="s">
        <v>59</v>
      </c>
      <c r="BW35" s="2">
        <f t="shared" si="21"/>
        <v>1.4E-2</v>
      </c>
      <c r="BX35" s="2">
        <f t="shared" si="21"/>
        <v>5.0999999999999997E-2</v>
      </c>
      <c r="BZ35" s="20" t="s">
        <v>40</v>
      </c>
      <c r="CA35" s="21"/>
      <c r="CC35" s="20" t="s">
        <v>48</v>
      </c>
      <c r="CD35" s="21"/>
      <c r="CI35" s="20" t="s">
        <v>40</v>
      </c>
      <c r="CJ35" s="21"/>
      <c r="CL35" s="20" t="s">
        <v>48</v>
      </c>
      <c r="CM35" s="21"/>
      <c r="CR35" s="20" t="s">
        <v>40</v>
      </c>
      <c r="CS35" s="21"/>
      <c r="CU35" s="20" t="s">
        <v>48</v>
      </c>
      <c r="CV35" s="21"/>
      <c r="DA35" s="20" t="s">
        <v>40</v>
      </c>
      <c r="DB35" s="21"/>
      <c r="DD35" s="20" t="s">
        <v>48</v>
      </c>
      <c r="DE35" s="21"/>
    </row>
    <row r="36" spans="12:109" x14ac:dyDescent="0.25">
      <c r="L36" s="3"/>
      <c r="M36" s="3" t="s">
        <v>16</v>
      </c>
      <c r="N36" s="3" t="s">
        <v>17</v>
      </c>
      <c r="O36" s="3" t="s">
        <v>18</v>
      </c>
      <c r="R36" s="3" t="s">
        <v>5</v>
      </c>
      <c r="S36" s="2" t="s">
        <v>59</v>
      </c>
      <c r="T36" s="2" t="s">
        <v>59</v>
      </c>
      <c r="U36" s="2">
        <v>0.06</v>
      </c>
      <c r="W36" s="3" t="s">
        <v>5</v>
      </c>
      <c r="X36" s="2" t="s">
        <v>59</v>
      </c>
      <c r="Y36" s="2" t="s">
        <v>59</v>
      </c>
      <c r="Z36" s="2">
        <v>0.14000000000000001</v>
      </c>
      <c r="AB36" s="3" t="s">
        <v>5</v>
      </c>
      <c r="AC36" s="2" t="s">
        <v>59</v>
      </c>
      <c r="AD36" s="2" t="s">
        <v>59</v>
      </c>
      <c r="AE36" s="2">
        <v>8.0000000000000002E-3</v>
      </c>
      <c r="AG36" s="3" t="s">
        <v>5</v>
      </c>
      <c r="AH36" s="2" t="s">
        <v>59</v>
      </c>
      <c r="AI36" s="2" t="s">
        <v>59</v>
      </c>
      <c r="AJ36" s="2">
        <v>0.2</v>
      </c>
      <c r="AL36" s="3" t="s">
        <v>5</v>
      </c>
      <c r="AM36" s="2" t="s">
        <v>59</v>
      </c>
      <c r="AN36" s="2" t="s">
        <v>59</v>
      </c>
      <c r="AO36" s="2">
        <v>0.4</v>
      </c>
      <c r="AQ36" s="3" t="s">
        <v>5</v>
      </c>
      <c r="AR36" s="2" t="s">
        <v>59</v>
      </c>
      <c r="AS36" s="2" t="s">
        <v>59</v>
      </c>
      <c r="AT36" s="2">
        <v>0.02</v>
      </c>
      <c r="AV36" s="3" t="s">
        <v>5</v>
      </c>
      <c r="AW36" s="2" t="s">
        <v>59</v>
      </c>
      <c r="AX36" s="2" t="s">
        <v>59</v>
      </c>
      <c r="AY36" s="2">
        <v>0.06</v>
      </c>
      <c r="BA36" s="3" t="s">
        <v>5</v>
      </c>
      <c r="BB36" s="2" t="s">
        <v>59</v>
      </c>
      <c r="BC36" s="2" t="s">
        <v>59</v>
      </c>
      <c r="BD36" s="2">
        <v>0.09</v>
      </c>
      <c r="BF36" s="3" t="s">
        <v>5</v>
      </c>
      <c r="BG36" s="2" t="s">
        <v>59</v>
      </c>
      <c r="BH36" s="2" t="s">
        <v>59</v>
      </c>
      <c r="BI36" s="2">
        <v>0.01</v>
      </c>
      <c r="BK36" s="3" t="s">
        <v>5</v>
      </c>
      <c r="BL36" s="2" t="s">
        <v>59</v>
      </c>
      <c r="BM36" s="2" t="s">
        <v>59</v>
      </c>
      <c r="BN36" s="2">
        <f t="shared" si="19"/>
        <v>0.32</v>
      </c>
      <c r="BP36" s="3" t="s">
        <v>5</v>
      </c>
      <c r="BQ36" s="2" t="s">
        <v>59</v>
      </c>
      <c r="BR36" s="2" t="s">
        <v>59</v>
      </c>
      <c r="BS36" s="2">
        <f t="shared" si="20"/>
        <v>0.63</v>
      </c>
      <c r="BU36" s="3" t="s">
        <v>5</v>
      </c>
      <c r="BV36" s="2" t="s">
        <v>59</v>
      </c>
      <c r="BW36" s="2" t="s">
        <v>59</v>
      </c>
      <c r="BX36" s="2">
        <f t="shared" si="21"/>
        <v>3.7999999999999999E-2</v>
      </c>
      <c r="BZ36" s="3" t="s">
        <v>5</v>
      </c>
      <c r="CA36" s="2">
        <v>8.9999999999999993E-3</v>
      </c>
      <c r="CC36" s="3" t="s">
        <v>5</v>
      </c>
      <c r="CD36" s="2">
        <v>2550.5100000000002</v>
      </c>
      <c r="CI36" s="3" t="s">
        <v>5</v>
      </c>
      <c r="CJ36" s="2">
        <v>0.03</v>
      </c>
      <c r="CL36" s="3" t="s">
        <v>5</v>
      </c>
      <c r="CM36" s="2">
        <v>5781.35</v>
      </c>
      <c r="CR36" s="3" t="s">
        <v>5</v>
      </c>
      <c r="CS36" s="2">
        <v>8.9999999999999993E-3</v>
      </c>
      <c r="CU36" s="3" t="s">
        <v>5</v>
      </c>
      <c r="CV36" s="2">
        <v>724.27</v>
      </c>
      <c r="DA36" s="3" t="s">
        <v>5</v>
      </c>
      <c r="DB36" s="2">
        <f>CA36+CJ36+CS36</f>
        <v>4.8000000000000001E-2</v>
      </c>
      <c r="DD36" s="3" t="s">
        <v>5</v>
      </c>
      <c r="DE36" s="2">
        <f>CD36+CM36+CV36</f>
        <v>9056.130000000001</v>
      </c>
    </row>
    <row r="37" spans="12:109" x14ac:dyDescent="0.25">
      <c r="L37" s="3" t="s">
        <v>6</v>
      </c>
      <c r="M37" s="2">
        <v>125</v>
      </c>
      <c r="N37" s="8">
        <f>C18</f>
        <v>19621.464952319999</v>
      </c>
      <c r="O37" s="8">
        <f>N37*17</f>
        <v>333564.90418943996</v>
      </c>
      <c r="R37" s="4" t="s">
        <v>8</v>
      </c>
      <c r="S37" s="2">
        <f>SUM(S33:S36)</f>
        <v>0.2</v>
      </c>
      <c r="T37" s="2">
        <f>SUM(T33:T36)</f>
        <v>0.23</v>
      </c>
      <c r="U37" s="2">
        <f>SUM(U33:U36)</f>
        <v>0.18</v>
      </c>
      <c r="W37" s="4" t="s">
        <v>8</v>
      </c>
      <c r="X37" s="2">
        <f>SUM(X33:X36)</f>
        <v>0.97</v>
      </c>
      <c r="Y37" s="2">
        <f>SUM(Y33:Y36)</f>
        <v>1.06</v>
      </c>
      <c r="Z37" s="2">
        <f>SUM(Z33:Z36)</f>
        <v>0.49</v>
      </c>
      <c r="AB37" s="4" t="s">
        <v>8</v>
      </c>
      <c r="AC37" s="2">
        <f>SUM(AC33:AC36)</f>
        <v>1.7000000000000001E-2</v>
      </c>
      <c r="AD37" s="2">
        <f>SUM(AD33:AD36)</f>
        <v>0.02</v>
      </c>
      <c r="AE37" s="2">
        <f>SUM(AE33:AE36)</f>
        <v>2.1999999999999999E-2</v>
      </c>
      <c r="AG37" s="4" t="s">
        <v>8</v>
      </c>
      <c r="AH37" s="2">
        <f>SUM(AH33:AH36)</f>
        <v>0.67</v>
      </c>
      <c r="AI37" s="2">
        <f>SUM(AI33:AI36)</f>
        <v>0.76</v>
      </c>
      <c r="AJ37" s="2">
        <f>SUM(AJ33:AJ36)</f>
        <v>0.61</v>
      </c>
      <c r="AL37" s="4" t="s">
        <v>8</v>
      </c>
      <c r="AM37" s="2">
        <f>SUM(AM33:AM36)</f>
        <v>2.6</v>
      </c>
      <c r="AN37" s="2">
        <f>SUM(AN33:AN36)</f>
        <v>2.79</v>
      </c>
      <c r="AO37" s="2">
        <f>SUM(AO33:AO36)</f>
        <v>1.27</v>
      </c>
      <c r="AQ37" s="4" t="s">
        <v>8</v>
      </c>
      <c r="AR37" s="2">
        <f>SUM(AR33:AR36)</f>
        <v>0.05</v>
      </c>
      <c r="AS37" s="2">
        <f>SUM(AS33:AS36)</f>
        <v>6.0000000000000005E-2</v>
      </c>
      <c r="AT37" s="2">
        <f>SUM(AT33:AT36)</f>
        <v>0.06</v>
      </c>
      <c r="AV37" s="4" t="s">
        <v>8</v>
      </c>
      <c r="AW37" s="2">
        <f>SUM(AW33:AW36)</f>
        <v>0.19</v>
      </c>
      <c r="AX37" s="2">
        <f>SUM(AX33:AX36)</f>
        <v>0.21</v>
      </c>
      <c r="AY37" s="2">
        <f>SUM(AY33:AY36)</f>
        <v>0.18</v>
      </c>
      <c r="BA37" s="4" t="s">
        <v>8</v>
      </c>
      <c r="BB37" s="2">
        <f>SUM(BB33:BB36)</f>
        <v>0.46</v>
      </c>
      <c r="BC37" s="2">
        <f>SUM(BC33:BC36)</f>
        <v>0.49999999999999994</v>
      </c>
      <c r="BD37" s="2">
        <f>SUM(BD33:BD36)</f>
        <v>0.24000000000000002</v>
      </c>
      <c r="BF37" s="4" t="s">
        <v>8</v>
      </c>
      <c r="BG37" s="2">
        <f>SUM(BG33:BG36)</f>
        <v>0.02</v>
      </c>
      <c r="BH37" s="2">
        <f>SUM(BH33:BH36)</f>
        <v>0.02</v>
      </c>
      <c r="BI37" s="2">
        <f>SUM(BI33:BI36)</f>
        <v>0.02</v>
      </c>
      <c r="BK37" s="4" t="s">
        <v>8</v>
      </c>
      <c r="BL37" s="2">
        <f>SUM(BL33:BL36)</f>
        <v>1.06</v>
      </c>
      <c r="BM37" s="2">
        <f>SUM(BM33:BM36)</f>
        <v>1.2</v>
      </c>
      <c r="BN37" s="2">
        <f>SUM(BN33:BN36)</f>
        <v>0.97</v>
      </c>
      <c r="BP37" s="4" t="s">
        <v>8</v>
      </c>
      <c r="BQ37" s="2">
        <f>SUM(BQ33:BQ36)</f>
        <v>4.0299999999999994</v>
      </c>
      <c r="BR37" s="2">
        <f>SUM(BR33:BR36)</f>
        <v>4.3499999999999996</v>
      </c>
      <c r="BS37" s="2">
        <f>SUM(BS33:BS36)</f>
        <v>2</v>
      </c>
      <c r="BU37" s="4" t="s">
        <v>8</v>
      </c>
      <c r="BV37" s="2">
        <f>SUM(BV33:BV36)</f>
        <v>8.6999999999999994E-2</v>
      </c>
      <c r="BW37" s="2">
        <f>SUM(BW33:BW36)</f>
        <v>0.1</v>
      </c>
      <c r="BX37" s="2">
        <f>SUM(BX33:BX36)</f>
        <v>0.10200000000000001</v>
      </c>
      <c r="BZ37" s="4" t="s">
        <v>8</v>
      </c>
      <c r="CA37" s="2">
        <f>SUM(CA34:CA36)</f>
        <v>8.9999999999999993E-3</v>
      </c>
      <c r="CC37" s="4" t="s">
        <v>8</v>
      </c>
      <c r="CD37" s="2">
        <f>SUM(CD34:CD36)</f>
        <v>2550.5100000000002</v>
      </c>
      <c r="CI37" s="4" t="s">
        <v>8</v>
      </c>
      <c r="CJ37" s="2">
        <f>SUM(CJ34:CJ36)</f>
        <v>0.03</v>
      </c>
      <c r="CL37" s="4" t="s">
        <v>8</v>
      </c>
      <c r="CM37" s="2">
        <f>SUM(CM34:CM36)</f>
        <v>5781.35</v>
      </c>
      <c r="CR37" s="4" t="s">
        <v>8</v>
      </c>
      <c r="CS37" s="2">
        <f>SUM(CS34:CS36)</f>
        <v>8.9999999999999993E-3</v>
      </c>
      <c r="CU37" s="4" t="s">
        <v>8</v>
      </c>
      <c r="CV37" s="2">
        <f>SUM(CV34:CV36)</f>
        <v>724.27</v>
      </c>
      <c r="DA37" s="4" t="s">
        <v>8</v>
      </c>
      <c r="DB37" s="2">
        <f>SUM(DB34:DB36)</f>
        <v>4.8000000000000001E-2</v>
      </c>
      <c r="DD37" s="4" t="s">
        <v>8</v>
      </c>
      <c r="DE37" s="2">
        <f>SUM(DE34:DE36)</f>
        <v>9056.130000000001</v>
      </c>
    </row>
    <row r="38" spans="12:109" x14ac:dyDescent="0.25">
      <c r="L38" s="3" t="s">
        <v>3</v>
      </c>
      <c r="M38" s="2">
        <v>65</v>
      </c>
      <c r="N38" s="8">
        <f>C18</f>
        <v>19621.464952319999</v>
      </c>
      <c r="O38" s="8">
        <f>N38*7</f>
        <v>137350.25466623998</v>
      </c>
    </row>
    <row r="39" spans="12:109" x14ac:dyDescent="0.25">
      <c r="L39" s="3" t="s">
        <v>4</v>
      </c>
      <c r="M39" s="2">
        <v>49</v>
      </c>
      <c r="N39" s="8">
        <f>C18</f>
        <v>19621.464952319999</v>
      </c>
      <c r="O39" s="8">
        <f>N39*1</f>
        <v>19621.464952319999</v>
      </c>
      <c r="R39" s="24" t="s">
        <v>37</v>
      </c>
      <c r="S39" s="24"/>
      <c r="T39" s="24"/>
      <c r="U39" s="24"/>
      <c r="W39" s="24" t="s">
        <v>45</v>
      </c>
      <c r="X39" s="24"/>
      <c r="Y39" s="24"/>
      <c r="Z39" s="24"/>
      <c r="AB39" s="24" t="s">
        <v>56</v>
      </c>
      <c r="AC39" s="24"/>
      <c r="AD39" s="24"/>
      <c r="AE39" s="24"/>
      <c r="AG39" s="24" t="s">
        <v>37</v>
      </c>
      <c r="AH39" s="24"/>
      <c r="AI39" s="24"/>
      <c r="AJ39" s="24"/>
      <c r="AL39" s="24" t="s">
        <v>45</v>
      </c>
      <c r="AM39" s="24"/>
      <c r="AN39" s="24"/>
      <c r="AO39" s="24"/>
      <c r="AQ39" s="24" t="s">
        <v>56</v>
      </c>
      <c r="AR39" s="24"/>
      <c r="AS39" s="24"/>
      <c r="AT39" s="24"/>
      <c r="AV39" s="24" t="s">
        <v>37</v>
      </c>
      <c r="AW39" s="24"/>
      <c r="AX39" s="24"/>
      <c r="AY39" s="24"/>
      <c r="BA39" s="24" t="s">
        <v>45</v>
      </c>
      <c r="BB39" s="24"/>
      <c r="BC39" s="24"/>
      <c r="BD39" s="24"/>
      <c r="BF39" s="24" t="s">
        <v>56</v>
      </c>
      <c r="BG39" s="24"/>
      <c r="BH39" s="24"/>
      <c r="BI39" s="24"/>
      <c r="BK39" s="24" t="s">
        <v>37</v>
      </c>
      <c r="BL39" s="24"/>
      <c r="BM39" s="24"/>
      <c r="BN39" s="24"/>
      <c r="BP39" s="24" t="s">
        <v>45</v>
      </c>
      <c r="BQ39" s="24"/>
      <c r="BR39" s="24"/>
      <c r="BS39" s="24"/>
      <c r="BU39" s="24" t="s">
        <v>56</v>
      </c>
      <c r="BV39" s="24"/>
      <c r="BW39" s="24"/>
      <c r="BX39" s="24"/>
      <c r="CA39" s="20" t="s">
        <v>49</v>
      </c>
      <c r="CB39" s="21"/>
      <c r="CJ39" s="20" t="s">
        <v>49</v>
      </c>
      <c r="CK39" s="21"/>
      <c r="CS39" s="20" t="s">
        <v>49</v>
      </c>
      <c r="CT39" s="21"/>
      <c r="DB39" s="20" t="s">
        <v>49</v>
      </c>
      <c r="DC39" s="21"/>
    </row>
    <row r="40" spans="12:109" x14ac:dyDescent="0.25">
      <c r="R40" s="3"/>
      <c r="S40" s="3">
        <v>2000</v>
      </c>
      <c r="T40" s="3">
        <v>2007</v>
      </c>
      <c r="U40" s="3">
        <v>2015</v>
      </c>
      <c r="W40" s="3"/>
      <c r="X40" s="3">
        <v>2000</v>
      </c>
      <c r="Y40" s="3">
        <v>2007</v>
      </c>
      <c r="Z40" s="3">
        <v>2015</v>
      </c>
      <c r="AB40" s="3"/>
      <c r="AC40" s="3">
        <v>2000</v>
      </c>
      <c r="AD40" s="3">
        <v>2007</v>
      </c>
      <c r="AE40" s="3">
        <v>2015</v>
      </c>
      <c r="AG40" s="3"/>
      <c r="AH40" s="3">
        <v>2000</v>
      </c>
      <c r="AI40" s="3">
        <v>2007</v>
      </c>
      <c r="AJ40" s="3">
        <v>2015</v>
      </c>
      <c r="AL40" s="3"/>
      <c r="AM40" s="3">
        <v>2000</v>
      </c>
      <c r="AN40" s="3">
        <v>2007</v>
      </c>
      <c r="AO40" s="3">
        <v>2015</v>
      </c>
      <c r="AQ40" s="3"/>
      <c r="AR40" s="3">
        <v>2000</v>
      </c>
      <c r="AS40" s="3">
        <v>2007</v>
      </c>
      <c r="AT40" s="3">
        <v>2015</v>
      </c>
      <c r="AV40" s="3"/>
      <c r="AW40" s="3">
        <v>2000</v>
      </c>
      <c r="AX40" s="3">
        <v>2007</v>
      </c>
      <c r="AY40" s="3">
        <v>2015</v>
      </c>
      <c r="BA40" s="3"/>
      <c r="BB40" s="3">
        <v>2000</v>
      </c>
      <c r="BC40" s="3">
        <v>2007</v>
      </c>
      <c r="BD40" s="3">
        <v>2015</v>
      </c>
      <c r="BF40" s="3"/>
      <c r="BG40" s="3">
        <v>2000</v>
      </c>
      <c r="BH40" s="3">
        <v>2007</v>
      </c>
      <c r="BI40" s="3">
        <v>2015</v>
      </c>
      <c r="BK40" s="3"/>
      <c r="BL40" s="3">
        <v>2000</v>
      </c>
      <c r="BM40" s="3">
        <v>2007</v>
      </c>
      <c r="BN40" s="3">
        <v>2015</v>
      </c>
      <c r="BP40" s="3"/>
      <c r="BQ40" s="3">
        <v>2000</v>
      </c>
      <c r="BR40" s="3">
        <v>2007</v>
      </c>
      <c r="BS40" s="3">
        <v>2015</v>
      </c>
      <c r="BU40" s="3"/>
      <c r="BV40" s="3">
        <v>2000</v>
      </c>
      <c r="BW40" s="3">
        <v>2007</v>
      </c>
      <c r="BX40" s="3">
        <v>2015</v>
      </c>
      <c r="CA40" s="3" t="s">
        <v>5</v>
      </c>
      <c r="CB40" s="2">
        <v>0.73</v>
      </c>
      <c r="CJ40" s="3" t="s">
        <v>5</v>
      </c>
      <c r="CK40" s="2">
        <v>1.65</v>
      </c>
      <c r="CS40" s="3" t="s">
        <v>5</v>
      </c>
      <c r="CT40" s="2">
        <v>0.21</v>
      </c>
      <c r="DB40" s="3" t="s">
        <v>5</v>
      </c>
      <c r="DC40" s="2">
        <f>CB40+CK40+CT40</f>
        <v>2.59</v>
      </c>
    </row>
    <row r="41" spans="12:109" x14ac:dyDescent="0.25">
      <c r="L41" s="20" t="s">
        <v>21</v>
      </c>
      <c r="M41" s="25"/>
      <c r="N41" s="25"/>
      <c r="O41" s="21"/>
      <c r="R41" s="3" t="s">
        <v>6</v>
      </c>
      <c r="S41" s="2">
        <v>18.37</v>
      </c>
      <c r="T41" s="2">
        <v>19.850000000000001</v>
      </c>
      <c r="U41" s="2" t="s">
        <v>59</v>
      </c>
      <c r="W41" s="3" t="s">
        <v>6</v>
      </c>
      <c r="X41" s="2">
        <v>0.35</v>
      </c>
      <c r="Y41" s="2">
        <v>0.38</v>
      </c>
      <c r="Z41" s="2" t="s">
        <v>59</v>
      </c>
      <c r="AB41" s="3" t="s">
        <v>6</v>
      </c>
      <c r="AC41" s="2">
        <v>1E-3</v>
      </c>
      <c r="AD41" s="2">
        <v>1E-3</v>
      </c>
      <c r="AE41" s="2" t="s">
        <v>59</v>
      </c>
      <c r="AG41" s="3" t="s">
        <v>6</v>
      </c>
      <c r="AH41" s="2">
        <v>40.83</v>
      </c>
      <c r="AI41" s="2">
        <v>44.13</v>
      </c>
      <c r="AJ41" s="2" t="s">
        <v>59</v>
      </c>
      <c r="AL41" s="3" t="s">
        <v>6</v>
      </c>
      <c r="AM41" s="2">
        <v>0.93</v>
      </c>
      <c r="AN41" s="2">
        <v>1</v>
      </c>
      <c r="AO41" s="2" t="s">
        <v>59</v>
      </c>
      <c r="AQ41" s="3" t="s">
        <v>6</v>
      </c>
      <c r="AR41" s="2">
        <v>2E-3</v>
      </c>
      <c r="AS41" s="2">
        <v>2E-3</v>
      </c>
      <c r="AT41" s="2" t="s">
        <v>59</v>
      </c>
      <c r="AV41" s="3" t="s">
        <v>6</v>
      </c>
      <c r="AW41" s="2">
        <v>4.53</v>
      </c>
      <c r="AX41" s="2">
        <v>4.9000000000000004</v>
      </c>
      <c r="AY41" s="2" t="s">
        <v>59</v>
      </c>
      <c r="BA41" s="3" t="s">
        <v>6</v>
      </c>
      <c r="BB41" s="2">
        <v>0.16</v>
      </c>
      <c r="BC41" s="2">
        <v>0.17</v>
      </c>
      <c r="BD41" s="2" t="s">
        <v>59</v>
      </c>
      <c r="BF41" s="3" t="s">
        <v>6</v>
      </c>
      <c r="BG41" s="2">
        <v>0</v>
      </c>
      <c r="BH41" s="2">
        <v>0</v>
      </c>
      <c r="BI41" s="2">
        <f>(BC39*AR38*AO45)/1000</f>
        <v>0</v>
      </c>
      <c r="BK41" s="3" t="s">
        <v>6</v>
      </c>
      <c r="BL41" s="2">
        <f>S41+AH41+AW41</f>
        <v>63.730000000000004</v>
      </c>
      <c r="BM41" s="2">
        <f t="shared" ref="BM41:BN44" si="25">T41+AI41+AX41</f>
        <v>68.88000000000001</v>
      </c>
      <c r="BN41" s="2" t="s">
        <v>59</v>
      </c>
      <c r="BP41" s="3" t="s">
        <v>6</v>
      </c>
      <c r="BQ41" s="2">
        <f>X41+AM41+BB41</f>
        <v>1.44</v>
      </c>
      <c r="BR41" s="2">
        <f t="shared" ref="BR41:BS44" si="26">Y41+AN41+BC41</f>
        <v>1.5499999999999998</v>
      </c>
      <c r="BS41" s="2" t="s">
        <v>59</v>
      </c>
      <c r="BU41" s="3" t="s">
        <v>6</v>
      </c>
      <c r="BV41" s="2">
        <f>AC41+AR41+BG41</f>
        <v>3.0000000000000001E-3</v>
      </c>
      <c r="BW41" s="2">
        <f t="shared" ref="BW41:BX44" si="27">AD41+AS41+BH41</f>
        <v>3.0000000000000001E-3</v>
      </c>
      <c r="BX41" s="2" t="s">
        <v>59</v>
      </c>
      <c r="CA41" s="4" t="s">
        <v>8</v>
      </c>
      <c r="CB41" s="2">
        <f>SUM(CB38:CB40)</f>
        <v>0.73</v>
      </c>
      <c r="CJ41" s="4" t="s">
        <v>8</v>
      </c>
      <c r="CK41" s="2">
        <f>SUM(CK38:CK40)</f>
        <v>1.65</v>
      </c>
      <c r="CS41" s="4" t="s">
        <v>8</v>
      </c>
      <c r="CT41" s="2">
        <f>SUM(CT38:CT40)</f>
        <v>0.21</v>
      </c>
      <c r="DB41" s="4" t="s">
        <v>8</v>
      </c>
      <c r="DC41" s="2">
        <f>SUM(DC38:DC40)</f>
        <v>2.59</v>
      </c>
    </row>
    <row r="42" spans="12:109" x14ac:dyDescent="0.25">
      <c r="L42" s="3"/>
      <c r="M42" s="3" t="s">
        <v>16</v>
      </c>
      <c r="N42" s="3" t="s">
        <v>17</v>
      </c>
      <c r="O42" s="3" t="s">
        <v>18</v>
      </c>
      <c r="R42" s="3" t="s">
        <v>3</v>
      </c>
      <c r="S42" s="2">
        <v>8.06</v>
      </c>
      <c r="T42" s="2">
        <v>6.35</v>
      </c>
      <c r="U42" s="2">
        <v>2.97</v>
      </c>
      <c r="W42" s="3" t="s">
        <v>3</v>
      </c>
      <c r="X42" s="2">
        <v>0.17</v>
      </c>
      <c r="Y42" s="2">
        <v>0.13</v>
      </c>
      <c r="Z42" s="2">
        <v>0.06</v>
      </c>
      <c r="AB42" s="3" t="s">
        <v>3</v>
      </c>
      <c r="AC42" s="2">
        <v>0</v>
      </c>
      <c r="AD42" s="2">
        <v>0</v>
      </c>
      <c r="AE42" s="2">
        <v>0</v>
      </c>
      <c r="AG42" s="3" t="s">
        <v>3</v>
      </c>
      <c r="AH42" s="2">
        <v>17.96</v>
      </c>
      <c r="AI42" s="2">
        <v>14.16</v>
      </c>
      <c r="AJ42" s="2">
        <v>6.63</v>
      </c>
      <c r="AL42" s="3" t="s">
        <v>3</v>
      </c>
      <c r="AM42" s="2">
        <v>0.47</v>
      </c>
      <c r="AN42" s="2">
        <v>0.37</v>
      </c>
      <c r="AO42" s="2">
        <v>0.18</v>
      </c>
      <c r="AQ42" s="3" t="s">
        <v>3</v>
      </c>
      <c r="AR42" s="2">
        <v>2E-3</v>
      </c>
      <c r="AS42" s="2">
        <v>1E-3</v>
      </c>
      <c r="AT42" s="2">
        <v>1E-3</v>
      </c>
      <c r="AV42" s="3" t="s">
        <v>3</v>
      </c>
      <c r="AW42" s="2">
        <v>2.09</v>
      </c>
      <c r="AX42" s="2">
        <v>1.65</v>
      </c>
      <c r="AY42" s="2">
        <v>0.77</v>
      </c>
      <c r="BA42" s="3" t="s">
        <v>3</v>
      </c>
      <c r="BB42" s="2">
        <v>0.09</v>
      </c>
      <c r="BC42" s="2">
        <v>7.0000000000000007E-2</v>
      </c>
      <c r="BD42" s="2">
        <v>0.03</v>
      </c>
      <c r="BF42" s="3" t="s">
        <v>3</v>
      </c>
      <c r="BG42" s="2">
        <v>0</v>
      </c>
      <c r="BH42" s="2">
        <v>0</v>
      </c>
      <c r="BI42" s="2">
        <v>0</v>
      </c>
      <c r="BK42" s="3" t="s">
        <v>3</v>
      </c>
      <c r="BL42" s="2">
        <f t="shared" ref="BL42" si="28">S42+AH42+AW42</f>
        <v>28.110000000000003</v>
      </c>
      <c r="BM42" s="2">
        <f t="shared" si="25"/>
        <v>22.159999999999997</v>
      </c>
      <c r="BN42" s="2">
        <f t="shared" si="25"/>
        <v>10.37</v>
      </c>
      <c r="BP42" s="3" t="s">
        <v>3</v>
      </c>
      <c r="BQ42" s="2">
        <f t="shared" ref="BQ42" si="29">X42+AM42+BB42</f>
        <v>0.73</v>
      </c>
      <c r="BR42" s="2">
        <f t="shared" si="26"/>
        <v>0.57000000000000006</v>
      </c>
      <c r="BS42" s="2">
        <f t="shared" si="26"/>
        <v>0.27</v>
      </c>
      <c r="BU42" s="3" t="s">
        <v>3</v>
      </c>
      <c r="BV42" s="2">
        <f t="shared" ref="BV42" si="30">AC42+AR42+BG42</f>
        <v>2E-3</v>
      </c>
      <c r="BW42" s="2">
        <f t="shared" si="27"/>
        <v>1E-3</v>
      </c>
      <c r="BX42" s="2">
        <f t="shared" si="27"/>
        <v>1E-3</v>
      </c>
    </row>
    <row r="43" spans="12:109" x14ac:dyDescent="0.25">
      <c r="L43" s="3" t="s">
        <v>3</v>
      </c>
      <c r="M43" s="2">
        <v>31</v>
      </c>
      <c r="N43" s="8">
        <f>C18</f>
        <v>19621.464952319999</v>
      </c>
      <c r="O43" s="8">
        <f>N43*15</f>
        <v>294321.9742848</v>
      </c>
      <c r="R43" s="3" t="s">
        <v>4</v>
      </c>
      <c r="S43" s="2" t="s">
        <v>59</v>
      </c>
      <c r="T43" s="2">
        <v>4.9800000000000004</v>
      </c>
      <c r="U43" s="2">
        <v>13.58</v>
      </c>
      <c r="W43" s="3" t="s">
        <v>4</v>
      </c>
      <c r="X43" s="2" t="s">
        <v>59</v>
      </c>
      <c r="Y43" s="2">
        <v>0.06</v>
      </c>
      <c r="Z43" s="2">
        <v>0.16</v>
      </c>
      <c r="AB43" s="3" t="s">
        <v>4</v>
      </c>
      <c r="AC43" s="2" t="s">
        <v>59</v>
      </c>
      <c r="AD43" s="2">
        <v>0</v>
      </c>
      <c r="AE43" s="2">
        <v>1E-3</v>
      </c>
      <c r="AG43" s="3" t="s">
        <v>4</v>
      </c>
      <c r="AH43" s="2" t="s">
        <v>59</v>
      </c>
      <c r="AI43" s="2">
        <v>11.39</v>
      </c>
      <c r="AJ43" s="2">
        <v>31.03</v>
      </c>
      <c r="AL43" s="3" t="s">
        <v>4</v>
      </c>
      <c r="AM43" s="2" t="s">
        <v>59</v>
      </c>
      <c r="AN43" s="2">
        <v>0.14000000000000001</v>
      </c>
      <c r="AO43" s="2">
        <v>0.39</v>
      </c>
      <c r="AQ43" s="3" t="s">
        <v>4</v>
      </c>
      <c r="AR43" s="2" t="s">
        <v>59</v>
      </c>
      <c r="AS43" s="2">
        <v>0</v>
      </c>
      <c r="AT43" s="2">
        <v>2E-3</v>
      </c>
      <c r="AV43" s="3" t="s">
        <v>4</v>
      </c>
      <c r="AW43" s="2" t="s">
        <v>59</v>
      </c>
      <c r="AX43" s="2">
        <v>1.37</v>
      </c>
      <c r="AY43" s="2">
        <v>3.72</v>
      </c>
      <c r="BA43" s="3" t="s">
        <v>4</v>
      </c>
      <c r="BB43" s="2" t="s">
        <v>59</v>
      </c>
      <c r="BC43" s="2">
        <v>0.02</v>
      </c>
      <c r="BD43" s="2">
        <v>7.0000000000000007E-2</v>
      </c>
      <c r="BF43" s="3" t="s">
        <v>4</v>
      </c>
      <c r="BG43" s="2">
        <v>0</v>
      </c>
      <c r="BH43" s="2">
        <v>0</v>
      </c>
      <c r="BI43" s="2">
        <v>0</v>
      </c>
      <c r="BK43" s="3" t="s">
        <v>4</v>
      </c>
      <c r="BL43" s="2" t="s">
        <v>59</v>
      </c>
      <c r="BM43" s="2">
        <f t="shared" si="25"/>
        <v>17.740000000000002</v>
      </c>
      <c r="BN43" s="2">
        <f t="shared" si="25"/>
        <v>48.33</v>
      </c>
      <c r="BP43" s="3" t="s">
        <v>4</v>
      </c>
      <c r="BQ43" s="2" t="s">
        <v>59</v>
      </c>
      <c r="BR43" s="2">
        <f t="shared" si="26"/>
        <v>0.22</v>
      </c>
      <c r="BS43" s="2">
        <f t="shared" si="26"/>
        <v>0.62000000000000011</v>
      </c>
      <c r="BU43" s="3" t="s">
        <v>4</v>
      </c>
      <c r="BV43" s="2" t="s">
        <v>59</v>
      </c>
      <c r="BW43" s="2">
        <f t="shared" si="27"/>
        <v>0</v>
      </c>
      <c r="BX43" s="2">
        <f t="shared" si="27"/>
        <v>3.0000000000000001E-3</v>
      </c>
    </row>
    <row r="44" spans="12:109" x14ac:dyDescent="0.25">
      <c r="L44" s="3" t="s">
        <v>4</v>
      </c>
      <c r="M44" s="2">
        <v>136</v>
      </c>
      <c r="N44" s="8">
        <f>C18</f>
        <v>19621.464952319999</v>
      </c>
      <c r="O44" s="8">
        <f>N44*8</f>
        <v>156971.71961855999</v>
      </c>
      <c r="R44" s="3" t="s">
        <v>5</v>
      </c>
      <c r="S44" s="2" t="s">
        <v>59</v>
      </c>
      <c r="T44" s="2" t="s">
        <v>59</v>
      </c>
      <c r="U44" s="2">
        <v>8.2100000000000009</v>
      </c>
      <c r="W44" s="3" t="s">
        <v>5</v>
      </c>
      <c r="X44" s="2" t="s">
        <v>59</v>
      </c>
      <c r="Y44" s="2" t="s">
        <v>59</v>
      </c>
      <c r="Z44" s="2">
        <v>0.09</v>
      </c>
      <c r="AB44" s="3" t="s">
        <v>5</v>
      </c>
      <c r="AC44" s="2" t="s">
        <v>59</v>
      </c>
      <c r="AD44" s="2" t="s">
        <v>59</v>
      </c>
      <c r="AE44" s="2">
        <v>1E-3</v>
      </c>
      <c r="AG44" s="3" t="s">
        <v>5</v>
      </c>
      <c r="AH44" s="2" t="s">
        <v>59</v>
      </c>
      <c r="AI44" s="2" t="s">
        <v>59</v>
      </c>
      <c r="AJ44" s="2">
        <v>19.36</v>
      </c>
      <c r="AL44" s="3" t="s">
        <v>5</v>
      </c>
      <c r="AM44" s="2" t="s">
        <v>59</v>
      </c>
      <c r="AN44" s="2" t="s">
        <v>59</v>
      </c>
      <c r="AO44" s="2">
        <v>0.28000000000000003</v>
      </c>
      <c r="AQ44" s="3" t="s">
        <v>5</v>
      </c>
      <c r="AR44" s="2" t="s">
        <v>59</v>
      </c>
      <c r="AS44" s="2" t="s">
        <v>59</v>
      </c>
      <c r="AT44" s="2">
        <v>2E-3</v>
      </c>
      <c r="AV44" s="3" t="s">
        <v>5</v>
      </c>
      <c r="AW44" s="2" t="s">
        <v>59</v>
      </c>
      <c r="AX44" s="2" t="s">
        <v>59</v>
      </c>
      <c r="AY44" s="2">
        <v>2.54</v>
      </c>
      <c r="BA44" s="3" t="s">
        <v>5</v>
      </c>
      <c r="BB44" s="2" t="s">
        <v>59</v>
      </c>
      <c r="BC44" s="2" t="s">
        <v>59</v>
      </c>
      <c r="BD44" s="2">
        <v>0.06</v>
      </c>
      <c r="BF44" s="3" t="s">
        <v>5</v>
      </c>
      <c r="BG44" s="2">
        <v>0</v>
      </c>
      <c r="BH44" s="2">
        <v>0</v>
      </c>
      <c r="BI44" s="2">
        <v>0</v>
      </c>
      <c r="BK44" s="3" t="s">
        <v>5</v>
      </c>
      <c r="BL44" s="2" t="s">
        <v>59</v>
      </c>
      <c r="BM44" s="2" t="s">
        <v>59</v>
      </c>
      <c r="BN44" s="2">
        <f t="shared" si="25"/>
        <v>30.11</v>
      </c>
      <c r="BP44" s="3" t="s">
        <v>5</v>
      </c>
      <c r="BQ44" s="2" t="s">
        <v>59</v>
      </c>
      <c r="BR44" s="2" t="s">
        <v>59</v>
      </c>
      <c r="BS44" s="2">
        <f t="shared" si="26"/>
        <v>0.43</v>
      </c>
      <c r="BU44" s="3" t="s">
        <v>5</v>
      </c>
      <c r="BV44" s="2" t="s">
        <v>59</v>
      </c>
      <c r="BW44" s="2" t="s">
        <v>59</v>
      </c>
      <c r="BX44" s="2">
        <f t="shared" si="27"/>
        <v>3.0000000000000001E-3</v>
      </c>
    </row>
    <row r="45" spans="12:109" x14ac:dyDescent="0.25">
      <c r="L45" s="3" t="s">
        <v>5</v>
      </c>
      <c r="M45" s="2">
        <v>97</v>
      </c>
      <c r="N45" s="8">
        <f>C18</f>
        <v>19621.464952319999</v>
      </c>
      <c r="O45" s="8">
        <f>N45*5</f>
        <v>98107.324761600001</v>
      </c>
      <c r="R45" s="4" t="s">
        <v>8</v>
      </c>
      <c r="S45" s="2">
        <f>SUM(S41:S44)</f>
        <v>26.43</v>
      </c>
      <c r="T45" s="2">
        <f>SUM(T41:T44)</f>
        <v>31.180000000000003</v>
      </c>
      <c r="U45" s="2">
        <f>SUM(U41:U44)</f>
        <v>24.76</v>
      </c>
      <c r="W45" s="4" t="s">
        <v>8</v>
      </c>
      <c r="X45" s="2">
        <f>SUM(X41:X44)</f>
        <v>0.52</v>
      </c>
      <c r="Y45" s="2">
        <f>SUM(Y41:Y44)</f>
        <v>0.57000000000000006</v>
      </c>
      <c r="Z45" s="2">
        <f>SUM(Z41:Z44)</f>
        <v>0.31</v>
      </c>
      <c r="AB45" s="4" t="s">
        <v>8</v>
      </c>
      <c r="AC45" s="2">
        <f>SUM(AC41:AC44)</f>
        <v>1E-3</v>
      </c>
      <c r="AD45" s="2">
        <f>SUM(AD41:AD44)</f>
        <v>1E-3</v>
      </c>
      <c r="AE45" s="2">
        <f>SUM(AE41:AE44)</f>
        <v>2E-3</v>
      </c>
      <c r="AG45" s="4" t="s">
        <v>8</v>
      </c>
      <c r="AH45" s="2">
        <f>SUM(AH41:AH44)</f>
        <v>58.79</v>
      </c>
      <c r="AI45" s="2">
        <f>SUM(AI41:AI44)</f>
        <v>69.680000000000007</v>
      </c>
      <c r="AJ45" s="2">
        <f>SUM(AJ41:AJ44)</f>
        <v>57.02</v>
      </c>
      <c r="AL45" s="4" t="s">
        <v>8</v>
      </c>
      <c r="AM45" s="2">
        <f>SUM(AM41:AM44)</f>
        <v>1.4</v>
      </c>
      <c r="AN45" s="2">
        <f>SUM(AN41:AN44)</f>
        <v>1.5100000000000002</v>
      </c>
      <c r="AO45" s="2">
        <f>SUM(AO41:AO44)</f>
        <v>0.85000000000000009</v>
      </c>
      <c r="AQ45" s="4" t="s">
        <v>8</v>
      </c>
      <c r="AR45" s="2">
        <f>SUM(AR41:AR44)</f>
        <v>4.0000000000000001E-3</v>
      </c>
      <c r="AS45" s="2">
        <f>SUM(AS41:AS44)</f>
        <v>3.0000000000000001E-3</v>
      </c>
      <c r="AT45" s="2">
        <f>SUM(AT41:AT44)</f>
        <v>5.0000000000000001E-3</v>
      </c>
      <c r="AV45" s="4" t="s">
        <v>8</v>
      </c>
      <c r="AW45" s="2">
        <f>SUM(AW41:AW44)</f>
        <v>6.62</v>
      </c>
      <c r="AX45" s="2">
        <f>SUM(AX41:AX44)</f>
        <v>7.9200000000000008</v>
      </c>
      <c r="AY45" s="2">
        <f>SUM(AY41:AY44)</f>
        <v>7.03</v>
      </c>
      <c r="BA45" s="4" t="s">
        <v>8</v>
      </c>
      <c r="BB45" s="2">
        <f>SUM(BB41:BB44)</f>
        <v>0.25</v>
      </c>
      <c r="BC45" s="2">
        <f>SUM(BC41:BC44)</f>
        <v>0.26</v>
      </c>
      <c r="BD45" s="2">
        <f>SUM(BD41:BD44)</f>
        <v>0.16</v>
      </c>
      <c r="BF45" s="4" t="s">
        <v>8</v>
      </c>
      <c r="BG45" s="2">
        <f>SUM(BG41:BG44)</f>
        <v>0</v>
      </c>
      <c r="BH45" s="2">
        <f>SUM(BH41:BH44)</f>
        <v>0</v>
      </c>
      <c r="BI45" s="2">
        <f>SUM(BI41:BI44)</f>
        <v>0</v>
      </c>
      <c r="BK45" s="4" t="s">
        <v>8</v>
      </c>
      <c r="BL45" s="2">
        <f>SUM(BL41:BL44)</f>
        <v>91.84</v>
      </c>
      <c r="BM45" s="2">
        <f>SUM(BM41:BM44)</f>
        <v>108.78</v>
      </c>
      <c r="BN45" s="2">
        <f>SUM(BN41:BN44)</f>
        <v>88.81</v>
      </c>
      <c r="BP45" s="4" t="s">
        <v>8</v>
      </c>
      <c r="BQ45" s="2">
        <f>SUM(BQ41:BQ44)</f>
        <v>2.17</v>
      </c>
      <c r="BR45" s="2">
        <f>SUM(BR41:BR44)</f>
        <v>2.3400000000000003</v>
      </c>
      <c r="BS45" s="2">
        <f>SUM(BS41:BS44)</f>
        <v>1.32</v>
      </c>
      <c r="BU45" s="4" t="s">
        <v>8</v>
      </c>
      <c r="BV45" s="2">
        <f>SUM(BV41:BV44)</f>
        <v>5.0000000000000001E-3</v>
      </c>
      <c r="BW45" s="2">
        <f>SUM(BW41:BW44)</f>
        <v>4.0000000000000001E-3</v>
      </c>
      <c r="BX45" s="2">
        <f>SUM(BX41:BX44)</f>
        <v>7.0000000000000001E-3</v>
      </c>
    </row>
    <row r="47" spans="12:109" x14ac:dyDescent="0.25">
      <c r="L47" s="29" t="s">
        <v>26</v>
      </c>
      <c r="M47" s="29"/>
      <c r="N47" s="29"/>
      <c r="O47" s="29"/>
      <c r="R47" s="24" t="s">
        <v>38</v>
      </c>
      <c r="S47" s="24"/>
      <c r="T47" s="24"/>
      <c r="U47" s="24"/>
      <c r="W47" s="24" t="s">
        <v>46</v>
      </c>
      <c r="X47" s="24"/>
      <c r="Y47" s="24"/>
      <c r="Z47" s="24"/>
      <c r="AB47" s="24" t="s">
        <v>57</v>
      </c>
      <c r="AC47" s="24"/>
      <c r="AD47" s="24"/>
      <c r="AE47" s="24"/>
      <c r="AG47" s="24" t="s">
        <v>38</v>
      </c>
      <c r="AH47" s="24"/>
      <c r="AI47" s="24"/>
      <c r="AJ47" s="24"/>
      <c r="AL47" s="24" t="s">
        <v>46</v>
      </c>
      <c r="AM47" s="24"/>
      <c r="AN47" s="24"/>
      <c r="AO47" s="24"/>
      <c r="AQ47" s="24" t="s">
        <v>57</v>
      </c>
      <c r="AR47" s="24"/>
      <c r="AS47" s="24"/>
      <c r="AT47" s="24"/>
      <c r="AV47" s="24" t="s">
        <v>38</v>
      </c>
      <c r="AW47" s="24"/>
      <c r="AX47" s="24"/>
      <c r="AY47" s="24"/>
      <c r="BA47" s="24" t="s">
        <v>46</v>
      </c>
      <c r="BB47" s="24"/>
      <c r="BC47" s="24"/>
      <c r="BD47" s="24"/>
      <c r="BF47" s="24" t="s">
        <v>57</v>
      </c>
      <c r="BG47" s="24"/>
      <c r="BH47" s="24"/>
      <c r="BI47" s="24"/>
      <c r="BK47" s="24" t="s">
        <v>38</v>
      </c>
      <c r="BL47" s="24"/>
      <c r="BM47" s="24"/>
      <c r="BN47" s="24"/>
      <c r="BP47" s="24" t="s">
        <v>46</v>
      </c>
      <c r="BQ47" s="24"/>
      <c r="BR47" s="24"/>
      <c r="BS47" s="24"/>
      <c r="BU47" s="24" t="s">
        <v>57</v>
      </c>
      <c r="BV47" s="24"/>
      <c r="BW47" s="24"/>
      <c r="BX47" s="24"/>
    </row>
    <row r="48" spans="12:109" x14ac:dyDescent="0.25">
      <c r="L48" s="24" t="s">
        <v>19</v>
      </c>
      <c r="M48" s="24"/>
      <c r="N48" s="24"/>
      <c r="O48" s="24"/>
      <c r="R48" s="3"/>
      <c r="S48" s="3">
        <v>2000</v>
      </c>
      <c r="T48" s="3">
        <v>2007</v>
      </c>
      <c r="U48" s="3">
        <v>2015</v>
      </c>
      <c r="W48" s="3"/>
      <c r="X48" s="3">
        <v>2000</v>
      </c>
      <c r="Y48" s="3">
        <v>2007</v>
      </c>
      <c r="Z48" s="3">
        <v>2015</v>
      </c>
      <c r="AB48" s="3"/>
      <c r="AC48" s="3">
        <v>2000</v>
      </c>
      <c r="AD48" s="3">
        <v>2007</v>
      </c>
      <c r="AE48" s="3">
        <v>2015</v>
      </c>
      <c r="AG48" s="3"/>
      <c r="AH48" s="3">
        <v>2000</v>
      </c>
      <c r="AI48" s="3">
        <v>2007</v>
      </c>
      <c r="AJ48" s="3">
        <v>2015</v>
      </c>
      <c r="AL48" s="3"/>
      <c r="AM48" s="3">
        <v>2000</v>
      </c>
      <c r="AN48" s="3">
        <v>2007</v>
      </c>
      <c r="AO48" s="3">
        <v>2015</v>
      </c>
      <c r="AQ48" s="3"/>
      <c r="AR48" s="3">
        <v>2000</v>
      </c>
      <c r="AS48" s="3">
        <v>2007</v>
      </c>
      <c r="AT48" s="3">
        <v>2015</v>
      </c>
      <c r="AV48" s="3"/>
      <c r="AW48" s="3">
        <v>2000</v>
      </c>
      <c r="AX48" s="3">
        <v>2007</v>
      </c>
      <c r="AY48" s="3">
        <v>2015</v>
      </c>
      <c r="BA48" s="3"/>
      <c r="BB48" s="3">
        <v>2000</v>
      </c>
      <c r="BC48" s="3">
        <v>2007</v>
      </c>
      <c r="BD48" s="3">
        <v>2015</v>
      </c>
      <c r="BF48" s="3"/>
      <c r="BG48" s="3">
        <v>2000</v>
      </c>
      <c r="BH48" s="3">
        <v>2007</v>
      </c>
      <c r="BI48" s="3">
        <v>2015</v>
      </c>
      <c r="BK48" s="3"/>
      <c r="BL48" s="3">
        <v>2000</v>
      </c>
      <c r="BM48" s="3">
        <v>2007</v>
      </c>
      <c r="BN48" s="3">
        <v>2015</v>
      </c>
      <c r="BP48" s="3"/>
      <c r="BQ48" s="3">
        <v>2000</v>
      </c>
      <c r="BR48" s="3">
        <v>2007</v>
      </c>
      <c r="BS48" s="3">
        <v>2015</v>
      </c>
      <c r="BU48" s="3"/>
      <c r="BV48" s="3">
        <v>2000</v>
      </c>
      <c r="BW48" s="3">
        <v>2007</v>
      </c>
      <c r="BX48" s="3">
        <v>2015</v>
      </c>
    </row>
    <row r="49" spans="12:76" x14ac:dyDescent="0.25">
      <c r="L49" s="3"/>
      <c r="M49" s="3" t="s">
        <v>16</v>
      </c>
      <c r="N49" s="3" t="s">
        <v>17</v>
      </c>
      <c r="O49" s="3" t="s">
        <v>18</v>
      </c>
      <c r="R49" s="3" t="s">
        <v>6</v>
      </c>
      <c r="S49" s="2">
        <v>16.350000000000001</v>
      </c>
      <c r="T49" s="2">
        <v>17.670000000000002</v>
      </c>
      <c r="U49" s="2" t="s">
        <v>59</v>
      </c>
      <c r="W49" s="3" t="s">
        <v>6</v>
      </c>
      <c r="X49" s="2">
        <v>0.28000000000000003</v>
      </c>
      <c r="Y49" s="2">
        <v>0.3</v>
      </c>
      <c r="Z49" s="2" t="s">
        <v>59</v>
      </c>
      <c r="AB49" s="3" t="s">
        <v>6</v>
      </c>
      <c r="AC49" s="2">
        <v>0.92</v>
      </c>
      <c r="AD49" s="2">
        <v>1</v>
      </c>
      <c r="AE49" s="2" t="s">
        <v>59</v>
      </c>
      <c r="AG49" s="3" t="s">
        <v>6</v>
      </c>
      <c r="AH49" s="2">
        <v>36.340000000000003</v>
      </c>
      <c r="AI49" s="2">
        <v>39.28</v>
      </c>
      <c r="AJ49" s="2" t="s">
        <v>59</v>
      </c>
      <c r="AL49" s="3" t="s">
        <v>6</v>
      </c>
      <c r="AM49" s="2">
        <v>0.75</v>
      </c>
      <c r="AN49" s="2">
        <v>0.8</v>
      </c>
      <c r="AO49" s="2" t="s">
        <v>59</v>
      </c>
      <c r="AQ49" s="3" t="s">
        <v>6</v>
      </c>
      <c r="AR49" s="2">
        <v>2.42</v>
      </c>
      <c r="AS49" s="2">
        <v>2.64</v>
      </c>
      <c r="AT49" s="2" t="s">
        <v>59</v>
      </c>
      <c r="AV49" s="3" t="s">
        <v>6</v>
      </c>
      <c r="AW49" s="2">
        <v>4.03</v>
      </c>
      <c r="AX49" s="2">
        <v>4.3600000000000003</v>
      </c>
      <c r="AY49" s="2" t="s">
        <v>59</v>
      </c>
      <c r="BA49" s="3" t="s">
        <v>6</v>
      </c>
      <c r="BB49" s="2">
        <v>0.13</v>
      </c>
      <c r="BC49" s="2">
        <v>0.14000000000000001</v>
      </c>
      <c r="BD49" s="2" t="s">
        <v>59</v>
      </c>
      <c r="BF49" s="3" t="s">
        <v>6</v>
      </c>
      <c r="BG49" s="2">
        <v>1.08</v>
      </c>
      <c r="BH49" s="2">
        <v>1.17</v>
      </c>
      <c r="BI49" s="2" t="s">
        <v>59</v>
      </c>
      <c r="BK49" s="3" t="s">
        <v>6</v>
      </c>
      <c r="BL49" s="2">
        <f>S49+AH49+AW49</f>
        <v>56.720000000000006</v>
      </c>
      <c r="BM49" s="2">
        <f t="shared" ref="BM49:BN52" si="31">T49+AI49+AX49</f>
        <v>61.31</v>
      </c>
      <c r="BN49" s="2" t="s">
        <v>59</v>
      </c>
      <c r="BP49" s="3" t="s">
        <v>6</v>
      </c>
      <c r="BQ49" s="2">
        <f>X49+AM49+BB49</f>
        <v>1.1600000000000001</v>
      </c>
      <c r="BR49" s="2">
        <f t="shared" ref="BR49:BS52" si="32">Y49+AN49+BC49</f>
        <v>1.2400000000000002</v>
      </c>
      <c r="BS49" s="2" t="s">
        <v>59</v>
      </c>
      <c r="BU49" s="3" t="s">
        <v>6</v>
      </c>
      <c r="BV49" s="2">
        <f>AC49+AR49+BG49</f>
        <v>4.42</v>
      </c>
      <c r="BW49" s="2">
        <f t="shared" ref="BW49:BX52" si="33">AD49+AS49+BH49</f>
        <v>4.8100000000000005</v>
      </c>
      <c r="BX49" s="2" t="s">
        <v>59</v>
      </c>
    </row>
    <row r="50" spans="12:76" x14ac:dyDescent="0.25">
      <c r="L50" s="3" t="s">
        <v>6</v>
      </c>
      <c r="M50" s="2">
        <v>115</v>
      </c>
      <c r="N50" s="8">
        <f>C27</f>
        <v>5606.1328435199985</v>
      </c>
      <c r="O50" s="8">
        <f>N50*10</f>
        <v>56061.328435199983</v>
      </c>
      <c r="R50" s="3" t="s">
        <v>3</v>
      </c>
      <c r="S50" s="2">
        <v>7.17</v>
      </c>
      <c r="T50" s="2">
        <v>5.65</v>
      </c>
      <c r="U50" s="2">
        <v>2.65</v>
      </c>
      <c r="W50" s="3" t="s">
        <v>3</v>
      </c>
      <c r="X50" s="2">
        <v>7.0000000000000007E-2</v>
      </c>
      <c r="Y50" s="2">
        <v>0.05</v>
      </c>
      <c r="Z50" s="2">
        <v>0.03</v>
      </c>
      <c r="AB50" s="3" t="s">
        <v>3</v>
      </c>
      <c r="AC50" s="2">
        <v>0.61</v>
      </c>
      <c r="AD50" s="2">
        <v>0.48</v>
      </c>
      <c r="AE50" s="2">
        <v>0.23</v>
      </c>
      <c r="AG50" s="3" t="s">
        <v>3</v>
      </c>
      <c r="AH50" s="2">
        <v>15.99</v>
      </c>
      <c r="AI50" s="2">
        <v>12.6</v>
      </c>
      <c r="AJ50" s="2">
        <v>5.9</v>
      </c>
      <c r="AL50" s="3" t="s">
        <v>3</v>
      </c>
      <c r="AM50" s="2">
        <v>0.19</v>
      </c>
      <c r="AN50" s="2">
        <v>0.15</v>
      </c>
      <c r="AO50" s="2">
        <v>7.0000000000000007E-2</v>
      </c>
      <c r="AQ50" s="3" t="s">
        <v>3</v>
      </c>
      <c r="AR50" s="2">
        <v>1.57</v>
      </c>
      <c r="AS50" s="2">
        <v>1.25</v>
      </c>
      <c r="AT50" s="2">
        <v>0.59</v>
      </c>
      <c r="AV50" s="3" t="s">
        <v>3</v>
      </c>
      <c r="AW50" s="2">
        <v>1.86</v>
      </c>
      <c r="AX50" s="2">
        <v>1.47</v>
      </c>
      <c r="AY50" s="2">
        <v>0.69</v>
      </c>
      <c r="BA50" s="3" t="s">
        <v>3</v>
      </c>
      <c r="BB50" s="2">
        <v>0.04</v>
      </c>
      <c r="BC50" s="2">
        <v>0.03</v>
      </c>
      <c r="BD50" s="2">
        <v>0.02</v>
      </c>
      <c r="BF50" s="3" t="s">
        <v>3</v>
      </c>
      <c r="BG50" s="2">
        <v>0.72</v>
      </c>
      <c r="BH50" s="2">
        <v>0.56999999999999995</v>
      </c>
      <c r="BI50" s="2">
        <v>0.27</v>
      </c>
      <c r="BK50" s="3" t="s">
        <v>3</v>
      </c>
      <c r="BL50" s="2">
        <f t="shared" ref="BL50" si="34">S50+AH50+AW50</f>
        <v>25.02</v>
      </c>
      <c r="BM50" s="2">
        <f t="shared" si="31"/>
        <v>19.72</v>
      </c>
      <c r="BN50" s="2">
        <f t="shared" si="31"/>
        <v>9.24</v>
      </c>
      <c r="BP50" s="3" t="s">
        <v>3</v>
      </c>
      <c r="BQ50" s="2">
        <f t="shared" ref="BQ50" si="35">X50+AM50+BB50</f>
        <v>0.3</v>
      </c>
      <c r="BR50" s="2">
        <f t="shared" si="32"/>
        <v>0.23</v>
      </c>
      <c r="BS50" s="2">
        <f t="shared" si="32"/>
        <v>0.12000000000000001</v>
      </c>
      <c r="BU50" s="3" t="s">
        <v>3</v>
      </c>
      <c r="BV50" s="2">
        <f t="shared" ref="BV50" si="36">AC50+AR50+BG50</f>
        <v>2.9000000000000004</v>
      </c>
      <c r="BW50" s="2">
        <f t="shared" si="33"/>
        <v>2.2999999999999998</v>
      </c>
      <c r="BX50" s="2">
        <f t="shared" si="33"/>
        <v>1.0899999999999999</v>
      </c>
    </row>
    <row r="51" spans="12:76" x14ac:dyDescent="0.25">
      <c r="L51" s="3" t="s">
        <v>3</v>
      </c>
      <c r="M51" s="2">
        <v>82</v>
      </c>
      <c r="N51" s="8">
        <f>C27</f>
        <v>5606.1328435199985</v>
      </c>
      <c r="O51" s="8">
        <f>N51*1</f>
        <v>5606.1328435199985</v>
      </c>
      <c r="R51" s="3" t="s">
        <v>4</v>
      </c>
      <c r="S51" s="2" t="s">
        <v>59</v>
      </c>
      <c r="T51" s="2">
        <v>4.4400000000000004</v>
      </c>
      <c r="U51" s="2">
        <v>12.09</v>
      </c>
      <c r="W51" s="3" t="s">
        <v>4</v>
      </c>
      <c r="X51" s="2" t="s">
        <v>59</v>
      </c>
      <c r="Y51" s="2">
        <v>0.02</v>
      </c>
      <c r="Z51" s="2">
        <v>0.06</v>
      </c>
      <c r="AB51" s="3" t="s">
        <v>4</v>
      </c>
      <c r="AC51" s="2" t="s">
        <v>59</v>
      </c>
      <c r="AD51" s="2">
        <v>0.36</v>
      </c>
      <c r="AE51" s="2">
        <v>1</v>
      </c>
      <c r="AG51" s="3" t="s">
        <v>4</v>
      </c>
      <c r="AH51" s="2" t="s">
        <v>59</v>
      </c>
      <c r="AI51" s="2">
        <v>10.14</v>
      </c>
      <c r="AJ51" s="2">
        <v>27.62</v>
      </c>
      <c r="AL51" s="3" t="s">
        <v>4</v>
      </c>
      <c r="AM51" s="2" t="s">
        <v>59</v>
      </c>
      <c r="AN51" s="2">
        <v>0.06</v>
      </c>
      <c r="AO51" s="2">
        <v>0.16</v>
      </c>
      <c r="AQ51" s="3" t="s">
        <v>4</v>
      </c>
      <c r="AR51" s="2" t="s">
        <v>59</v>
      </c>
      <c r="AS51" s="2">
        <v>0.92</v>
      </c>
      <c r="AT51" s="2">
        <v>2.56</v>
      </c>
      <c r="AV51" s="3" t="s">
        <v>4</v>
      </c>
      <c r="AW51" s="2" t="s">
        <v>59</v>
      </c>
      <c r="AX51" s="2">
        <v>1.22</v>
      </c>
      <c r="AY51" s="2">
        <v>3.31</v>
      </c>
      <c r="BA51" s="3" t="s">
        <v>4</v>
      </c>
      <c r="BB51" s="2" t="s">
        <v>59</v>
      </c>
      <c r="BC51" s="2">
        <v>0.01</v>
      </c>
      <c r="BD51" s="2">
        <v>0.03</v>
      </c>
      <c r="BF51" s="3" t="s">
        <v>4</v>
      </c>
      <c r="BG51" s="2" t="s">
        <v>59</v>
      </c>
      <c r="BH51" s="2">
        <v>0.43</v>
      </c>
      <c r="BI51" s="2">
        <v>1.18</v>
      </c>
      <c r="BK51" s="3" t="s">
        <v>4</v>
      </c>
      <c r="BL51" s="2" t="s">
        <v>59</v>
      </c>
      <c r="BM51" s="2">
        <f t="shared" si="31"/>
        <v>15.800000000000002</v>
      </c>
      <c r="BN51" s="2">
        <f t="shared" si="31"/>
        <v>43.02</v>
      </c>
      <c r="BP51" s="3" t="s">
        <v>4</v>
      </c>
      <c r="BQ51" s="2" t="s">
        <v>59</v>
      </c>
      <c r="BR51" s="2">
        <f t="shared" si="32"/>
        <v>0.09</v>
      </c>
      <c r="BS51" s="2">
        <f t="shared" si="32"/>
        <v>0.25</v>
      </c>
      <c r="BU51" s="3" t="s">
        <v>4</v>
      </c>
      <c r="BV51" s="2" t="s">
        <v>59</v>
      </c>
      <c r="BW51" s="2">
        <f t="shared" si="33"/>
        <v>1.71</v>
      </c>
      <c r="BX51" s="2">
        <f t="shared" si="33"/>
        <v>4.74</v>
      </c>
    </row>
    <row r="52" spans="12:76" x14ac:dyDescent="0.25">
      <c r="L52" s="6"/>
      <c r="M52" s="6"/>
      <c r="N52" s="6"/>
      <c r="O52" s="6"/>
      <c r="R52" s="3" t="s">
        <v>5</v>
      </c>
      <c r="S52" s="2" t="s">
        <v>59</v>
      </c>
      <c r="T52" s="2" t="s">
        <v>59</v>
      </c>
      <c r="U52" s="2">
        <v>7.06</v>
      </c>
      <c r="W52" s="3" t="s">
        <v>5</v>
      </c>
      <c r="X52" s="2" t="s">
        <v>59</v>
      </c>
      <c r="Y52" s="2" t="s">
        <v>59</v>
      </c>
      <c r="Z52" s="2">
        <v>0.03</v>
      </c>
      <c r="AB52" s="3" t="s">
        <v>5</v>
      </c>
      <c r="AC52" s="2" t="s">
        <v>59</v>
      </c>
      <c r="AD52" s="2" t="s">
        <v>59</v>
      </c>
      <c r="AE52" s="2">
        <v>0.73</v>
      </c>
      <c r="AG52" s="3" t="s">
        <v>5</v>
      </c>
      <c r="AH52" s="2" t="s">
        <v>59</v>
      </c>
      <c r="AI52" s="2" t="s">
        <v>59</v>
      </c>
      <c r="AJ52" s="2">
        <v>16.649999999999999</v>
      </c>
      <c r="AL52" s="3" t="s">
        <v>5</v>
      </c>
      <c r="AM52" s="2" t="s">
        <v>59</v>
      </c>
      <c r="AN52" s="2" t="s">
        <v>59</v>
      </c>
      <c r="AO52" s="2">
        <v>0.1</v>
      </c>
      <c r="AQ52" s="3" t="s">
        <v>5</v>
      </c>
      <c r="AR52" s="2" t="s">
        <v>59</v>
      </c>
      <c r="AS52" s="2" t="s">
        <v>59</v>
      </c>
      <c r="AT52" s="2">
        <v>1.87</v>
      </c>
      <c r="AV52" s="3" t="s">
        <v>5</v>
      </c>
      <c r="AW52" s="2" t="s">
        <v>59</v>
      </c>
      <c r="AX52" s="2" t="s">
        <v>59</v>
      </c>
      <c r="AY52" s="2">
        <v>2.1800000000000002</v>
      </c>
      <c r="BA52" s="3" t="s">
        <v>5</v>
      </c>
      <c r="BB52" s="2" t="s">
        <v>59</v>
      </c>
      <c r="BC52" s="2" t="s">
        <v>59</v>
      </c>
      <c r="BD52" s="2">
        <v>0.02</v>
      </c>
      <c r="BF52" s="3" t="s">
        <v>5</v>
      </c>
      <c r="BG52" s="2" t="s">
        <v>59</v>
      </c>
      <c r="BH52" s="2" t="s">
        <v>59</v>
      </c>
      <c r="BI52" s="2">
        <v>0.86</v>
      </c>
      <c r="BK52" s="3" t="s">
        <v>5</v>
      </c>
      <c r="BL52" s="2" t="s">
        <v>59</v>
      </c>
      <c r="BM52" s="2" t="s">
        <v>59</v>
      </c>
      <c r="BN52" s="2">
        <f t="shared" si="31"/>
        <v>25.889999999999997</v>
      </c>
      <c r="BP52" s="3" t="s">
        <v>5</v>
      </c>
      <c r="BQ52" s="2" t="s">
        <v>59</v>
      </c>
      <c r="BR52" s="2" t="s">
        <v>59</v>
      </c>
      <c r="BS52" s="2">
        <f t="shared" si="32"/>
        <v>0.15</v>
      </c>
      <c r="BU52" s="3" t="s">
        <v>5</v>
      </c>
      <c r="BV52" s="2" t="s">
        <v>59</v>
      </c>
      <c r="BW52" s="2" t="s">
        <v>59</v>
      </c>
      <c r="BX52" s="2">
        <f t="shared" si="33"/>
        <v>3.46</v>
      </c>
    </row>
    <row r="53" spans="12:76" x14ac:dyDescent="0.25">
      <c r="L53" s="20" t="s">
        <v>20</v>
      </c>
      <c r="M53" s="25"/>
      <c r="N53" s="25"/>
      <c r="O53" s="21"/>
      <c r="R53" s="4" t="s">
        <v>8</v>
      </c>
      <c r="S53" s="2">
        <f>SUM(S49:S52)</f>
        <v>23.520000000000003</v>
      </c>
      <c r="T53" s="2">
        <f>SUM(T49:T52)</f>
        <v>27.76</v>
      </c>
      <c r="U53" s="2">
        <f>SUM(U49:U52)</f>
        <v>21.8</v>
      </c>
      <c r="W53" s="4" t="s">
        <v>8</v>
      </c>
      <c r="X53" s="2">
        <f>SUM(X49:X52)</f>
        <v>0.35000000000000003</v>
      </c>
      <c r="Y53" s="2">
        <f>SUM(Y49:Y52)</f>
        <v>0.37</v>
      </c>
      <c r="Z53" s="2">
        <f>SUM(Z49:Z52)</f>
        <v>0.12</v>
      </c>
      <c r="AB53" s="4" t="s">
        <v>8</v>
      </c>
      <c r="AC53" s="2">
        <f>SUM(AC49:AC52)</f>
        <v>1.53</v>
      </c>
      <c r="AD53" s="2">
        <f>SUM(AD49:AD52)</f>
        <v>1.8399999999999999</v>
      </c>
      <c r="AE53" s="2">
        <f>SUM(AE49:AE52)</f>
        <v>1.96</v>
      </c>
      <c r="AG53" s="4" t="s">
        <v>8</v>
      </c>
      <c r="AH53" s="2">
        <f>SUM(AH49:AH52)</f>
        <v>52.330000000000005</v>
      </c>
      <c r="AI53" s="2">
        <f>SUM(AI49:AI52)</f>
        <v>62.02</v>
      </c>
      <c r="AJ53" s="2">
        <f>SUM(AJ49:AJ52)</f>
        <v>50.17</v>
      </c>
      <c r="AL53" s="4" t="s">
        <v>8</v>
      </c>
      <c r="AM53" s="2">
        <f>SUM(AM49:AM52)</f>
        <v>0.94</v>
      </c>
      <c r="AN53" s="2">
        <f>SUM(AN49:AN52)</f>
        <v>1.01</v>
      </c>
      <c r="AO53" s="2">
        <f>SUM(AO49:AO52)</f>
        <v>0.33</v>
      </c>
      <c r="AQ53" s="4" t="s">
        <v>8</v>
      </c>
      <c r="AR53" s="2">
        <f>SUM(AR49:AR52)</f>
        <v>3.99</v>
      </c>
      <c r="AS53" s="2">
        <f>SUM(AS49:AS52)</f>
        <v>4.8100000000000005</v>
      </c>
      <c r="AT53" s="2">
        <f>SUM(AT49:AT52)</f>
        <v>5.0199999999999996</v>
      </c>
      <c r="AV53" s="4" t="s">
        <v>8</v>
      </c>
      <c r="AW53" s="2">
        <f>SUM(AW49:AW52)</f>
        <v>5.8900000000000006</v>
      </c>
      <c r="AX53" s="2">
        <f>SUM(AX49:AX52)</f>
        <v>7.05</v>
      </c>
      <c r="AY53" s="2">
        <f>SUM(AY49:AY52)</f>
        <v>6.18</v>
      </c>
      <c r="BA53" s="4" t="s">
        <v>8</v>
      </c>
      <c r="BB53" s="2">
        <f>SUM(BB49:BB52)</f>
        <v>0.17</v>
      </c>
      <c r="BC53" s="2">
        <f>SUM(BC49:BC52)</f>
        <v>0.18000000000000002</v>
      </c>
      <c r="BD53" s="2">
        <f>SUM(BD49:BD52)</f>
        <v>7.0000000000000007E-2</v>
      </c>
      <c r="BF53" s="4" t="s">
        <v>8</v>
      </c>
      <c r="BG53" s="2">
        <f>SUM(BG49:BG52)</f>
        <v>1.8</v>
      </c>
      <c r="BH53" s="2">
        <f>SUM(BH49:BH52)</f>
        <v>2.17</v>
      </c>
      <c r="BI53" s="2">
        <f>SUM(BI49:BI52)</f>
        <v>2.31</v>
      </c>
      <c r="BK53" s="4" t="s">
        <v>8</v>
      </c>
      <c r="BL53" s="2">
        <f>SUM(BL49:BL52)</f>
        <v>81.740000000000009</v>
      </c>
      <c r="BM53" s="2">
        <f>SUM(BM49:BM52)</f>
        <v>96.83</v>
      </c>
      <c r="BN53" s="2">
        <f>SUM(BN49:BN52)</f>
        <v>78.150000000000006</v>
      </c>
      <c r="BP53" s="4" t="s">
        <v>8</v>
      </c>
      <c r="BQ53" s="2">
        <f>SUM(BQ49:BQ52)</f>
        <v>1.4600000000000002</v>
      </c>
      <c r="BR53" s="2">
        <f>SUM(BR49:BR52)</f>
        <v>1.5600000000000003</v>
      </c>
      <c r="BS53" s="2">
        <f>SUM(BS49:BS52)</f>
        <v>0.52</v>
      </c>
      <c r="BU53" s="4" t="s">
        <v>8</v>
      </c>
      <c r="BV53" s="2">
        <f>SUM(BV49:BV52)</f>
        <v>7.32</v>
      </c>
      <c r="BW53" s="2">
        <f>SUM(BW49:BW52)</f>
        <v>8.82</v>
      </c>
      <c r="BX53" s="2">
        <f>SUM(BX49:BX52)</f>
        <v>9.2899999999999991</v>
      </c>
    </row>
    <row r="54" spans="12:76" x14ac:dyDescent="0.25">
      <c r="L54" s="3"/>
      <c r="M54" s="3" t="s">
        <v>16</v>
      </c>
      <c r="N54" s="3" t="s">
        <v>17</v>
      </c>
      <c r="O54" s="3" t="s">
        <v>18</v>
      </c>
    </row>
    <row r="55" spans="12:76" x14ac:dyDescent="0.25">
      <c r="L55" s="3" t="s">
        <v>6</v>
      </c>
      <c r="M55" s="2">
        <v>125</v>
      </c>
      <c r="N55" s="8">
        <f>C27</f>
        <v>5606.1328435199985</v>
      </c>
      <c r="O55" s="8">
        <f>N55*17</f>
        <v>95304.258339839973</v>
      </c>
      <c r="R55" s="24" t="s">
        <v>39</v>
      </c>
      <c r="S55" s="24"/>
      <c r="T55" s="24"/>
      <c r="U55" s="24"/>
      <c r="W55" s="24" t="s">
        <v>47</v>
      </c>
      <c r="X55" s="24"/>
      <c r="Y55" s="24"/>
      <c r="Z55" s="24"/>
      <c r="AB55" s="26" t="s">
        <v>60</v>
      </c>
      <c r="AC55" s="26"/>
      <c r="AD55" s="26"/>
      <c r="AE55" s="26"/>
      <c r="AG55" s="24" t="s">
        <v>39</v>
      </c>
      <c r="AH55" s="24"/>
      <c r="AI55" s="24"/>
      <c r="AJ55" s="24"/>
      <c r="AL55" s="24" t="s">
        <v>47</v>
      </c>
      <c r="AM55" s="24"/>
      <c r="AN55" s="24"/>
      <c r="AO55" s="24"/>
      <c r="AQ55" s="26" t="s">
        <v>60</v>
      </c>
      <c r="AR55" s="26"/>
      <c r="AS55" s="26"/>
      <c r="AT55" s="26"/>
      <c r="AV55" s="24" t="s">
        <v>39</v>
      </c>
      <c r="AW55" s="24"/>
      <c r="AX55" s="24"/>
      <c r="AY55" s="24"/>
      <c r="BA55" s="24" t="s">
        <v>47</v>
      </c>
      <c r="BB55" s="24"/>
      <c r="BC55" s="24"/>
      <c r="BD55" s="24"/>
      <c r="BF55" s="26" t="s">
        <v>60</v>
      </c>
      <c r="BG55" s="26"/>
      <c r="BH55" s="26"/>
      <c r="BI55" s="26"/>
      <c r="BK55" s="24" t="s">
        <v>39</v>
      </c>
      <c r="BL55" s="24"/>
      <c r="BM55" s="24"/>
      <c r="BN55" s="24"/>
      <c r="BP55" s="24" t="s">
        <v>47</v>
      </c>
      <c r="BQ55" s="24"/>
      <c r="BR55" s="24"/>
      <c r="BS55" s="24"/>
      <c r="BU55" s="26" t="s">
        <v>60</v>
      </c>
      <c r="BV55" s="26"/>
      <c r="BW55" s="26"/>
      <c r="BX55" s="26"/>
    </row>
    <row r="56" spans="12:76" x14ac:dyDescent="0.25">
      <c r="L56" s="3" t="s">
        <v>3</v>
      </c>
      <c r="M56" s="2">
        <v>65</v>
      </c>
      <c r="N56" s="8">
        <f>C27</f>
        <v>5606.1328435199985</v>
      </c>
      <c r="O56" s="8">
        <f>N56*7</f>
        <v>39242.92990463999</v>
      </c>
      <c r="R56" s="3"/>
      <c r="S56" s="3">
        <v>2000</v>
      </c>
      <c r="T56" s="3">
        <v>2007</v>
      </c>
      <c r="U56" s="3">
        <v>2015</v>
      </c>
      <c r="W56" s="3"/>
      <c r="X56" s="3">
        <v>2000</v>
      </c>
      <c r="Y56" s="3">
        <v>2007</v>
      </c>
      <c r="Z56" s="3">
        <v>2015</v>
      </c>
      <c r="AB56" s="3" t="s">
        <v>6</v>
      </c>
      <c r="AC56" s="8">
        <f>X65/X57</f>
        <v>3.1559932616301669</v>
      </c>
      <c r="AD56" s="8">
        <f>Y65/Y57</f>
        <v>3.1560085836909875</v>
      </c>
      <c r="AE56" s="8"/>
      <c r="AG56" s="3"/>
      <c r="AH56" s="3">
        <v>2000</v>
      </c>
      <c r="AI56" s="3">
        <v>2007</v>
      </c>
      <c r="AJ56" s="3">
        <v>2015</v>
      </c>
      <c r="AL56" s="3"/>
      <c r="AM56" s="3">
        <v>2000</v>
      </c>
      <c r="AN56" s="3">
        <v>2007</v>
      </c>
      <c r="AO56" s="3">
        <v>2015</v>
      </c>
      <c r="AQ56" s="3" t="s">
        <v>6</v>
      </c>
      <c r="AR56" s="8">
        <f>AM65/AM57</f>
        <v>3.157826536723471</v>
      </c>
      <c r="AS56" s="8">
        <f>AN65/AN57</f>
        <v>3.1578441194149467</v>
      </c>
      <c r="AT56" s="8"/>
      <c r="AV56" s="3"/>
      <c r="AW56" s="3">
        <v>2000</v>
      </c>
      <c r="AX56" s="3">
        <v>2007</v>
      </c>
      <c r="AY56" s="3">
        <v>2015</v>
      </c>
      <c r="BA56" s="3"/>
      <c r="BB56" s="3">
        <v>2000</v>
      </c>
      <c r="BC56" s="3">
        <v>2007</v>
      </c>
      <c r="BD56" s="3">
        <v>2015</v>
      </c>
      <c r="BF56" s="3" t="s">
        <v>6</v>
      </c>
      <c r="BG56" s="8">
        <f>BB65/BB57</f>
        <v>3.1662415339959544</v>
      </c>
      <c r="BH56" s="8">
        <f>BC65/BC57</f>
        <v>3.1663834263979931</v>
      </c>
      <c r="BI56" s="8"/>
      <c r="BK56" s="3"/>
      <c r="BL56" s="3">
        <v>2000</v>
      </c>
      <c r="BM56" s="3">
        <v>2007</v>
      </c>
      <c r="BN56" s="3">
        <v>2015</v>
      </c>
      <c r="BP56" s="3"/>
      <c r="BQ56" s="3">
        <v>2000</v>
      </c>
      <c r="BR56" s="3">
        <v>2007</v>
      </c>
      <c r="BS56" s="3">
        <v>2015</v>
      </c>
      <c r="BU56" s="3" t="s">
        <v>6</v>
      </c>
      <c r="BV56" s="8">
        <f>BQ65/BQ57</f>
        <v>3.1580023838238507</v>
      </c>
      <c r="BW56" s="8">
        <f>BR65/BR57</f>
        <v>3.1580292894359481</v>
      </c>
      <c r="BX56" s="8"/>
    </row>
    <row r="57" spans="12:76" x14ac:dyDescent="0.25">
      <c r="L57" s="3" t="s">
        <v>4</v>
      </c>
      <c r="M57" s="2">
        <v>49</v>
      </c>
      <c r="N57" s="8">
        <f>C27</f>
        <v>5606.1328435199985</v>
      </c>
      <c r="O57" s="8">
        <f>N57*1</f>
        <v>5606.1328435199985</v>
      </c>
      <c r="R57" s="3" t="s">
        <v>6</v>
      </c>
      <c r="S57" s="2">
        <v>2.02</v>
      </c>
      <c r="T57" s="2">
        <v>2.1800000000000002</v>
      </c>
      <c r="U57" s="2" t="s">
        <v>59</v>
      </c>
      <c r="W57" s="3" t="s">
        <v>6</v>
      </c>
      <c r="X57" s="2">
        <v>385.85</v>
      </c>
      <c r="Y57" s="2">
        <v>419.4</v>
      </c>
      <c r="Z57" s="2" t="s">
        <v>59</v>
      </c>
      <c r="AB57" s="3" t="s">
        <v>3</v>
      </c>
      <c r="AC57" s="8">
        <f>X66/X58</f>
        <v>3.1554075998700877</v>
      </c>
      <c r="AD57" s="8">
        <f>Y66/Y58</f>
        <v>3.1553313530677047</v>
      </c>
      <c r="AE57" s="8">
        <f>Z66/Z58</f>
        <v>3.155498281786941</v>
      </c>
      <c r="AG57" s="3" t="s">
        <v>6</v>
      </c>
      <c r="AH57" s="2">
        <v>4.5</v>
      </c>
      <c r="AI57" s="2">
        <v>4.8499999999999996</v>
      </c>
      <c r="AJ57" s="2" t="s">
        <v>59</v>
      </c>
      <c r="AL57" s="3" t="s">
        <v>6</v>
      </c>
      <c r="AM57" s="2">
        <v>918.35</v>
      </c>
      <c r="AN57" s="2">
        <v>998.2</v>
      </c>
      <c r="AO57" s="2" t="s">
        <v>59</v>
      </c>
      <c r="AQ57" s="3" t="s">
        <v>3</v>
      </c>
      <c r="AR57" s="8">
        <f>AM66/AM58</f>
        <v>3.1571074964639321</v>
      </c>
      <c r="AS57" s="8">
        <f>AN66/AN58</f>
        <v>3.1571129053843068</v>
      </c>
      <c r="AT57" s="8">
        <f>AO66/AO58</f>
        <v>3.1571882892152283</v>
      </c>
      <c r="AV57" s="3" t="s">
        <v>6</v>
      </c>
      <c r="AW57" s="2">
        <v>0.5</v>
      </c>
      <c r="AX57" s="2">
        <v>0.54</v>
      </c>
      <c r="AY57" s="2" t="s">
        <v>59</v>
      </c>
      <c r="BA57" s="3" t="s">
        <v>6</v>
      </c>
      <c r="BB57" s="2">
        <v>113.69</v>
      </c>
      <c r="BC57" s="2">
        <v>123.57</v>
      </c>
      <c r="BD57" s="2" t="s">
        <v>59</v>
      </c>
      <c r="BF57" s="3" t="s">
        <v>3</v>
      </c>
      <c r="BG57" s="8">
        <f>BB66/BB58</f>
        <v>3.1651904340124006</v>
      </c>
      <c r="BH57" s="8">
        <f>BC66/BC58</f>
        <v>3.1649906890130355</v>
      </c>
      <c r="BI57" s="8">
        <f>BD66/BD58</f>
        <v>3.1651698555251855</v>
      </c>
      <c r="BK57" s="3" t="s">
        <v>6</v>
      </c>
      <c r="BL57" s="2">
        <f>S57+AH57+AW57</f>
        <v>7.02</v>
      </c>
      <c r="BM57" s="2">
        <f t="shared" ref="BM57:BN60" si="37">T57+AI57+AX57</f>
        <v>7.5699999999999994</v>
      </c>
      <c r="BN57" s="2" t="s">
        <v>59</v>
      </c>
      <c r="BP57" s="3" t="s">
        <v>6</v>
      </c>
      <c r="BQ57" s="2">
        <f>X57+AM57+BB57</f>
        <v>1417.89</v>
      </c>
      <c r="BR57" s="2">
        <f t="shared" ref="BR57:BS60" si="38">Y57+AN57+BC57</f>
        <v>1541.1699999999998</v>
      </c>
      <c r="BS57" s="2" t="s">
        <v>59</v>
      </c>
      <c r="BU57" s="3" t="s">
        <v>3</v>
      </c>
      <c r="BV57" s="8">
        <f>BQ66/BQ58</f>
        <v>3.1572539390218943</v>
      </c>
      <c r="BW57" s="8">
        <f>BR66/BR58</f>
        <v>3.1572207084468671</v>
      </c>
      <c r="BX57" s="8">
        <f>BS66/BS58</f>
        <v>3.1573297248534056</v>
      </c>
    </row>
    <row r="58" spans="12:76" x14ac:dyDescent="0.25">
      <c r="R58" s="3" t="s">
        <v>3</v>
      </c>
      <c r="S58" s="2">
        <v>0.89</v>
      </c>
      <c r="T58" s="2">
        <v>0.7</v>
      </c>
      <c r="U58" s="2">
        <v>0.33</v>
      </c>
      <c r="W58" s="3" t="s">
        <v>3</v>
      </c>
      <c r="X58" s="2">
        <v>246.32</v>
      </c>
      <c r="Y58" s="2">
        <v>195.26</v>
      </c>
      <c r="Z58" s="2">
        <v>93.12</v>
      </c>
      <c r="AB58" s="3" t="s">
        <v>4</v>
      </c>
      <c r="AC58" s="8"/>
      <c r="AD58" s="8">
        <f>Y67/Y59</f>
        <v>3.1542849288708683</v>
      </c>
      <c r="AE58" s="8">
        <f>Z67/Z59</f>
        <v>3.1542575581251393</v>
      </c>
      <c r="AG58" s="3" t="s">
        <v>3</v>
      </c>
      <c r="AH58" s="2">
        <v>1.98</v>
      </c>
      <c r="AI58" s="2">
        <v>1.56</v>
      </c>
      <c r="AJ58" s="2">
        <v>0.72</v>
      </c>
      <c r="AL58" s="3" t="s">
        <v>3</v>
      </c>
      <c r="AM58" s="2">
        <v>565.6</v>
      </c>
      <c r="AN58" s="2">
        <v>448.34</v>
      </c>
      <c r="AO58" s="2">
        <v>213.82</v>
      </c>
      <c r="AQ58" s="3" t="s">
        <v>4</v>
      </c>
      <c r="AR58" s="8"/>
      <c r="AS58" s="8">
        <f>AN67/AN59</f>
        <v>3.1556370302474792</v>
      </c>
      <c r="AT58" s="8">
        <f>AO67/AO59</f>
        <v>3.1555964070274314</v>
      </c>
      <c r="AV58" s="3" t="s">
        <v>3</v>
      </c>
      <c r="AW58" s="2">
        <v>0.23</v>
      </c>
      <c r="AX58" s="2">
        <v>0.18</v>
      </c>
      <c r="AY58" s="2">
        <v>0.08</v>
      </c>
      <c r="BA58" s="3" t="s">
        <v>3</v>
      </c>
      <c r="BB58" s="2">
        <v>67.739999999999995</v>
      </c>
      <c r="BC58" s="2">
        <v>53.7</v>
      </c>
      <c r="BD58" s="2">
        <v>25.61</v>
      </c>
      <c r="BF58" s="3" t="s">
        <v>4</v>
      </c>
      <c r="BG58" s="8"/>
      <c r="BH58" s="8">
        <f>BC67/BC59</f>
        <v>3.1612736215376649</v>
      </c>
      <c r="BI58" s="8">
        <f>BD67/BD59</f>
        <v>3.1615520940210802</v>
      </c>
      <c r="BK58" s="3" t="s">
        <v>3</v>
      </c>
      <c r="BL58" s="2">
        <f t="shared" ref="BL58" si="39">S58+AH58+AW58</f>
        <v>3.1</v>
      </c>
      <c r="BM58" s="2">
        <f t="shared" si="37"/>
        <v>2.44</v>
      </c>
      <c r="BN58" s="2">
        <f t="shared" si="37"/>
        <v>1.1300000000000001</v>
      </c>
      <c r="BP58" s="3" t="s">
        <v>3</v>
      </c>
      <c r="BQ58" s="2">
        <f t="shared" ref="BQ58" si="40">X58+AM58+BB58</f>
        <v>879.66000000000008</v>
      </c>
      <c r="BR58" s="2">
        <f t="shared" si="38"/>
        <v>697.3</v>
      </c>
      <c r="BS58" s="2">
        <f t="shared" si="38"/>
        <v>332.55</v>
      </c>
      <c r="BU58" s="3" t="s">
        <v>4</v>
      </c>
      <c r="BV58" s="8"/>
      <c r="BW58" s="8">
        <f>BR67/BR59</f>
        <v>3.155678085405913</v>
      </c>
      <c r="BX58" s="8">
        <f>BS67/BS59</f>
        <v>3.1556652953110911</v>
      </c>
    </row>
    <row r="59" spans="12:76" x14ac:dyDescent="0.25">
      <c r="L59" s="20" t="s">
        <v>21</v>
      </c>
      <c r="M59" s="25"/>
      <c r="N59" s="25"/>
      <c r="O59" s="21"/>
      <c r="R59" s="3" t="s">
        <v>4</v>
      </c>
      <c r="S59" s="2" t="s">
        <v>59</v>
      </c>
      <c r="T59" s="2">
        <v>0.55000000000000004</v>
      </c>
      <c r="U59" s="2">
        <v>1.49</v>
      </c>
      <c r="W59" s="3" t="s">
        <v>4</v>
      </c>
      <c r="X59" s="2" t="s">
        <v>59</v>
      </c>
      <c r="Y59" s="2">
        <v>145.51</v>
      </c>
      <c r="Z59" s="2">
        <v>403.87</v>
      </c>
      <c r="AB59" s="3" t="s">
        <v>5</v>
      </c>
      <c r="AC59" s="8"/>
      <c r="AD59" s="8"/>
      <c r="AE59" s="8">
        <f>Z68/Z60</f>
        <v>3.1529506762667383</v>
      </c>
      <c r="AG59" s="3" t="s">
        <v>4</v>
      </c>
      <c r="AH59" s="2" t="s">
        <v>59</v>
      </c>
      <c r="AI59" s="2">
        <v>1.25</v>
      </c>
      <c r="AJ59" s="2">
        <v>3.41</v>
      </c>
      <c r="AL59" s="3" t="s">
        <v>4</v>
      </c>
      <c r="AM59" s="2" t="s">
        <v>59</v>
      </c>
      <c r="AN59" s="2">
        <v>327.3</v>
      </c>
      <c r="AO59" s="2">
        <v>908.44</v>
      </c>
      <c r="AQ59" s="3" t="s">
        <v>5</v>
      </c>
      <c r="AR59" s="8"/>
      <c r="AS59" s="8"/>
      <c r="AT59" s="8">
        <f>AO68/AO60</f>
        <v>3.1537525053819317</v>
      </c>
      <c r="AV59" s="3" t="s">
        <v>4</v>
      </c>
      <c r="AW59" s="2" t="s">
        <v>59</v>
      </c>
      <c r="AX59" s="2">
        <v>0.15</v>
      </c>
      <c r="AY59" s="2">
        <v>0.41</v>
      </c>
      <c r="BA59" s="3" t="s">
        <v>4</v>
      </c>
      <c r="BB59" s="2" t="s">
        <v>59</v>
      </c>
      <c r="BC59" s="2">
        <v>38.630000000000003</v>
      </c>
      <c r="BD59" s="2">
        <v>107.21</v>
      </c>
      <c r="BF59" s="3" t="s">
        <v>5</v>
      </c>
      <c r="BG59" s="8"/>
      <c r="BH59" s="8"/>
      <c r="BI59" s="8">
        <f>BD68/BD60</f>
        <v>3.1568208778173195</v>
      </c>
      <c r="BK59" s="3" t="s">
        <v>4</v>
      </c>
      <c r="BL59" s="2" t="s">
        <v>59</v>
      </c>
      <c r="BM59" s="2">
        <f t="shared" si="37"/>
        <v>1.95</v>
      </c>
      <c r="BN59" s="2">
        <f t="shared" si="37"/>
        <v>5.3100000000000005</v>
      </c>
      <c r="BP59" s="3" t="s">
        <v>4</v>
      </c>
      <c r="BQ59" s="2" t="s">
        <v>59</v>
      </c>
      <c r="BR59" s="2">
        <f t="shared" si="38"/>
        <v>511.44</v>
      </c>
      <c r="BS59" s="2">
        <f t="shared" si="38"/>
        <v>1419.52</v>
      </c>
      <c r="BU59" s="3" t="s">
        <v>5</v>
      </c>
      <c r="BV59" s="8"/>
      <c r="BW59" s="8"/>
      <c r="BX59" s="8">
        <f>BS68/BS60</f>
        <v>3.1537717876538998</v>
      </c>
    </row>
    <row r="60" spans="12:76" x14ac:dyDescent="0.25">
      <c r="L60" s="3"/>
      <c r="M60" s="3" t="s">
        <v>16</v>
      </c>
      <c r="N60" s="3" t="s">
        <v>17</v>
      </c>
      <c r="O60" s="3" t="s">
        <v>18</v>
      </c>
      <c r="R60" s="3" t="s">
        <v>5</v>
      </c>
      <c r="S60" s="2" t="s">
        <v>59</v>
      </c>
      <c r="T60" s="2" t="s">
        <v>59</v>
      </c>
      <c r="U60" s="2">
        <v>1.1499999999999999</v>
      </c>
      <c r="W60" s="3" t="s">
        <v>5</v>
      </c>
      <c r="X60" s="2" t="s">
        <v>59</v>
      </c>
      <c r="Y60" s="2" t="s">
        <v>59</v>
      </c>
      <c r="Z60" s="2">
        <v>297.22000000000003</v>
      </c>
      <c r="AG60" s="3" t="s">
        <v>5</v>
      </c>
      <c r="AH60" s="2" t="s">
        <v>59</v>
      </c>
      <c r="AI60" s="2" t="s">
        <v>59</v>
      </c>
      <c r="AJ60" s="2">
        <v>2.71</v>
      </c>
      <c r="AL60" s="3" t="s">
        <v>5</v>
      </c>
      <c r="AM60" s="2" t="s">
        <v>59</v>
      </c>
      <c r="AN60" s="2" t="s">
        <v>59</v>
      </c>
      <c r="AO60" s="2">
        <v>673.55</v>
      </c>
      <c r="AV60" s="3" t="s">
        <v>5</v>
      </c>
      <c r="AW60" s="2" t="s">
        <v>59</v>
      </c>
      <c r="AX60" s="2" t="s">
        <v>59</v>
      </c>
      <c r="AY60" s="2">
        <v>0.36</v>
      </c>
      <c r="BA60" s="3" t="s">
        <v>5</v>
      </c>
      <c r="BB60" s="2" t="s">
        <v>59</v>
      </c>
      <c r="BC60" s="2" t="s">
        <v>59</v>
      </c>
      <c r="BD60" s="2">
        <v>84.3</v>
      </c>
      <c r="BK60" s="3" t="s">
        <v>5</v>
      </c>
      <c r="BL60" s="2" t="s">
        <v>59</v>
      </c>
      <c r="BM60" s="2" t="s">
        <v>59</v>
      </c>
      <c r="BN60" s="2">
        <f t="shared" si="37"/>
        <v>4.22</v>
      </c>
      <c r="BP60" s="3" t="s">
        <v>5</v>
      </c>
      <c r="BQ60" s="2" t="s">
        <v>59</v>
      </c>
      <c r="BR60" s="2" t="s">
        <v>59</v>
      </c>
      <c r="BS60" s="2">
        <f t="shared" si="38"/>
        <v>1055.07</v>
      </c>
    </row>
    <row r="61" spans="12:76" x14ac:dyDescent="0.25">
      <c r="L61" s="3" t="s">
        <v>3</v>
      </c>
      <c r="M61" s="2">
        <v>31</v>
      </c>
      <c r="N61" s="8">
        <f>C27</f>
        <v>5606.1328435199985</v>
      </c>
      <c r="O61" s="8">
        <f>N61*15</f>
        <v>84091.992652799978</v>
      </c>
      <c r="R61" s="4" t="s">
        <v>8</v>
      </c>
      <c r="S61" s="2">
        <f>SUM(S57:S60)</f>
        <v>2.91</v>
      </c>
      <c r="T61" s="2">
        <f>SUM(T57:T60)</f>
        <v>3.4299999999999997</v>
      </c>
      <c r="U61" s="2">
        <f>SUM(U57:U60)</f>
        <v>2.9699999999999998</v>
      </c>
      <c r="W61" s="4" t="s">
        <v>8</v>
      </c>
      <c r="X61" s="2">
        <f>SUM(X57:X60)</f>
        <v>632.17000000000007</v>
      </c>
      <c r="Y61" s="2">
        <f>SUM(Y57:Y60)</f>
        <v>760.17</v>
      </c>
      <c r="Z61" s="2">
        <f>SUM(Z57:Z60)</f>
        <v>794.21</v>
      </c>
      <c r="AG61" s="4" t="s">
        <v>8</v>
      </c>
      <c r="AH61" s="2">
        <f>SUM(AH57:AH60)</f>
        <v>6.48</v>
      </c>
      <c r="AI61" s="2">
        <f>SUM(AI57:AI60)</f>
        <v>7.66</v>
      </c>
      <c r="AJ61" s="2">
        <f>SUM(AJ57:AJ60)</f>
        <v>6.84</v>
      </c>
      <c r="AL61" s="4" t="s">
        <v>8</v>
      </c>
      <c r="AM61" s="2">
        <f>SUM(AM57:AM60)</f>
        <v>1483.95</v>
      </c>
      <c r="AN61" s="2">
        <f>SUM(AN57:AN60)</f>
        <v>1773.84</v>
      </c>
      <c r="AO61" s="2">
        <f>SUM(AO57:AO60)</f>
        <v>1795.81</v>
      </c>
      <c r="AV61" s="4" t="s">
        <v>8</v>
      </c>
      <c r="AW61" s="2">
        <f>SUM(AW57:AW60)</f>
        <v>0.73</v>
      </c>
      <c r="AX61" s="2">
        <f>SUM(AX57:AX60)</f>
        <v>0.87</v>
      </c>
      <c r="AY61" s="2">
        <f>SUM(AY57:AY60)</f>
        <v>0.85</v>
      </c>
      <c r="BA61" s="4" t="s">
        <v>8</v>
      </c>
      <c r="BB61" s="2">
        <f>SUM(BB57:BB60)</f>
        <v>181.43</v>
      </c>
      <c r="BC61" s="2">
        <f>SUM(BC57:BC60)</f>
        <v>215.89999999999998</v>
      </c>
      <c r="BD61" s="2">
        <f>SUM(BD57:BD60)</f>
        <v>217.12</v>
      </c>
      <c r="BK61" s="4" t="s">
        <v>8</v>
      </c>
      <c r="BL61" s="2">
        <f>SUM(BL57:BL60)</f>
        <v>10.119999999999999</v>
      </c>
      <c r="BM61" s="2">
        <f>SUM(BM57:BM60)</f>
        <v>11.959999999999999</v>
      </c>
      <c r="BN61" s="2">
        <f>SUM(BN57:BN60)</f>
        <v>10.66</v>
      </c>
      <c r="BP61" s="4" t="s">
        <v>8</v>
      </c>
      <c r="BQ61" s="2">
        <f>SUM(BQ57:BQ60)</f>
        <v>2297.5500000000002</v>
      </c>
      <c r="BR61" s="2">
        <f>SUM(BR57:BR60)</f>
        <v>2749.91</v>
      </c>
      <c r="BS61" s="2">
        <f>SUM(BS57:BS60)</f>
        <v>2807.14</v>
      </c>
    </row>
    <row r="62" spans="12:76" x14ac:dyDescent="0.25">
      <c r="L62" s="3" t="s">
        <v>4</v>
      </c>
      <c r="M62" s="2">
        <v>136</v>
      </c>
      <c r="N62" s="8">
        <f>C27</f>
        <v>5606.1328435199985</v>
      </c>
      <c r="O62" s="8">
        <f>N62*8</f>
        <v>44849.062748159988</v>
      </c>
    </row>
    <row r="63" spans="12:76" x14ac:dyDescent="0.25">
      <c r="L63" s="3" t="s">
        <v>5</v>
      </c>
      <c r="M63" s="2">
        <v>97</v>
      </c>
      <c r="N63" s="8">
        <f>C27</f>
        <v>5606.1328435199985</v>
      </c>
      <c r="O63" s="8">
        <f>N63*5</f>
        <v>28030.664217599991</v>
      </c>
      <c r="R63" s="24" t="s">
        <v>40</v>
      </c>
      <c r="S63" s="24"/>
      <c r="T63" s="24"/>
      <c r="U63" s="24"/>
      <c r="W63" s="24" t="s">
        <v>48</v>
      </c>
      <c r="X63" s="24"/>
      <c r="Y63" s="24"/>
      <c r="Z63" s="24"/>
      <c r="AG63" s="24" t="s">
        <v>40</v>
      </c>
      <c r="AH63" s="24"/>
      <c r="AI63" s="24"/>
      <c r="AJ63" s="24"/>
      <c r="AL63" s="24" t="s">
        <v>48</v>
      </c>
      <c r="AM63" s="24"/>
      <c r="AN63" s="24"/>
      <c r="AO63" s="24"/>
      <c r="AV63" s="24" t="s">
        <v>40</v>
      </c>
      <c r="AW63" s="24"/>
      <c r="AX63" s="24"/>
      <c r="AY63" s="24"/>
      <c r="BA63" s="24" t="s">
        <v>48</v>
      </c>
      <c r="BB63" s="24"/>
      <c r="BC63" s="24"/>
      <c r="BD63" s="24"/>
      <c r="BK63" s="24" t="s">
        <v>40</v>
      </c>
      <c r="BL63" s="24"/>
      <c r="BM63" s="24"/>
      <c r="BN63" s="24"/>
      <c r="BP63" s="24" t="s">
        <v>48</v>
      </c>
      <c r="BQ63" s="24"/>
      <c r="BR63" s="24"/>
      <c r="BS63" s="24"/>
    </row>
    <row r="64" spans="12:76" x14ac:dyDescent="0.25">
      <c r="R64" s="3"/>
      <c r="S64" s="3">
        <v>2000</v>
      </c>
      <c r="T64" s="3">
        <v>2007</v>
      </c>
      <c r="U64" s="3">
        <v>2015</v>
      </c>
      <c r="W64" s="3"/>
      <c r="X64" s="3">
        <v>2000</v>
      </c>
      <c r="Y64" s="3">
        <v>2007</v>
      </c>
      <c r="Z64" s="3">
        <v>2015</v>
      </c>
      <c r="AG64" s="3"/>
      <c r="AH64" s="3">
        <v>2000</v>
      </c>
      <c r="AI64" s="3">
        <v>2007</v>
      </c>
      <c r="AJ64" s="3">
        <v>2015</v>
      </c>
      <c r="AL64" s="3"/>
      <c r="AM64" s="3">
        <v>2000</v>
      </c>
      <c r="AN64" s="3">
        <v>2007</v>
      </c>
      <c r="AO64" s="3">
        <v>2015</v>
      </c>
      <c r="AV64" s="3"/>
      <c r="AW64" s="3">
        <v>2000</v>
      </c>
      <c r="AX64" s="3">
        <v>2007</v>
      </c>
      <c r="AY64" s="3">
        <v>2015</v>
      </c>
      <c r="BA64" s="3"/>
      <c r="BB64" s="3">
        <v>2000</v>
      </c>
      <c r="BC64" s="3">
        <v>2007</v>
      </c>
      <c r="BD64" s="3">
        <v>2015</v>
      </c>
      <c r="BK64" s="3"/>
      <c r="BL64" s="3">
        <v>2000</v>
      </c>
      <c r="BM64" s="3">
        <v>2007</v>
      </c>
      <c r="BN64" s="3">
        <v>2015</v>
      </c>
      <c r="BP64" s="3"/>
      <c r="BQ64" s="3">
        <v>2000</v>
      </c>
      <c r="BR64" s="3">
        <v>2007</v>
      </c>
      <c r="BS64" s="3">
        <v>2015</v>
      </c>
    </row>
    <row r="65" spans="18:71" x14ac:dyDescent="0.25">
      <c r="R65" s="3" t="s">
        <v>6</v>
      </c>
      <c r="S65" s="2">
        <v>0.02</v>
      </c>
      <c r="T65" s="2">
        <v>0.02</v>
      </c>
      <c r="U65" s="2" t="s">
        <v>59</v>
      </c>
      <c r="W65" s="3" t="s">
        <v>6</v>
      </c>
      <c r="X65" s="2">
        <v>1217.74</v>
      </c>
      <c r="Y65" s="2">
        <v>1323.63</v>
      </c>
      <c r="Z65" s="2" t="s">
        <v>59</v>
      </c>
      <c r="AG65" s="3" t="s">
        <v>6</v>
      </c>
      <c r="AH65" s="2">
        <v>7.0000000000000007E-2</v>
      </c>
      <c r="AI65" s="2">
        <v>7.0000000000000007E-2</v>
      </c>
      <c r="AJ65" s="2" t="s">
        <v>59</v>
      </c>
      <c r="AL65" s="3" t="s">
        <v>6</v>
      </c>
      <c r="AM65" s="2">
        <v>2899.99</v>
      </c>
      <c r="AN65" s="2">
        <v>3152.16</v>
      </c>
      <c r="AO65" s="2" t="s">
        <v>59</v>
      </c>
      <c r="AV65" s="3" t="s">
        <v>6</v>
      </c>
      <c r="AW65" s="2">
        <v>0.02</v>
      </c>
      <c r="AX65" s="2">
        <v>0.02</v>
      </c>
      <c r="AY65" s="2" t="s">
        <v>59</v>
      </c>
      <c r="BA65" s="3" t="s">
        <v>6</v>
      </c>
      <c r="BB65" s="2">
        <v>359.97</v>
      </c>
      <c r="BC65" s="2">
        <v>391.27</v>
      </c>
      <c r="BD65" s="2" t="s">
        <v>59</v>
      </c>
      <c r="BK65" s="3" t="s">
        <v>6</v>
      </c>
      <c r="BL65" s="2">
        <f>S65+AH65+AW65</f>
        <v>0.11000000000000001</v>
      </c>
      <c r="BM65" s="2">
        <f t="shared" ref="BM65:BN68" si="41">T65+AI65+AX65</f>
        <v>0.11000000000000001</v>
      </c>
      <c r="BN65" s="2" t="s">
        <v>59</v>
      </c>
      <c r="BP65" s="3" t="s">
        <v>6</v>
      </c>
      <c r="BQ65" s="2">
        <f>X65+AM65+BB65</f>
        <v>4477.7</v>
      </c>
      <c r="BR65" s="2">
        <f t="shared" ref="BR65:BS68" si="42">Y65+AN65+BC65</f>
        <v>4867.0599999999995</v>
      </c>
      <c r="BS65" s="2" t="s">
        <v>59</v>
      </c>
    </row>
    <row r="66" spans="18:71" x14ac:dyDescent="0.25">
      <c r="R66" s="3" t="s">
        <v>3</v>
      </c>
      <c r="S66" s="2">
        <v>0.01</v>
      </c>
      <c r="T66" s="2">
        <v>4.0000000000000001E-3</v>
      </c>
      <c r="U66" s="2">
        <v>2E-3</v>
      </c>
      <c r="W66" s="3" t="s">
        <v>3</v>
      </c>
      <c r="X66" s="2">
        <v>777.24</v>
      </c>
      <c r="Y66" s="2">
        <v>616.11</v>
      </c>
      <c r="Z66" s="2">
        <v>293.83999999999997</v>
      </c>
      <c r="AG66" s="3" t="s">
        <v>3</v>
      </c>
      <c r="AH66" s="2">
        <v>0.02</v>
      </c>
      <c r="AI66" s="2">
        <v>0.02</v>
      </c>
      <c r="AJ66" s="2">
        <v>0.01</v>
      </c>
      <c r="AL66" s="3" t="s">
        <v>3</v>
      </c>
      <c r="AM66" s="2">
        <v>1785.66</v>
      </c>
      <c r="AN66" s="2">
        <v>1415.46</v>
      </c>
      <c r="AO66" s="2">
        <v>675.07</v>
      </c>
      <c r="AV66" s="3" t="s">
        <v>3</v>
      </c>
      <c r="AW66" s="2">
        <v>0.01</v>
      </c>
      <c r="AX66" s="2">
        <v>0</v>
      </c>
      <c r="AY66" s="2">
        <v>0</v>
      </c>
      <c r="BA66" s="3" t="s">
        <v>3</v>
      </c>
      <c r="BB66" s="2">
        <v>214.41</v>
      </c>
      <c r="BC66" s="2">
        <v>169.96</v>
      </c>
      <c r="BD66" s="2">
        <v>81.06</v>
      </c>
      <c r="BK66" s="3" t="s">
        <v>3</v>
      </c>
      <c r="BL66" s="2">
        <f t="shared" ref="BL66" si="43">S66+AH66+AW66</f>
        <v>0.04</v>
      </c>
      <c r="BM66" s="2">
        <f t="shared" si="41"/>
        <v>2.4E-2</v>
      </c>
      <c r="BN66" s="2">
        <f t="shared" si="41"/>
        <v>1.2E-2</v>
      </c>
      <c r="BP66" s="3" t="s">
        <v>3</v>
      </c>
      <c r="BQ66" s="2">
        <f t="shared" ref="BQ66" si="44">X66+AM66+BB66</f>
        <v>2777.31</v>
      </c>
      <c r="BR66" s="2">
        <f t="shared" si="42"/>
        <v>2201.5300000000002</v>
      </c>
      <c r="BS66" s="2">
        <f t="shared" si="42"/>
        <v>1049.97</v>
      </c>
    </row>
    <row r="67" spans="18:71" x14ac:dyDescent="0.25">
      <c r="R67" s="3" t="s">
        <v>4</v>
      </c>
      <c r="S67" s="2" t="s">
        <v>59</v>
      </c>
      <c r="T67" s="2">
        <v>3.0000000000000001E-3</v>
      </c>
      <c r="U67" s="2">
        <v>0.01</v>
      </c>
      <c r="W67" s="3" t="s">
        <v>4</v>
      </c>
      <c r="X67" s="2" t="s">
        <v>59</v>
      </c>
      <c r="Y67" s="2">
        <v>458.98</v>
      </c>
      <c r="Z67" s="2">
        <v>1273.9100000000001</v>
      </c>
      <c r="AG67" s="3" t="s">
        <v>4</v>
      </c>
      <c r="AH67" s="2" t="s">
        <v>59</v>
      </c>
      <c r="AI67" s="2">
        <v>0.01</v>
      </c>
      <c r="AJ67" s="2">
        <v>0.03</v>
      </c>
      <c r="AL67" s="3" t="s">
        <v>4</v>
      </c>
      <c r="AM67" s="2" t="s">
        <v>59</v>
      </c>
      <c r="AN67" s="2">
        <v>1032.8399999999999</v>
      </c>
      <c r="AO67" s="2">
        <v>2866.67</v>
      </c>
      <c r="AV67" s="3" t="s">
        <v>4</v>
      </c>
      <c r="AW67" s="2" t="s">
        <v>59</v>
      </c>
      <c r="AX67" s="2">
        <v>0</v>
      </c>
      <c r="AY67" s="2">
        <v>0.01</v>
      </c>
      <c r="BA67" s="3" t="s">
        <v>4</v>
      </c>
      <c r="BB67" s="2" t="s">
        <v>59</v>
      </c>
      <c r="BC67" s="2">
        <v>122.12</v>
      </c>
      <c r="BD67" s="2">
        <v>338.95</v>
      </c>
      <c r="BK67" s="3" t="s">
        <v>4</v>
      </c>
      <c r="BL67" s="2" t="s">
        <v>59</v>
      </c>
      <c r="BM67" s="2">
        <f t="shared" si="41"/>
        <v>1.3000000000000001E-2</v>
      </c>
      <c r="BN67" s="2">
        <f t="shared" si="41"/>
        <v>0.05</v>
      </c>
      <c r="BP67" s="3" t="s">
        <v>4</v>
      </c>
      <c r="BQ67" s="2" t="s">
        <v>59</v>
      </c>
      <c r="BR67" s="2">
        <f t="shared" si="42"/>
        <v>1613.94</v>
      </c>
      <c r="BS67" s="2">
        <f t="shared" si="42"/>
        <v>4479.53</v>
      </c>
    </row>
    <row r="68" spans="18:71" x14ac:dyDescent="0.25">
      <c r="R68" s="3" t="s">
        <v>5</v>
      </c>
      <c r="S68" s="2" t="s">
        <v>59</v>
      </c>
      <c r="T68" s="2" t="s">
        <v>59</v>
      </c>
      <c r="U68" s="2">
        <v>3.0000000000000001E-3</v>
      </c>
      <c r="W68" s="3" t="s">
        <v>5</v>
      </c>
      <c r="X68" s="2" t="s">
        <v>59</v>
      </c>
      <c r="Y68" s="2" t="s">
        <v>59</v>
      </c>
      <c r="Z68" s="2">
        <v>937.12</v>
      </c>
      <c r="AG68" s="3" t="s">
        <v>5</v>
      </c>
      <c r="AH68" s="2" t="s">
        <v>59</v>
      </c>
      <c r="AI68" s="2" t="s">
        <v>59</v>
      </c>
      <c r="AJ68" s="2">
        <v>0.01</v>
      </c>
      <c r="AL68" s="3" t="s">
        <v>5</v>
      </c>
      <c r="AM68" s="2" t="s">
        <v>59</v>
      </c>
      <c r="AN68" s="2" t="s">
        <v>59</v>
      </c>
      <c r="AO68" s="2">
        <v>2124.21</v>
      </c>
      <c r="AV68" s="3" t="s">
        <v>5</v>
      </c>
      <c r="AW68" s="2" t="s">
        <v>59</v>
      </c>
      <c r="AX68" s="2" t="s">
        <v>59</v>
      </c>
      <c r="AY68" s="2">
        <v>0</v>
      </c>
      <c r="BA68" s="3" t="s">
        <v>5</v>
      </c>
      <c r="BB68" s="2" t="s">
        <v>59</v>
      </c>
      <c r="BC68" s="2" t="s">
        <v>59</v>
      </c>
      <c r="BD68" s="2">
        <v>266.12</v>
      </c>
      <c r="BK68" s="3" t="s">
        <v>5</v>
      </c>
      <c r="BL68" s="2" t="s">
        <v>59</v>
      </c>
      <c r="BM68" s="2" t="s">
        <v>59</v>
      </c>
      <c r="BN68" s="2">
        <f t="shared" si="41"/>
        <v>1.3000000000000001E-2</v>
      </c>
      <c r="BP68" s="3" t="s">
        <v>5</v>
      </c>
      <c r="BQ68" s="2" t="s">
        <v>59</v>
      </c>
      <c r="BR68" s="2" t="s">
        <v>59</v>
      </c>
      <c r="BS68" s="2">
        <f t="shared" si="42"/>
        <v>3327.45</v>
      </c>
    </row>
    <row r="69" spans="18:71" x14ac:dyDescent="0.25">
      <c r="R69" s="4" t="s">
        <v>8</v>
      </c>
      <c r="S69" s="2">
        <f>SUM(S65:S68)</f>
        <v>0.03</v>
      </c>
      <c r="T69" s="2">
        <f>SUM(T65:T68)</f>
        <v>2.7E-2</v>
      </c>
      <c r="U69" s="2">
        <f>SUM(U65:U68)</f>
        <v>1.4999999999999999E-2</v>
      </c>
      <c r="W69" s="4" t="s">
        <v>8</v>
      </c>
      <c r="X69" s="2">
        <f>SUM(X65:X68)</f>
        <v>1994.98</v>
      </c>
      <c r="Y69" s="2">
        <f>SUM(Y65:Y68)</f>
        <v>2398.7200000000003</v>
      </c>
      <c r="Z69" s="2">
        <f>SUM(Z65:Z68)</f>
        <v>2504.87</v>
      </c>
      <c r="AG69" s="4" t="s">
        <v>8</v>
      </c>
      <c r="AH69" s="2">
        <f>SUM(AH65:AH68)</f>
        <v>9.0000000000000011E-2</v>
      </c>
      <c r="AI69" s="2">
        <f>SUM(AI65:AI68)</f>
        <v>0.1</v>
      </c>
      <c r="AJ69" s="2">
        <f>SUM(AJ65:AJ68)</f>
        <v>0.05</v>
      </c>
      <c r="AL69" s="4" t="s">
        <v>8</v>
      </c>
      <c r="AM69" s="2">
        <f>SUM(AM65:AM68)</f>
        <v>4685.6499999999996</v>
      </c>
      <c r="AN69" s="2">
        <f>SUM(AN65:AN68)</f>
        <v>5600.46</v>
      </c>
      <c r="AO69" s="2">
        <f>SUM(AO65:AO68)</f>
        <v>5665.9500000000007</v>
      </c>
      <c r="AV69" s="4" t="s">
        <v>8</v>
      </c>
      <c r="AW69" s="2">
        <f>SUM(AW65:AW68)</f>
        <v>0.03</v>
      </c>
      <c r="AX69" s="2">
        <f>SUM(AX65:AX68)</f>
        <v>0.02</v>
      </c>
      <c r="AY69" s="2">
        <f>SUM(AY65:AY68)</f>
        <v>0.01</v>
      </c>
      <c r="BA69" s="4" t="s">
        <v>8</v>
      </c>
      <c r="BB69" s="2">
        <f>SUM(BB65:BB68)</f>
        <v>574.38</v>
      </c>
      <c r="BC69" s="2">
        <f>SUM(BC65:BC68)</f>
        <v>683.35</v>
      </c>
      <c r="BD69" s="2">
        <f>SUM(BD65:BD68)</f>
        <v>686.13</v>
      </c>
      <c r="BK69" s="4" t="s">
        <v>8</v>
      </c>
      <c r="BL69" s="2">
        <f>SUM(BL65:BL68)</f>
        <v>0.15000000000000002</v>
      </c>
      <c r="BM69" s="2">
        <f>SUM(BM65:BM68)</f>
        <v>0.14700000000000002</v>
      </c>
      <c r="BN69" s="2">
        <f>SUM(BN65:BN68)</f>
        <v>7.4999999999999997E-2</v>
      </c>
      <c r="BP69" s="4" t="s">
        <v>8</v>
      </c>
      <c r="BQ69" s="2">
        <f>SUM(BQ65:BQ68)</f>
        <v>7255.01</v>
      </c>
      <c r="BR69" s="2">
        <f>SUM(BR65:BR68)</f>
        <v>8682.5300000000007</v>
      </c>
      <c r="BS69" s="2">
        <f>SUM(BS65:BS68)</f>
        <v>8856.9500000000007</v>
      </c>
    </row>
    <row r="72" spans="18:71" x14ac:dyDescent="0.25">
      <c r="U72" s="24" t="s">
        <v>49</v>
      </c>
      <c r="V72" s="24"/>
      <c r="W72" s="24"/>
      <c r="X72" s="24"/>
      <c r="AJ72" s="24" t="s">
        <v>49</v>
      </c>
      <c r="AK72" s="24"/>
      <c r="AL72" s="24"/>
      <c r="AM72" s="24"/>
      <c r="AY72" s="24" t="s">
        <v>49</v>
      </c>
      <c r="AZ72" s="24"/>
      <c r="BA72" s="24"/>
      <c r="BB72" s="24"/>
      <c r="BN72" s="24" t="s">
        <v>49</v>
      </c>
      <c r="BO72" s="24"/>
      <c r="BP72" s="24"/>
      <c r="BQ72" s="24"/>
    </row>
    <row r="73" spans="18:71" x14ac:dyDescent="0.25">
      <c r="U73" s="3"/>
      <c r="V73" s="3">
        <v>2000</v>
      </c>
      <c r="W73" s="3">
        <v>2007</v>
      </c>
      <c r="X73" s="3">
        <v>2015</v>
      </c>
      <c r="AJ73" s="3"/>
      <c r="AK73" s="3">
        <v>2000</v>
      </c>
      <c r="AL73" s="3">
        <v>2007</v>
      </c>
      <c r="AM73" s="3">
        <v>2015</v>
      </c>
      <c r="AY73" s="3"/>
      <c r="AZ73" s="3">
        <v>2000</v>
      </c>
      <c r="BA73" s="3">
        <v>2007</v>
      </c>
      <c r="BB73" s="3">
        <v>2015</v>
      </c>
      <c r="BN73" s="3"/>
      <c r="BO73" s="3">
        <v>2000</v>
      </c>
      <c r="BP73" s="3">
        <v>2007</v>
      </c>
      <c r="BQ73" s="3">
        <v>2015</v>
      </c>
    </row>
    <row r="74" spans="18:71" x14ac:dyDescent="0.25">
      <c r="U74" s="3" t="s">
        <v>6</v>
      </c>
      <c r="V74" s="2">
        <v>0.35</v>
      </c>
      <c r="W74" s="2">
        <v>0.38</v>
      </c>
      <c r="X74" s="2" t="s">
        <v>59</v>
      </c>
      <c r="AJ74" s="3" t="s">
        <v>6</v>
      </c>
      <c r="AK74" s="2">
        <v>0.83</v>
      </c>
      <c r="AL74" s="2">
        <v>0.9</v>
      </c>
      <c r="AM74" s="2" t="s">
        <v>59</v>
      </c>
      <c r="AY74" s="3" t="s">
        <v>6</v>
      </c>
      <c r="AZ74" s="2">
        <v>0.1</v>
      </c>
      <c r="BA74" s="2">
        <v>0.11</v>
      </c>
      <c r="BB74" s="2" t="s">
        <v>59</v>
      </c>
      <c r="BN74" s="3" t="s">
        <v>6</v>
      </c>
      <c r="BO74" s="2">
        <f>V74+AK74+AZ74</f>
        <v>1.28</v>
      </c>
      <c r="BP74" s="2">
        <f t="shared" ref="BP74:BQ77" si="45">W74+AL74+BA74</f>
        <v>1.3900000000000001</v>
      </c>
      <c r="BQ74" s="2" t="s">
        <v>59</v>
      </c>
    </row>
    <row r="75" spans="18:71" x14ac:dyDescent="0.25">
      <c r="U75" s="3" t="s">
        <v>3</v>
      </c>
      <c r="V75" s="2">
        <v>0.22</v>
      </c>
      <c r="W75" s="2">
        <v>0.18</v>
      </c>
      <c r="X75" s="2">
        <v>0.08</v>
      </c>
      <c r="AJ75" s="3" t="s">
        <v>3</v>
      </c>
      <c r="AK75" s="2">
        <v>0.51</v>
      </c>
      <c r="AL75" s="2">
        <v>0.4</v>
      </c>
      <c r="AM75" s="2">
        <v>0.19</v>
      </c>
      <c r="AY75" s="3" t="s">
        <v>3</v>
      </c>
      <c r="AZ75" s="2">
        <v>0.06</v>
      </c>
      <c r="BA75" s="2">
        <v>0.05</v>
      </c>
      <c r="BB75" s="2">
        <v>0.02</v>
      </c>
      <c r="BN75" s="3" t="s">
        <v>3</v>
      </c>
      <c r="BO75" s="2">
        <f t="shared" ref="BO75" si="46">V75+AK75+AZ75</f>
        <v>0.79</v>
      </c>
      <c r="BP75" s="2">
        <f t="shared" si="45"/>
        <v>0.63000000000000012</v>
      </c>
      <c r="BQ75" s="2">
        <f t="shared" si="45"/>
        <v>0.29000000000000004</v>
      </c>
    </row>
    <row r="76" spans="18:71" x14ac:dyDescent="0.25">
      <c r="U76" s="3" t="s">
        <v>4</v>
      </c>
      <c r="V76" s="2" t="s">
        <v>59</v>
      </c>
      <c r="W76" s="2">
        <v>0.13</v>
      </c>
      <c r="X76" s="2">
        <v>0.36</v>
      </c>
      <c r="AJ76" s="3" t="s">
        <v>4</v>
      </c>
      <c r="AK76" s="2" t="s">
        <v>59</v>
      </c>
      <c r="AL76" s="2">
        <v>0.3</v>
      </c>
      <c r="AM76" s="2">
        <v>0.82</v>
      </c>
      <c r="AY76" s="3" t="s">
        <v>4</v>
      </c>
      <c r="AZ76" s="2" t="s">
        <v>59</v>
      </c>
      <c r="BA76" s="2">
        <v>0.03</v>
      </c>
      <c r="BB76" s="2">
        <v>0.1</v>
      </c>
      <c r="BN76" s="3" t="s">
        <v>4</v>
      </c>
      <c r="BO76" s="2" t="s">
        <v>59</v>
      </c>
      <c r="BP76" s="2">
        <f t="shared" si="45"/>
        <v>0.45999999999999996</v>
      </c>
      <c r="BQ76" s="2">
        <f t="shared" si="45"/>
        <v>1.28</v>
      </c>
    </row>
    <row r="77" spans="18:71" x14ac:dyDescent="0.25">
      <c r="U77" s="3" t="s">
        <v>5</v>
      </c>
      <c r="V77" s="2" t="s">
        <v>59</v>
      </c>
      <c r="W77" s="2" t="s">
        <v>59</v>
      </c>
      <c r="X77" s="2">
        <v>0.27</v>
      </c>
      <c r="AJ77" s="3" t="s">
        <v>5</v>
      </c>
      <c r="AK77" s="2" t="s">
        <v>59</v>
      </c>
      <c r="AL77" s="2" t="s">
        <v>59</v>
      </c>
      <c r="AM77" s="2">
        <v>0.61</v>
      </c>
      <c r="AY77" s="3" t="s">
        <v>5</v>
      </c>
      <c r="AZ77" s="2" t="s">
        <v>59</v>
      </c>
      <c r="BA77" s="2" t="s">
        <v>59</v>
      </c>
      <c r="BB77" s="2">
        <v>0.08</v>
      </c>
      <c r="BN77" s="3" t="s">
        <v>5</v>
      </c>
      <c r="BO77" s="2" t="s">
        <v>59</v>
      </c>
      <c r="BP77" s="2" t="s">
        <v>59</v>
      </c>
      <c r="BQ77" s="2">
        <f t="shared" si="45"/>
        <v>0.96</v>
      </c>
    </row>
    <row r="78" spans="18:71" x14ac:dyDescent="0.25">
      <c r="U78" s="4" t="s">
        <v>8</v>
      </c>
      <c r="V78" s="2">
        <f>SUM(V74:V77)</f>
        <v>0.56999999999999995</v>
      </c>
      <c r="W78" s="2">
        <f>SUM(W74:W77)</f>
        <v>0.69000000000000006</v>
      </c>
      <c r="X78" s="2">
        <f>SUM(X74:X77)</f>
        <v>0.71</v>
      </c>
      <c r="AJ78" s="4" t="s">
        <v>8</v>
      </c>
      <c r="AK78" s="2">
        <f>SUM(AK74:AK77)</f>
        <v>1.3399999999999999</v>
      </c>
      <c r="AL78" s="2">
        <f>SUM(AL74:AL77)</f>
        <v>1.6</v>
      </c>
      <c r="AM78" s="2">
        <f>SUM(AM74:AM77)</f>
        <v>1.62</v>
      </c>
      <c r="AY78" s="4" t="s">
        <v>8</v>
      </c>
      <c r="AZ78" s="2">
        <f>SUM(AZ74:AZ77)</f>
        <v>0.16</v>
      </c>
      <c r="BA78" s="2">
        <f>SUM(BA74:BA77)</f>
        <v>0.19</v>
      </c>
      <c r="BB78" s="2">
        <f>SUM(BB74:BB77)</f>
        <v>0.2</v>
      </c>
      <c r="BN78" s="4" t="s">
        <v>8</v>
      </c>
      <c r="BO78" s="2">
        <f>SUM(BO74:BO77)</f>
        <v>2.0700000000000003</v>
      </c>
      <c r="BP78" s="2">
        <f>SUM(BP74:BP77)</f>
        <v>2.4800000000000004</v>
      </c>
      <c r="BQ78" s="2">
        <f>SUM(BQ74:BQ77)</f>
        <v>2.5300000000000002</v>
      </c>
    </row>
  </sheetData>
  <mergeCells count="236">
    <mergeCell ref="BL3:BW3"/>
    <mergeCell ref="F5:I5"/>
    <mergeCell ref="R5:Z5"/>
    <mergeCell ref="AB5:AE5"/>
    <mergeCell ref="AG5:AO5"/>
    <mergeCell ref="AQ5:AT5"/>
    <mergeCell ref="B3:C3"/>
    <mergeCell ref="F3:I3"/>
    <mergeCell ref="L3:O3"/>
    <mergeCell ref="S3:AD3"/>
    <mergeCell ref="AH3:AS3"/>
    <mergeCell ref="AW3:BH3"/>
    <mergeCell ref="CI5:CM5"/>
    <mergeCell ref="CO5:CP5"/>
    <mergeCell ref="CR5:CV5"/>
    <mergeCell ref="CX5:CY5"/>
    <mergeCell ref="DA5:DE5"/>
    <mergeCell ref="DG5:DH5"/>
    <mergeCell ref="AV5:BD5"/>
    <mergeCell ref="BF5:BI5"/>
    <mergeCell ref="BK5:BS5"/>
    <mergeCell ref="BU5:BX5"/>
    <mergeCell ref="DG7:DH7"/>
    <mergeCell ref="BZ7:CA7"/>
    <mergeCell ref="CC7:CD7"/>
    <mergeCell ref="CF7:CG7"/>
    <mergeCell ref="CI7:CJ7"/>
    <mergeCell ref="CL7:CM7"/>
    <mergeCell ref="CO7:CP7"/>
    <mergeCell ref="AV7:AY7"/>
    <mergeCell ref="BA7:BD7"/>
    <mergeCell ref="BF7:BI7"/>
    <mergeCell ref="BK7:BN7"/>
    <mergeCell ref="BP7:BS7"/>
    <mergeCell ref="BU7:BX7"/>
    <mergeCell ref="L11:O11"/>
    <mergeCell ref="B12:C12"/>
    <mergeCell ref="F12:I12"/>
    <mergeCell ref="L12:O12"/>
    <mergeCell ref="CR7:CS7"/>
    <mergeCell ref="CU7:CV7"/>
    <mergeCell ref="CX7:CY7"/>
    <mergeCell ref="DA7:DB7"/>
    <mergeCell ref="DD7:DE7"/>
    <mergeCell ref="R7:U7"/>
    <mergeCell ref="W7:Z7"/>
    <mergeCell ref="AB7:AE7"/>
    <mergeCell ref="AG7:AJ7"/>
    <mergeCell ref="AL7:AO7"/>
    <mergeCell ref="AQ7:AT7"/>
    <mergeCell ref="F19:I19"/>
    <mergeCell ref="B21:C21"/>
    <mergeCell ref="L17:O17"/>
    <mergeCell ref="AV15:AY15"/>
    <mergeCell ref="BA15:BD15"/>
    <mergeCell ref="BF15:BI15"/>
    <mergeCell ref="BK15:BN15"/>
    <mergeCell ref="BP15:BS15"/>
    <mergeCell ref="BU15:BX15"/>
    <mergeCell ref="R15:U15"/>
    <mergeCell ref="W15:Z15"/>
    <mergeCell ref="AB15:AE15"/>
    <mergeCell ref="AG15:AJ15"/>
    <mergeCell ref="AL15:AO15"/>
    <mergeCell ref="AQ15:AT15"/>
    <mergeCell ref="BU23:BX23"/>
    <mergeCell ref="AL23:AO23"/>
    <mergeCell ref="AQ23:AT23"/>
    <mergeCell ref="AV23:AY23"/>
    <mergeCell ref="BA23:BD23"/>
    <mergeCell ref="BF23:BI23"/>
    <mergeCell ref="BK23:BN23"/>
    <mergeCell ref="L23:O23"/>
    <mergeCell ref="R23:U23"/>
    <mergeCell ref="W23:Z23"/>
    <mergeCell ref="AB23:AE23"/>
    <mergeCell ref="AG23:AJ23"/>
    <mergeCell ref="L35:O35"/>
    <mergeCell ref="AV31:AY31"/>
    <mergeCell ref="BA31:BD31"/>
    <mergeCell ref="BF31:BI31"/>
    <mergeCell ref="BK31:BN31"/>
    <mergeCell ref="BP31:BS31"/>
    <mergeCell ref="BU31:BX31"/>
    <mergeCell ref="DD27:DE27"/>
    <mergeCell ref="DG27:DH27"/>
    <mergeCell ref="L29:O29"/>
    <mergeCell ref="L30:O30"/>
    <mergeCell ref="R31:U31"/>
    <mergeCell ref="W31:Z31"/>
    <mergeCell ref="AB31:AE31"/>
    <mergeCell ref="AG31:AJ31"/>
    <mergeCell ref="AL31:AO31"/>
    <mergeCell ref="AQ31:AT31"/>
    <mergeCell ref="CL27:CM27"/>
    <mergeCell ref="CO27:CP27"/>
    <mergeCell ref="CR27:CS27"/>
    <mergeCell ref="CU27:CV27"/>
    <mergeCell ref="CX27:CY27"/>
    <mergeCell ref="DA27:DB27"/>
    <mergeCell ref="CL31:CM31"/>
    <mergeCell ref="L41:O41"/>
    <mergeCell ref="R39:U39"/>
    <mergeCell ref="W39:Z39"/>
    <mergeCell ref="AB39:AE39"/>
    <mergeCell ref="AG39:AJ39"/>
    <mergeCell ref="AL39:AO39"/>
    <mergeCell ref="AQ39:AT39"/>
    <mergeCell ref="AV39:AY39"/>
    <mergeCell ref="BA39:BD39"/>
    <mergeCell ref="L53:O53"/>
    <mergeCell ref="R55:U55"/>
    <mergeCell ref="W55:Z55"/>
    <mergeCell ref="AB55:AE55"/>
    <mergeCell ref="AG55:AJ55"/>
    <mergeCell ref="AL55:AO55"/>
    <mergeCell ref="BU47:BX47"/>
    <mergeCell ref="L48:O48"/>
    <mergeCell ref="AQ47:AT47"/>
    <mergeCell ref="AV47:AY47"/>
    <mergeCell ref="BA47:BD47"/>
    <mergeCell ref="BF47:BI47"/>
    <mergeCell ref="BK47:BN47"/>
    <mergeCell ref="BP47:BS47"/>
    <mergeCell ref="L47:O47"/>
    <mergeCell ref="R47:U47"/>
    <mergeCell ref="W47:Z47"/>
    <mergeCell ref="AB47:AE47"/>
    <mergeCell ref="AG47:AJ47"/>
    <mergeCell ref="AL47:AO47"/>
    <mergeCell ref="L59:O59"/>
    <mergeCell ref="R63:U63"/>
    <mergeCell ref="W63:Z63"/>
    <mergeCell ref="AG63:AJ63"/>
    <mergeCell ref="AL63:AO63"/>
    <mergeCell ref="AV63:AY63"/>
    <mergeCell ref="BA63:BD63"/>
    <mergeCell ref="BK63:BN63"/>
    <mergeCell ref="BP63:BS63"/>
    <mergeCell ref="CL15:CM15"/>
    <mergeCell ref="CO15:CP15"/>
    <mergeCell ref="CF11:CG11"/>
    <mergeCell ref="CI11:CJ11"/>
    <mergeCell ref="CL11:CM11"/>
    <mergeCell ref="CO11:CP11"/>
    <mergeCell ref="CR11:CS11"/>
    <mergeCell ref="CU11:CV11"/>
    <mergeCell ref="U72:X72"/>
    <mergeCell ref="AJ72:AM72"/>
    <mergeCell ref="AY72:BB72"/>
    <mergeCell ref="BN72:BQ72"/>
    <mergeCell ref="BU55:BX55"/>
    <mergeCell ref="AQ55:AT55"/>
    <mergeCell ref="AV55:AY55"/>
    <mergeCell ref="BA55:BD55"/>
    <mergeCell ref="BF55:BI55"/>
    <mergeCell ref="BK55:BN55"/>
    <mergeCell ref="BP55:BS55"/>
    <mergeCell ref="BK39:BN39"/>
    <mergeCell ref="BP39:BS39"/>
    <mergeCell ref="BU39:BX39"/>
    <mergeCell ref="BF39:BI39"/>
    <mergeCell ref="BP23:BS23"/>
    <mergeCell ref="CR15:CS15"/>
    <mergeCell ref="CU15:CV15"/>
    <mergeCell ref="CX15:CY15"/>
    <mergeCell ref="DA15:DB15"/>
    <mergeCell ref="DD15:DE15"/>
    <mergeCell ref="DG15:DH15"/>
    <mergeCell ref="CX11:CY11"/>
    <mergeCell ref="DA11:DB11"/>
    <mergeCell ref="DD11:DE11"/>
    <mergeCell ref="DG11:DH11"/>
    <mergeCell ref="DA19:DB19"/>
    <mergeCell ref="DD19:DE19"/>
    <mergeCell ref="DG19:DH19"/>
    <mergeCell ref="BZ23:CA23"/>
    <mergeCell ref="CC23:CD23"/>
    <mergeCell ref="CF23:CG23"/>
    <mergeCell ref="CI23:CJ23"/>
    <mergeCell ref="CL23:CM23"/>
    <mergeCell ref="CO23:CP23"/>
    <mergeCell ref="CF19:CG19"/>
    <mergeCell ref="CI19:CJ19"/>
    <mergeCell ref="CL19:CM19"/>
    <mergeCell ref="CO19:CP19"/>
    <mergeCell ref="CR19:CS19"/>
    <mergeCell ref="CU19:CV19"/>
    <mergeCell ref="CU31:CV31"/>
    <mergeCell ref="CR23:CS23"/>
    <mergeCell ref="CU23:CV23"/>
    <mergeCell ref="CX23:CY23"/>
    <mergeCell ref="DA23:DB23"/>
    <mergeCell ref="DD23:DE23"/>
    <mergeCell ref="BZ3:CG3"/>
    <mergeCell ref="CI3:CP3"/>
    <mergeCell ref="CR3:CY3"/>
    <mergeCell ref="DA3:DH3"/>
    <mergeCell ref="BZ5:CD5"/>
    <mergeCell ref="CF5:CG5"/>
    <mergeCell ref="DG31:DH31"/>
    <mergeCell ref="CF27:CG27"/>
    <mergeCell ref="CI27:CJ27"/>
    <mergeCell ref="BZ11:CA11"/>
    <mergeCell ref="CC11:CD11"/>
    <mergeCell ref="BZ19:CA19"/>
    <mergeCell ref="CC19:CD19"/>
    <mergeCell ref="BZ27:CA27"/>
    <mergeCell ref="CC27:CD27"/>
    <mergeCell ref="BZ15:CA15"/>
    <mergeCell ref="DG23:DH23"/>
    <mergeCell ref="CX19:CY19"/>
    <mergeCell ref="CC15:CD15"/>
    <mergeCell ref="CF15:CG15"/>
    <mergeCell ref="CI15:CJ15"/>
    <mergeCell ref="DA35:DB35"/>
    <mergeCell ref="DD35:DE35"/>
    <mergeCell ref="CA39:CB39"/>
    <mergeCell ref="CJ39:CK39"/>
    <mergeCell ref="CS39:CT39"/>
    <mergeCell ref="DB39:DC39"/>
    <mergeCell ref="CX31:CY31"/>
    <mergeCell ref="DA31:DB31"/>
    <mergeCell ref="DD31:DE31"/>
    <mergeCell ref="BZ35:CA35"/>
    <mergeCell ref="CC35:CD35"/>
    <mergeCell ref="CI35:CJ35"/>
    <mergeCell ref="CL35:CM35"/>
    <mergeCell ref="CR35:CS35"/>
    <mergeCell ref="CU35:CV35"/>
    <mergeCell ref="CF31:CG31"/>
    <mergeCell ref="CI31:CJ31"/>
    <mergeCell ref="BZ31:CA31"/>
    <mergeCell ref="CC31:CD31"/>
    <mergeCell ref="CO31:CP31"/>
    <mergeCell ref="CR31:CS31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BU78"/>
  <sheetViews>
    <sheetView topLeftCell="BI1" workbookViewId="0">
      <selection activeCell="BN3" sqref="BN3:BU41"/>
    </sheetView>
  </sheetViews>
  <sheetFormatPr baseColWidth="10" defaultRowHeight="15" x14ac:dyDescent="0.25"/>
  <sheetData>
    <row r="3" spans="3:73" x14ac:dyDescent="0.25">
      <c r="D3" s="20" t="s">
        <v>64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1"/>
      <c r="S3" s="20" t="s">
        <v>69</v>
      </c>
      <c r="T3" s="25"/>
      <c r="U3" s="25"/>
      <c r="V3" s="25"/>
      <c r="W3" s="25"/>
      <c r="X3" s="25"/>
      <c r="Y3" s="25"/>
      <c r="Z3" s="25"/>
      <c r="AA3" s="25"/>
      <c r="AB3" s="25"/>
      <c r="AC3" s="25"/>
      <c r="AD3" s="21"/>
      <c r="AH3" s="20" t="s">
        <v>68</v>
      </c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1"/>
      <c r="AV3" s="24" t="s">
        <v>90</v>
      </c>
      <c r="AW3" s="24"/>
      <c r="AX3" s="24"/>
      <c r="AY3" s="24"/>
      <c r="AZ3" s="24"/>
      <c r="BA3" s="24"/>
      <c r="BB3" s="24"/>
      <c r="BC3" s="24"/>
      <c r="BE3" s="24" t="s">
        <v>93</v>
      </c>
      <c r="BF3" s="24"/>
      <c r="BG3" s="24"/>
      <c r="BH3" s="24"/>
      <c r="BI3" s="24"/>
      <c r="BJ3" s="24"/>
      <c r="BK3" s="24"/>
      <c r="BL3" s="24"/>
      <c r="BN3" s="24" t="s">
        <v>94</v>
      </c>
      <c r="BO3" s="24"/>
      <c r="BP3" s="24"/>
      <c r="BQ3" s="24"/>
      <c r="BR3" s="24"/>
      <c r="BS3" s="24"/>
      <c r="BT3" s="24"/>
      <c r="BU3" s="24"/>
    </row>
    <row r="5" spans="3:73" x14ac:dyDescent="0.25">
      <c r="C5" s="20" t="s">
        <v>50</v>
      </c>
      <c r="D5" s="25"/>
      <c r="E5" s="25"/>
      <c r="F5" s="25"/>
      <c r="G5" s="25"/>
      <c r="H5" s="25"/>
      <c r="I5" s="25"/>
      <c r="J5" s="25"/>
      <c r="K5" s="21"/>
      <c r="M5" s="20" t="s">
        <v>51</v>
      </c>
      <c r="N5" s="25"/>
      <c r="O5" s="25"/>
      <c r="P5" s="21"/>
      <c r="R5" s="20" t="s">
        <v>50</v>
      </c>
      <c r="S5" s="25"/>
      <c r="T5" s="25"/>
      <c r="U5" s="25"/>
      <c r="V5" s="25"/>
      <c r="W5" s="25"/>
      <c r="X5" s="25"/>
      <c r="Y5" s="25"/>
      <c r="Z5" s="21"/>
      <c r="AB5" s="20" t="s">
        <v>51</v>
      </c>
      <c r="AC5" s="25"/>
      <c r="AD5" s="25"/>
      <c r="AE5" s="21"/>
      <c r="AG5" s="20" t="s">
        <v>50</v>
      </c>
      <c r="AH5" s="25"/>
      <c r="AI5" s="25"/>
      <c r="AJ5" s="25"/>
      <c r="AK5" s="25"/>
      <c r="AL5" s="25"/>
      <c r="AM5" s="25"/>
      <c r="AN5" s="25"/>
      <c r="AO5" s="21"/>
      <c r="AQ5" s="20" t="s">
        <v>51</v>
      </c>
      <c r="AR5" s="25"/>
      <c r="AS5" s="25"/>
      <c r="AT5" s="21"/>
      <c r="AV5" s="20" t="s">
        <v>50</v>
      </c>
      <c r="AW5" s="25"/>
      <c r="AX5" s="25"/>
      <c r="AY5" s="25"/>
      <c r="AZ5" s="21"/>
      <c r="BB5" s="20" t="s">
        <v>51</v>
      </c>
      <c r="BC5" s="21"/>
      <c r="BE5" s="20" t="s">
        <v>50</v>
      </c>
      <c r="BF5" s="25"/>
      <c r="BG5" s="25"/>
      <c r="BH5" s="25"/>
      <c r="BI5" s="21"/>
      <c r="BK5" s="20" t="s">
        <v>51</v>
      </c>
      <c r="BL5" s="21"/>
      <c r="BN5" s="20" t="s">
        <v>50</v>
      </c>
      <c r="BO5" s="25"/>
      <c r="BP5" s="25"/>
      <c r="BQ5" s="25"/>
      <c r="BR5" s="21"/>
      <c r="BT5" s="20" t="s">
        <v>51</v>
      </c>
      <c r="BU5" s="21"/>
    </row>
    <row r="7" spans="3:73" x14ac:dyDescent="0.25">
      <c r="C7" s="20" t="s">
        <v>33</v>
      </c>
      <c r="D7" s="25"/>
      <c r="E7" s="25"/>
      <c r="F7" s="21"/>
      <c r="H7" s="20" t="s">
        <v>41</v>
      </c>
      <c r="I7" s="25"/>
      <c r="J7" s="25"/>
      <c r="K7" s="21"/>
      <c r="M7" s="20" t="s">
        <v>52</v>
      </c>
      <c r="N7" s="25"/>
      <c r="O7" s="25"/>
      <c r="P7" s="21"/>
      <c r="R7" s="20" t="s">
        <v>33</v>
      </c>
      <c r="S7" s="25"/>
      <c r="T7" s="25"/>
      <c r="U7" s="21"/>
      <c r="W7" s="20" t="s">
        <v>41</v>
      </c>
      <c r="X7" s="25"/>
      <c r="Y7" s="25"/>
      <c r="Z7" s="21"/>
      <c r="AB7" s="20" t="s">
        <v>52</v>
      </c>
      <c r="AC7" s="25"/>
      <c r="AD7" s="25"/>
      <c r="AE7" s="21"/>
      <c r="AG7" s="20" t="s">
        <v>33</v>
      </c>
      <c r="AH7" s="25"/>
      <c r="AI7" s="25"/>
      <c r="AJ7" s="21"/>
      <c r="AL7" s="20" t="s">
        <v>41</v>
      </c>
      <c r="AM7" s="25"/>
      <c r="AN7" s="25"/>
      <c r="AO7" s="21"/>
      <c r="AQ7" s="20" t="s">
        <v>52</v>
      </c>
      <c r="AR7" s="25"/>
      <c r="AS7" s="25"/>
      <c r="AT7" s="21"/>
      <c r="AV7" s="20" t="s">
        <v>33</v>
      </c>
      <c r="AW7" s="21"/>
      <c r="AY7" s="20" t="s">
        <v>41</v>
      </c>
      <c r="AZ7" s="21"/>
      <c r="BB7" s="20" t="s">
        <v>52</v>
      </c>
      <c r="BC7" s="21"/>
      <c r="BE7" s="20" t="s">
        <v>33</v>
      </c>
      <c r="BF7" s="21"/>
      <c r="BH7" s="20" t="s">
        <v>41</v>
      </c>
      <c r="BI7" s="21"/>
      <c r="BK7" s="20" t="s">
        <v>52</v>
      </c>
      <c r="BL7" s="21"/>
      <c r="BN7" s="20" t="s">
        <v>33</v>
      </c>
      <c r="BO7" s="21"/>
      <c r="BQ7" s="20" t="s">
        <v>41</v>
      </c>
      <c r="BR7" s="21"/>
      <c r="BT7" s="20" t="s">
        <v>52</v>
      </c>
      <c r="BU7" s="21"/>
    </row>
    <row r="8" spans="3:73" x14ac:dyDescent="0.25">
      <c r="C8" s="3"/>
      <c r="D8" s="3">
        <v>2000</v>
      </c>
      <c r="E8" s="3">
        <v>2007</v>
      </c>
      <c r="F8" s="3">
        <v>2015</v>
      </c>
      <c r="H8" s="3"/>
      <c r="I8" s="3">
        <v>2000</v>
      </c>
      <c r="J8" s="3">
        <v>2007</v>
      </c>
      <c r="K8" s="3">
        <v>2015</v>
      </c>
      <c r="M8" s="3"/>
      <c r="N8" s="3">
        <v>2000</v>
      </c>
      <c r="O8" s="3">
        <v>2007</v>
      </c>
      <c r="P8" s="3">
        <v>2015</v>
      </c>
      <c r="R8" s="3"/>
      <c r="S8" s="3">
        <v>2000</v>
      </c>
      <c r="T8" s="3">
        <v>2007</v>
      </c>
      <c r="U8" s="3">
        <v>2015</v>
      </c>
      <c r="W8" s="3"/>
      <c r="X8" s="3">
        <v>2000</v>
      </c>
      <c r="Y8" s="3">
        <v>2007</v>
      </c>
      <c r="Z8" s="3">
        <v>2015</v>
      </c>
      <c r="AB8" s="3"/>
      <c r="AC8" s="3">
        <v>2000</v>
      </c>
      <c r="AD8" s="3">
        <v>2007</v>
      </c>
      <c r="AE8" s="3">
        <v>2015</v>
      </c>
      <c r="AG8" s="3"/>
      <c r="AH8" s="3">
        <v>2000</v>
      </c>
      <c r="AI8" s="3">
        <v>2007</v>
      </c>
      <c r="AJ8" s="3">
        <v>2015</v>
      </c>
      <c r="AL8" s="3"/>
      <c r="AM8" s="3">
        <v>2000</v>
      </c>
      <c r="AN8" s="3">
        <v>2007</v>
      </c>
      <c r="AO8" s="3">
        <v>2015</v>
      </c>
      <c r="AQ8" s="3"/>
      <c r="AR8" s="3">
        <v>2000</v>
      </c>
      <c r="AS8" s="3">
        <v>2007</v>
      </c>
      <c r="AT8" s="3">
        <v>2015</v>
      </c>
      <c r="AV8" s="3" t="s">
        <v>5</v>
      </c>
      <c r="AW8" s="2">
        <f>'Hipotetico 2 ida'!DC8</f>
        <v>28.04</v>
      </c>
      <c r="AY8" s="3" t="s">
        <v>5</v>
      </c>
      <c r="AZ8" s="2">
        <f>'Hipotetico 2 ida'!DF8</f>
        <v>2.9000000000000001E-2</v>
      </c>
      <c r="BB8" s="3" t="s">
        <v>5</v>
      </c>
      <c r="BC8" s="2">
        <f>'Hipotetico 2 ida'!DI8</f>
        <v>0.72</v>
      </c>
      <c r="BE8" s="3" t="s">
        <v>5</v>
      </c>
      <c r="BF8" s="2">
        <f>'Hipotetico 2 regreso'!DB8</f>
        <v>25.75</v>
      </c>
      <c r="BH8" s="3" t="s">
        <v>5</v>
      </c>
      <c r="BI8" s="2">
        <f>'Hipotetico 2 regreso'!DE8</f>
        <v>2.9000000000000001E-2</v>
      </c>
      <c r="BK8" s="3" t="s">
        <v>5</v>
      </c>
      <c r="BL8" s="2">
        <f>'Hipotetico 2 regreso'!DH8</f>
        <v>0.71</v>
      </c>
      <c r="BN8" s="3" t="s">
        <v>5</v>
      </c>
      <c r="BO8" s="2">
        <f>AW8+BF8</f>
        <v>53.79</v>
      </c>
      <c r="BQ8" s="3" t="s">
        <v>5</v>
      </c>
      <c r="BR8" s="2">
        <f>AZ8+BI8</f>
        <v>5.8000000000000003E-2</v>
      </c>
      <c r="BT8" s="3" t="s">
        <v>5</v>
      </c>
      <c r="BU8" s="2">
        <f>BC8+BL8</f>
        <v>1.43</v>
      </c>
    </row>
    <row r="9" spans="3:73" x14ac:dyDescent="0.25">
      <c r="C9" s="3" t="s">
        <v>6</v>
      </c>
      <c r="D9" s="2">
        <f>'Hipotetico 2 ida'!BL9</f>
        <v>22.67</v>
      </c>
      <c r="E9" s="2">
        <f>'Hipotetico 2 ida'!BM9</f>
        <v>25.97</v>
      </c>
      <c r="F9" s="2" t="s">
        <v>59</v>
      </c>
      <c r="H9" s="3" t="s">
        <v>6</v>
      </c>
      <c r="I9" s="2">
        <f>'Hipotetico 2 ida'!BQ9</f>
        <v>1.4E-2</v>
      </c>
      <c r="J9" s="2">
        <f>'Hipotetico 2 ida'!BR9</f>
        <v>1.4E-2</v>
      </c>
      <c r="K9" s="2" t="s">
        <v>59</v>
      </c>
      <c r="M9" s="3" t="s">
        <v>6</v>
      </c>
      <c r="N9" s="2">
        <f>'Hipotetico 2 ida'!BV9</f>
        <v>0.68</v>
      </c>
      <c r="O9" s="2">
        <f>'Hipotetico 2 ida'!BW9</f>
        <v>0.76</v>
      </c>
      <c r="P9" s="2" t="s">
        <v>59</v>
      </c>
      <c r="R9" s="3" t="s">
        <v>6</v>
      </c>
      <c r="S9" s="2">
        <f>'Hipotetico 2 regreso'!BL9</f>
        <v>20.98</v>
      </c>
      <c r="T9" s="2">
        <f>'Hipotetico 2 regreso'!BM9</f>
        <v>23.32</v>
      </c>
      <c r="U9" s="2" t="str">
        <f>'Hipotetico 2 regreso'!BN9</f>
        <v>NA</v>
      </c>
      <c r="W9" s="3" t="s">
        <v>6</v>
      </c>
      <c r="X9" s="2">
        <f>'Hipotetico 2 regreso'!BQ9</f>
        <v>1.4E-2</v>
      </c>
      <c r="Y9" s="2">
        <f>'Hipotetico 2 regreso'!BR9</f>
        <v>1.4E-2</v>
      </c>
      <c r="Z9" s="2" t="str">
        <f>'Hipotetico 2 regreso'!BS9</f>
        <v>NA</v>
      </c>
      <c r="AB9" s="3" t="s">
        <v>6</v>
      </c>
      <c r="AC9" s="2">
        <f>'Hipotetico 2 regreso'!BV9</f>
        <v>0.70000000000000007</v>
      </c>
      <c r="AD9" s="2">
        <f>'Hipotetico 2 regreso'!BW9</f>
        <v>0.77</v>
      </c>
      <c r="AE9" s="2" t="str">
        <f>'Hipotetico 2 regreso'!BX9</f>
        <v>NA</v>
      </c>
      <c r="AG9" s="3" t="s">
        <v>6</v>
      </c>
      <c r="AH9" s="2">
        <f>D9+S9</f>
        <v>43.650000000000006</v>
      </c>
      <c r="AI9" s="2">
        <f t="shared" ref="AI9:AJ12" si="0">E9+T9</f>
        <v>49.29</v>
      </c>
      <c r="AJ9" s="2" t="s">
        <v>59</v>
      </c>
      <c r="AL9" s="3" t="s">
        <v>6</v>
      </c>
      <c r="AM9" s="2">
        <f>I9+X9</f>
        <v>2.8000000000000001E-2</v>
      </c>
      <c r="AN9" s="2">
        <f t="shared" ref="AN9:AO12" si="1">J9+Y9</f>
        <v>2.8000000000000001E-2</v>
      </c>
      <c r="AO9" s="2" t="s">
        <v>59</v>
      </c>
      <c r="AQ9" s="3" t="s">
        <v>6</v>
      </c>
      <c r="AR9" s="2">
        <f>N9+AC9</f>
        <v>1.3800000000000001</v>
      </c>
      <c r="AS9" s="2">
        <f t="shared" ref="AS9:AT12" si="2">O9+AD9</f>
        <v>1.53</v>
      </c>
      <c r="AT9" s="2" t="s">
        <v>59</v>
      </c>
      <c r="AV9" s="4" t="s">
        <v>8</v>
      </c>
      <c r="AW9" s="2">
        <f>SUM(AW6:AW8)</f>
        <v>28.04</v>
      </c>
      <c r="AY9" s="4" t="s">
        <v>8</v>
      </c>
      <c r="AZ9" s="2">
        <f>SUM(AZ6:AZ8)</f>
        <v>2.9000000000000001E-2</v>
      </c>
      <c r="BB9" s="4" t="s">
        <v>8</v>
      </c>
      <c r="BC9" s="2">
        <f>SUM(BC6:BC8)</f>
        <v>0.72</v>
      </c>
      <c r="BE9" s="4" t="s">
        <v>8</v>
      </c>
      <c r="BF9" s="2">
        <f>SUM(BF6:BF8)</f>
        <v>25.75</v>
      </c>
      <c r="BH9" s="4" t="s">
        <v>8</v>
      </c>
      <c r="BI9" s="2">
        <f>SUM(BI6:BI8)</f>
        <v>2.9000000000000001E-2</v>
      </c>
      <c r="BK9" s="4" t="s">
        <v>8</v>
      </c>
      <c r="BL9" s="2">
        <f>SUM(BL6:BL8)</f>
        <v>0.71</v>
      </c>
      <c r="BN9" s="4" t="s">
        <v>8</v>
      </c>
      <c r="BO9" s="2">
        <f>SUM(BO6:BO8)</f>
        <v>53.79</v>
      </c>
      <c r="BQ9" s="4" t="s">
        <v>8</v>
      </c>
      <c r="BR9" s="2">
        <f>SUM(BR6:BR8)</f>
        <v>5.8000000000000003E-2</v>
      </c>
      <c r="BT9" s="4" t="s">
        <v>8</v>
      </c>
      <c r="BU9" s="2">
        <f>SUM(BU6:BU8)</f>
        <v>1.43</v>
      </c>
    </row>
    <row r="10" spans="3:73" x14ac:dyDescent="0.25">
      <c r="C10" s="3" t="s">
        <v>3</v>
      </c>
      <c r="D10" s="2">
        <f>'Hipotetico 2 ida'!BL10</f>
        <v>7.99</v>
      </c>
      <c r="E10" s="2">
        <f>'Hipotetico 2 ida'!BM10</f>
        <v>6.4700000000000006</v>
      </c>
      <c r="F10" s="2">
        <f>'Hipotetico 2 ida'!BN10</f>
        <v>3.51</v>
      </c>
      <c r="H10" s="3" t="s">
        <v>3</v>
      </c>
      <c r="I10" s="2">
        <f>'Hipotetico 2 ida'!BQ10</f>
        <v>2E-3</v>
      </c>
      <c r="J10" s="2">
        <f>'Hipotetico 2 ida'!BR10</f>
        <v>2E-3</v>
      </c>
      <c r="K10" s="2">
        <f>'Hipotetico 2 ida'!BS10</f>
        <v>2E-3</v>
      </c>
      <c r="M10" s="3" t="s">
        <v>3</v>
      </c>
      <c r="N10" s="2">
        <f>'Hipotetico 2 ida'!BV10</f>
        <v>0.4</v>
      </c>
      <c r="O10" s="2">
        <f>'Hipotetico 2 ida'!BW10</f>
        <v>0.38</v>
      </c>
      <c r="P10" s="2">
        <f>'Hipotetico 2 ida'!BX10</f>
        <v>0.18000000000000002</v>
      </c>
      <c r="R10" s="3" t="s">
        <v>3</v>
      </c>
      <c r="S10" s="2">
        <f>'Hipotetico 2 regreso'!BL10</f>
        <v>7.1199999999999992</v>
      </c>
      <c r="T10" s="2">
        <f>'Hipotetico 2 regreso'!BM10</f>
        <v>5.77</v>
      </c>
      <c r="U10" s="2">
        <f>'Hipotetico 2 regreso'!BN10</f>
        <v>3.13</v>
      </c>
      <c r="W10" s="3" t="s">
        <v>3</v>
      </c>
      <c r="X10" s="2">
        <f>'Hipotetico 2 regreso'!BQ10</f>
        <v>2E-3</v>
      </c>
      <c r="Y10" s="2">
        <f>'Hipotetico 2 regreso'!BR10</f>
        <v>2E-3</v>
      </c>
      <c r="Z10" s="2">
        <f>'Hipotetico 2 regreso'!BS10</f>
        <v>2E-3</v>
      </c>
      <c r="AB10" s="3" t="s">
        <v>3</v>
      </c>
      <c r="AC10" s="2">
        <f>'Hipotetico 2 regreso'!BV10</f>
        <v>0.4</v>
      </c>
      <c r="AD10" s="2">
        <f>'Hipotetico 2 regreso'!BW10</f>
        <v>0.39</v>
      </c>
      <c r="AE10" s="2">
        <f>'Hipotetico 2 regreso'!BX10</f>
        <v>0.19</v>
      </c>
      <c r="AG10" s="3" t="s">
        <v>3</v>
      </c>
      <c r="AH10" s="2">
        <f t="shared" ref="AH10" si="3">D10+S10</f>
        <v>15.11</v>
      </c>
      <c r="AI10" s="2">
        <f t="shared" si="0"/>
        <v>12.24</v>
      </c>
      <c r="AJ10" s="2">
        <f t="shared" si="0"/>
        <v>6.64</v>
      </c>
      <c r="AL10" s="3" t="s">
        <v>3</v>
      </c>
      <c r="AM10" s="2">
        <f t="shared" ref="AM10" si="4">I10+X10</f>
        <v>4.0000000000000001E-3</v>
      </c>
      <c r="AN10" s="2">
        <f t="shared" si="1"/>
        <v>4.0000000000000001E-3</v>
      </c>
      <c r="AO10" s="2">
        <f t="shared" si="1"/>
        <v>4.0000000000000001E-3</v>
      </c>
      <c r="AQ10" s="3" t="s">
        <v>3</v>
      </c>
      <c r="AR10" s="2">
        <f t="shared" ref="AR10" si="5">N10+AC10</f>
        <v>0.8</v>
      </c>
      <c r="AS10" s="2">
        <f t="shared" si="2"/>
        <v>0.77</v>
      </c>
      <c r="AT10" s="2">
        <f t="shared" si="2"/>
        <v>0.37</v>
      </c>
    </row>
    <row r="11" spans="3:73" x14ac:dyDescent="0.25">
      <c r="C11" s="3" t="s">
        <v>4</v>
      </c>
      <c r="D11" s="2" t="s">
        <v>59</v>
      </c>
      <c r="E11" s="2">
        <f>'Hipotetico 2 ida'!BM11</f>
        <v>4.38</v>
      </c>
      <c r="F11" s="2">
        <f>'Hipotetico 2 ida'!BN11</f>
        <v>13.84</v>
      </c>
      <c r="H11" s="3" t="s">
        <v>4</v>
      </c>
      <c r="I11" s="2" t="s">
        <v>59</v>
      </c>
      <c r="J11" s="2">
        <f>'Hipotetico 2 ida'!BR11</f>
        <v>2E-3</v>
      </c>
      <c r="K11" s="2">
        <f>'Hipotetico 2 ida'!BS11</f>
        <v>1.4E-2</v>
      </c>
      <c r="M11" s="3" t="s">
        <v>4</v>
      </c>
      <c r="N11" s="2" t="s">
        <v>59</v>
      </c>
      <c r="O11" s="2">
        <f>'Hipotetico 2 ida'!BW11</f>
        <v>0.28999999999999998</v>
      </c>
      <c r="P11" s="2">
        <f>'Hipotetico 2 ida'!BX11</f>
        <v>0.81</v>
      </c>
      <c r="R11" s="3" t="s">
        <v>4</v>
      </c>
      <c r="S11" s="2" t="str">
        <f>'Hipotetico 2 regreso'!BL11</f>
        <v>NA</v>
      </c>
      <c r="T11" s="2">
        <f>'Hipotetico 2 regreso'!BM11</f>
        <v>3.97</v>
      </c>
      <c r="U11" s="2">
        <f>'Hipotetico 2 regreso'!BN11</f>
        <v>12.55</v>
      </c>
      <c r="W11" s="3" t="s">
        <v>4</v>
      </c>
      <c r="X11" s="2" t="str">
        <f>'Hipotetico 2 regreso'!BQ11</f>
        <v>NA</v>
      </c>
      <c r="Y11" s="2">
        <f>'Hipotetico 2 regreso'!BR11</f>
        <v>2E-3</v>
      </c>
      <c r="Z11" s="2">
        <f>'Hipotetico 2 regreso'!BS11</f>
        <v>1.4E-2</v>
      </c>
      <c r="AB11" s="3" t="s">
        <v>4</v>
      </c>
      <c r="AC11" s="2" t="str">
        <f>'Hipotetico 2 regreso'!BV11</f>
        <v>NA</v>
      </c>
      <c r="AD11" s="2">
        <f>'Hipotetico 2 regreso'!BW11</f>
        <v>0.3</v>
      </c>
      <c r="AE11" s="2">
        <f>'Hipotetico 2 regreso'!BX11</f>
        <v>0.82000000000000006</v>
      </c>
      <c r="AG11" s="3" t="s">
        <v>4</v>
      </c>
      <c r="AH11" s="2" t="s">
        <v>59</v>
      </c>
      <c r="AI11" s="2">
        <f t="shared" si="0"/>
        <v>8.35</v>
      </c>
      <c r="AJ11" s="2">
        <f t="shared" si="0"/>
        <v>26.39</v>
      </c>
      <c r="AL11" s="3" t="s">
        <v>4</v>
      </c>
      <c r="AM11" s="2" t="s">
        <v>59</v>
      </c>
      <c r="AN11" s="2">
        <f t="shared" si="1"/>
        <v>4.0000000000000001E-3</v>
      </c>
      <c r="AO11" s="2">
        <f t="shared" si="1"/>
        <v>2.8000000000000001E-2</v>
      </c>
      <c r="AQ11" s="3" t="s">
        <v>4</v>
      </c>
      <c r="AR11" s="2" t="s">
        <v>59</v>
      </c>
      <c r="AS11" s="2">
        <f t="shared" si="2"/>
        <v>0.59</v>
      </c>
      <c r="AT11" s="2">
        <f t="shared" si="2"/>
        <v>1.6300000000000001</v>
      </c>
      <c r="AV11" s="20" t="s">
        <v>34</v>
      </c>
      <c r="AW11" s="21"/>
      <c r="AY11" s="20" t="s">
        <v>42</v>
      </c>
      <c r="AZ11" s="21"/>
      <c r="BB11" s="20" t="s">
        <v>53</v>
      </c>
      <c r="BC11" s="21"/>
      <c r="BE11" s="20" t="s">
        <v>34</v>
      </c>
      <c r="BF11" s="21"/>
      <c r="BH11" s="20" t="s">
        <v>42</v>
      </c>
      <c r="BI11" s="21"/>
      <c r="BK11" s="20" t="s">
        <v>53</v>
      </c>
      <c r="BL11" s="21"/>
      <c r="BN11" s="20" t="s">
        <v>34</v>
      </c>
      <c r="BO11" s="21"/>
      <c r="BQ11" s="20" t="s">
        <v>42</v>
      </c>
      <c r="BR11" s="21"/>
      <c r="BT11" s="20" t="s">
        <v>53</v>
      </c>
      <c r="BU11" s="21"/>
    </row>
    <row r="12" spans="3:73" x14ac:dyDescent="0.25">
      <c r="C12" s="3" t="s">
        <v>5</v>
      </c>
      <c r="D12" s="2" t="s">
        <v>59</v>
      </c>
      <c r="E12" s="2" t="s">
        <v>59</v>
      </c>
      <c r="F12" s="2">
        <f>'Hipotetico 2 ida'!BN12</f>
        <v>10.299999999999999</v>
      </c>
      <c r="H12" s="3" t="s">
        <v>5</v>
      </c>
      <c r="I12" s="2" t="s">
        <v>59</v>
      </c>
      <c r="J12" s="2" t="s">
        <v>59</v>
      </c>
      <c r="K12" s="2">
        <f>'Hipotetico 2 ida'!BS12</f>
        <v>1.4E-2</v>
      </c>
      <c r="M12" s="3" t="s">
        <v>5</v>
      </c>
      <c r="N12" s="2" t="s">
        <v>59</v>
      </c>
      <c r="O12" s="2" t="s">
        <v>59</v>
      </c>
      <c r="P12" s="2">
        <f>'Hipotetico 2 ida'!BX12</f>
        <v>0.56999999999999995</v>
      </c>
      <c r="R12" s="3" t="s">
        <v>5</v>
      </c>
      <c r="S12" s="2" t="str">
        <f>'Hipotetico 2 regreso'!BL12</f>
        <v>NA</v>
      </c>
      <c r="T12" s="2" t="str">
        <f>'Hipotetico 2 regreso'!BM12</f>
        <v>NA</v>
      </c>
      <c r="U12" s="2">
        <f>'Hipotetico 2 regreso'!BN12</f>
        <v>9.4599999999999991</v>
      </c>
      <c r="W12" s="3" t="s">
        <v>5</v>
      </c>
      <c r="X12" s="2" t="str">
        <f>'Hipotetico 2 regreso'!BQ12</f>
        <v>NA</v>
      </c>
      <c r="Y12" s="2" t="str">
        <f>'Hipotetico 2 regreso'!BR12</f>
        <v>NA</v>
      </c>
      <c r="Z12" s="2">
        <f>'Hipotetico 2 regreso'!BS12</f>
        <v>1.4E-2</v>
      </c>
      <c r="AB12" s="3" t="s">
        <v>5</v>
      </c>
      <c r="AC12" s="2" t="str">
        <f>'Hipotetico 2 regreso'!BV12</f>
        <v>NA</v>
      </c>
      <c r="AD12" s="2" t="str">
        <f>'Hipotetico 2 regreso'!BW12</f>
        <v>NA</v>
      </c>
      <c r="AE12" s="2">
        <f>'Hipotetico 2 regreso'!BX12</f>
        <v>0.57999999999999996</v>
      </c>
      <c r="AG12" s="3" t="s">
        <v>5</v>
      </c>
      <c r="AH12" s="2" t="s">
        <v>59</v>
      </c>
      <c r="AI12" s="2" t="s">
        <v>59</v>
      </c>
      <c r="AJ12" s="2">
        <f t="shared" si="0"/>
        <v>19.759999999999998</v>
      </c>
      <c r="AL12" s="3" t="s">
        <v>5</v>
      </c>
      <c r="AM12" s="2" t="s">
        <v>59</v>
      </c>
      <c r="AN12" s="2" t="s">
        <v>59</v>
      </c>
      <c r="AO12" s="2">
        <f t="shared" si="1"/>
        <v>2.8000000000000001E-2</v>
      </c>
      <c r="AQ12" s="3" t="s">
        <v>5</v>
      </c>
      <c r="AR12" s="2" t="s">
        <v>59</v>
      </c>
      <c r="AS12" s="2" t="s">
        <v>59</v>
      </c>
      <c r="AT12" s="2">
        <f t="shared" si="2"/>
        <v>1.1499999999999999</v>
      </c>
      <c r="AV12" s="3" t="s">
        <v>5</v>
      </c>
      <c r="AW12" s="2">
        <f>'Hipotetico 2 ida'!DC12</f>
        <v>4.5599999999999996</v>
      </c>
      <c r="AY12" s="3" t="s">
        <v>5</v>
      </c>
      <c r="AZ12" s="2">
        <f>'Hipotetico 2 ida'!DF12</f>
        <v>2.1799999999999997</v>
      </c>
      <c r="BB12" s="3" t="s">
        <v>5</v>
      </c>
      <c r="BC12" s="2">
        <f>'Hipotetico 2 ida'!DI12</f>
        <v>1.6E-2</v>
      </c>
      <c r="BE12" s="3" t="s">
        <v>5</v>
      </c>
      <c r="BF12" s="2">
        <f>'Hipotetico 2 regreso'!DB12</f>
        <v>4.4000000000000004</v>
      </c>
      <c r="BH12" s="3" t="s">
        <v>5</v>
      </c>
      <c r="BI12" s="2">
        <f>'Hipotetico 2 regreso'!DE12</f>
        <v>2.0699999999999998</v>
      </c>
      <c r="BK12" s="3" t="s">
        <v>5</v>
      </c>
      <c r="BL12" s="2">
        <f>'Hipotetico 2 regreso'!DH12</f>
        <v>1.3000000000000001E-2</v>
      </c>
      <c r="BN12" s="3" t="s">
        <v>5</v>
      </c>
      <c r="BO12" s="2">
        <f>AW12+BF12</f>
        <v>8.9600000000000009</v>
      </c>
      <c r="BQ12" s="3" t="s">
        <v>5</v>
      </c>
      <c r="BR12" s="2">
        <f>AZ12+BI12</f>
        <v>4.25</v>
      </c>
      <c r="BT12" s="3" t="s">
        <v>5</v>
      </c>
      <c r="BU12" s="2">
        <f>BC12+BL12</f>
        <v>2.9000000000000001E-2</v>
      </c>
    </row>
    <row r="13" spans="3:73" x14ac:dyDescent="0.25">
      <c r="C13" s="4" t="s">
        <v>8</v>
      </c>
      <c r="D13" s="2">
        <f>SUM(D9:D12)</f>
        <v>30.660000000000004</v>
      </c>
      <c r="E13" s="2">
        <f>SUM(E9:E12)</f>
        <v>36.82</v>
      </c>
      <c r="F13" s="2">
        <f>SUM(F9:F12)</f>
        <v>27.65</v>
      </c>
      <c r="H13" s="4" t="s">
        <v>8</v>
      </c>
      <c r="I13" s="2">
        <f>SUM(I9:I12)</f>
        <v>1.6E-2</v>
      </c>
      <c r="J13" s="2">
        <f>SUM(J9:J12)</f>
        <v>1.8000000000000002E-2</v>
      </c>
      <c r="K13" s="2">
        <f>SUM(K9:K12)</f>
        <v>0.03</v>
      </c>
      <c r="M13" s="4" t="s">
        <v>8</v>
      </c>
      <c r="N13" s="2">
        <f>SUM(N9:N12)</f>
        <v>1.08</v>
      </c>
      <c r="O13" s="2">
        <f>SUM(O9:O12)</f>
        <v>1.4300000000000002</v>
      </c>
      <c r="P13" s="2">
        <f>SUM(P9:P12)</f>
        <v>1.56</v>
      </c>
      <c r="R13" s="4" t="s">
        <v>8</v>
      </c>
      <c r="S13" s="2">
        <f>SUM(S9:S12)</f>
        <v>28.1</v>
      </c>
      <c r="T13" s="2">
        <f>SUM(T9:T12)</f>
        <v>33.06</v>
      </c>
      <c r="U13" s="2">
        <f>SUM(U9:U12)</f>
        <v>25.14</v>
      </c>
      <c r="W13" s="4" t="s">
        <v>8</v>
      </c>
      <c r="X13" s="2">
        <f>SUM(X9:X12)</f>
        <v>1.6E-2</v>
      </c>
      <c r="Y13" s="2">
        <f>SUM(Y9:Y12)</f>
        <v>1.8000000000000002E-2</v>
      </c>
      <c r="Z13" s="2">
        <f>SUM(Z9:Z12)</f>
        <v>0.03</v>
      </c>
      <c r="AB13" s="4" t="s">
        <v>8</v>
      </c>
      <c r="AC13" s="2">
        <f>SUM(AC9:AC12)</f>
        <v>1.1000000000000001</v>
      </c>
      <c r="AD13" s="2">
        <f>SUM(AD9:AD12)</f>
        <v>1.4600000000000002</v>
      </c>
      <c r="AE13" s="2">
        <f>SUM(AE9:AE12)</f>
        <v>1.5899999999999999</v>
      </c>
      <c r="AG13" s="4" t="s">
        <v>8</v>
      </c>
      <c r="AH13" s="2">
        <f>SUM(AH9:AH12)</f>
        <v>58.760000000000005</v>
      </c>
      <c r="AI13" s="2">
        <f>SUM(AI9:AI12)</f>
        <v>69.88</v>
      </c>
      <c r="AJ13" s="2">
        <f>SUM(AJ9:AJ12)</f>
        <v>52.79</v>
      </c>
      <c r="AL13" s="4" t="s">
        <v>8</v>
      </c>
      <c r="AM13" s="2">
        <f>SUM(AM9:AM12)</f>
        <v>3.2000000000000001E-2</v>
      </c>
      <c r="AN13" s="2">
        <f>SUM(AN9:AN12)</f>
        <v>3.6000000000000004E-2</v>
      </c>
      <c r="AO13" s="2">
        <f>SUM(AO9:AO12)</f>
        <v>0.06</v>
      </c>
      <c r="AQ13" s="4" t="s">
        <v>8</v>
      </c>
      <c r="AR13" s="2">
        <f>SUM(AR9:AR12)</f>
        <v>2.1800000000000002</v>
      </c>
      <c r="AS13" s="2">
        <f>SUM(AS9:AS12)</f>
        <v>2.8899999999999997</v>
      </c>
      <c r="AT13" s="2">
        <f>SUM(AT9:AT12)</f>
        <v>3.15</v>
      </c>
      <c r="AV13" s="4" t="s">
        <v>8</v>
      </c>
      <c r="AW13" s="2">
        <f>SUM(AW10:AW12)</f>
        <v>4.5599999999999996</v>
      </c>
      <c r="AY13" s="4" t="s">
        <v>8</v>
      </c>
      <c r="AZ13" s="2">
        <f>SUM(AZ10:AZ12)</f>
        <v>2.1799999999999997</v>
      </c>
      <c r="BB13" s="4" t="s">
        <v>8</v>
      </c>
      <c r="BC13" s="2">
        <f>SUM(BC10:BC12)</f>
        <v>1.6E-2</v>
      </c>
      <c r="BE13" s="4" t="s">
        <v>8</v>
      </c>
      <c r="BF13" s="2">
        <f>SUM(BF10:BF12)</f>
        <v>4.4000000000000004</v>
      </c>
      <c r="BH13" s="4" t="s">
        <v>8</v>
      </c>
      <c r="BI13" s="2">
        <f>SUM(BI10:BI12)</f>
        <v>2.0699999999999998</v>
      </c>
      <c r="BK13" s="4" t="s">
        <v>8</v>
      </c>
      <c r="BL13" s="2">
        <f>SUM(BL10:BL12)</f>
        <v>1.3000000000000001E-2</v>
      </c>
      <c r="BN13" s="4" t="s">
        <v>8</v>
      </c>
      <c r="BO13" s="2">
        <f>SUM(BO10:BO12)</f>
        <v>8.9600000000000009</v>
      </c>
      <c r="BQ13" s="4" t="s">
        <v>8</v>
      </c>
      <c r="BR13" s="2">
        <f>SUM(BR10:BR12)</f>
        <v>4.25</v>
      </c>
      <c r="BT13" s="4" t="s">
        <v>8</v>
      </c>
      <c r="BU13" s="2">
        <f>SUM(BU10:BU12)</f>
        <v>2.9000000000000001E-2</v>
      </c>
    </row>
    <row r="15" spans="3:73" x14ac:dyDescent="0.25">
      <c r="C15" s="20" t="s">
        <v>34</v>
      </c>
      <c r="D15" s="25"/>
      <c r="E15" s="25"/>
      <c r="F15" s="21"/>
      <c r="H15" s="20" t="s">
        <v>42</v>
      </c>
      <c r="I15" s="25"/>
      <c r="J15" s="25"/>
      <c r="K15" s="21"/>
      <c r="M15" s="20" t="s">
        <v>53</v>
      </c>
      <c r="N15" s="25"/>
      <c r="O15" s="25"/>
      <c r="P15" s="21"/>
      <c r="R15" s="20" t="s">
        <v>34</v>
      </c>
      <c r="S15" s="25"/>
      <c r="T15" s="25"/>
      <c r="U15" s="21"/>
      <c r="W15" s="20" t="s">
        <v>42</v>
      </c>
      <c r="X15" s="25"/>
      <c r="Y15" s="25"/>
      <c r="Z15" s="21"/>
      <c r="AB15" s="20" t="s">
        <v>53</v>
      </c>
      <c r="AC15" s="25"/>
      <c r="AD15" s="25"/>
      <c r="AE15" s="21"/>
      <c r="AG15" s="20" t="s">
        <v>34</v>
      </c>
      <c r="AH15" s="25"/>
      <c r="AI15" s="25"/>
      <c r="AJ15" s="21"/>
      <c r="AL15" s="20" t="s">
        <v>42</v>
      </c>
      <c r="AM15" s="25"/>
      <c r="AN15" s="25"/>
      <c r="AO15" s="21"/>
      <c r="AQ15" s="20" t="s">
        <v>53</v>
      </c>
      <c r="AR15" s="25"/>
      <c r="AS15" s="25"/>
      <c r="AT15" s="21"/>
      <c r="AV15" s="20" t="s">
        <v>35</v>
      </c>
      <c r="AW15" s="21"/>
      <c r="AY15" s="20" t="s">
        <v>43</v>
      </c>
      <c r="AZ15" s="21"/>
      <c r="BB15" s="20" t="s">
        <v>54</v>
      </c>
      <c r="BC15" s="21"/>
      <c r="BE15" s="20" t="s">
        <v>35</v>
      </c>
      <c r="BF15" s="21"/>
      <c r="BH15" s="20" t="s">
        <v>43</v>
      </c>
      <c r="BI15" s="21"/>
      <c r="BK15" s="20" t="s">
        <v>54</v>
      </c>
      <c r="BL15" s="21"/>
      <c r="BN15" s="20" t="s">
        <v>35</v>
      </c>
      <c r="BO15" s="21"/>
      <c r="BQ15" s="20" t="s">
        <v>43</v>
      </c>
      <c r="BR15" s="21"/>
      <c r="BT15" s="20" t="s">
        <v>54</v>
      </c>
      <c r="BU15" s="21"/>
    </row>
    <row r="16" spans="3:73" x14ac:dyDescent="0.25">
      <c r="C16" s="3"/>
      <c r="D16" s="3">
        <v>2000</v>
      </c>
      <c r="E16" s="3">
        <v>2007</v>
      </c>
      <c r="F16" s="3">
        <v>2015</v>
      </c>
      <c r="H16" s="3"/>
      <c r="I16" s="3">
        <v>2000</v>
      </c>
      <c r="J16" s="3">
        <v>2007</v>
      </c>
      <c r="K16" s="3">
        <v>2015</v>
      </c>
      <c r="M16" s="3"/>
      <c r="N16" s="3">
        <v>2000</v>
      </c>
      <c r="O16" s="3">
        <v>2007</v>
      </c>
      <c r="P16" s="3">
        <v>2015</v>
      </c>
      <c r="R16" s="3"/>
      <c r="S16" s="3">
        <v>2000</v>
      </c>
      <c r="T16" s="3">
        <v>2007</v>
      </c>
      <c r="U16" s="3">
        <v>2015</v>
      </c>
      <c r="W16" s="3"/>
      <c r="X16" s="3">
        <v>2000</v>
      </c>
      <c r="Y16" s="3">
        <v>2007</v>
      </c>
      <c r="Z16" s="3">
        <v>2015</v>
      </c>
      <c r="AB16" s="3"/>
      <c r="AC16" s="3">
        <v>2000</v>
      </c>
      <c r="AD16" s="3">
        <v>2007</v>
      </c>
      <c r="AE16" s="3">
        <v>2015</v>
      </c>
      <c r="AG16" s="3"/>
      <c r="AH16" s="3">
        <v>2000</v>
      </c>
      <c r="AI16" s="3">
        <v>2007</v>
      </c>
      <c r="AJ16" s="3">
        <v>2015</v>
      </c>
      <c r="AL16" s="3"/>
      <c r="AM16" s="3">
        <v>2000</v>
      </c>
      <c r="AN16" s="3">
        <v>2007</v>
      </c>
      <c r="AO16" s="3">
        <v>2015</v>
      </c>
      <c r="AQ16" s="3"/>
      <c r="AR16" s="3">
        <v>2000</v>
      </c>
      <c r="AS16" s="3">
        <v>2007</v>
      </c>
      <c r="AT16" s="3">
        <v>2015</v>
      </c>
      <c r="AV16" s="3" t="s">
        <v>5</v>
      </c>
      <c r="AW16" s="2">
        <f>'Hipotetico 2 ida'!DC16</f>
        <v>3.71</v>
      </c>
      <c r="AY16" s="3" t="s">
        <v>5</v>
      </c>
      <c r="AZ16" s="2">
        <f>'Hipotetico 2 ida'!DF16</f>
        <v>2.5700000000000003</v>
      </c>
      <c r="BB16" s="3" t="s">
        <v>5</v>
      </c>
      <c r="BC16" s="2">
        <f>'Hipotetico 2 ida'!DI16</f>
        <v>5.4</v>
      </c>
      <c r="BE16" s="3" t="s">
        <v>5</v>
      </c>
      <c r="BF16" s="2">
        <f>'Hipotetico 2 regreso'!DB16</f>
        <v>3.54</v>
      </c>
      <c r="BH16" s="3" t="s">
        <v>5</v>
      </c>
      <c r="BI16" s="2">
        <f>'Hipotetico 2 regreso'!DE16</f>
        <v>2.4699999999999998</v>
      </c>
      <c r="BK16" s="3" t="s">
        <v>5</v>
      </c>
      <c r="BL16" s="2">
        <f>'Hipotetico 2 regreso'!DH16</f>
        <v>5.41</v>
      </c>
      <c r="BN16" s="3" t="s">
        <v>5</v>
      </c>
      <c r="BO16" s="2">
        <f>AW16+BF16</f>
        <v>7.25</v>
      </c>
      <c r="BQ16" s="3" t="s">
        <v>5</v>
      </c>
      <c r="BR16" s="2">
        <f>AZ16+BI16</f>
        <v>5.04</v>
      </c>
      <c r="BT16" s="3" t="s">
        <v>5</v>
      </c>
      <c r="BU16" s="2">
        <f>BC16+BL16</f>
        <v>10.81</v>
      </c>
    </row>
    <row r="17" spans="3:73" x14ac:dyDescent="0.25">
      <c r="C17" s="3" t="s">
        <v>6</v>
      </c>
      <c r="D17" s="2">
        <f>'Hipotetico 2 ida'!BL17</f>
        <v>6.53</v>
      </c>
      <c r="E17" s="2">
        <f>'Hipotetico 2 ida'!BM17</f>
        <v>7.37</v>
      </c>
      <c r="F17" s="2" t="s">
        <v>59</v>
      </c>
      <c r="H17" s="3" t="s">
        <v>6</v>
      </c>
      <c r="I17" s="2">
        <f>'Hipotetico 2 ida'!BQ17</f>
        <v>3.3600000000000003</v>
      </c>
      <c r="J17" s="2">
        <f>'Hipotetico 2 ida'!BR17</f>
        <v>3.59</v>
      </c>
      <c r="K17" s="2" t="s">
        <v>59</v>
      </c>
      <c r="M17" s="3" t="s">
        <v>6</v>
      </c>
      <c r="N17" s="2">
        <f>'Hipotetico 2 ida'!BV17</f>
        <v>1.7000000000000001E-2</v>
      </c>
      <c r="O17" s="2">
        <f>'Hipotetico 2 ida'!BW17</f>
        <v>1.7000000000000001E-2</v>
      </c>
      <c r="P17" s="2" t="s">
        <v>59</v>
      </c>
      <c r="R17" s="3" t="s">
        <v>6</v>
      </c>
      <c r="S17" s="2">
        <f>'Hipotetico 2 regreso'!BL17</f>
        <v>6.4600000000000009</v>
      </c>
      <c r="T17" s="2">
        <f>'Hipotetico 2 regreso'!BM17</f>
        <v>7.2899999999999991</v>
      </c>
      <c r="U17" s="2" t="str">
        <f>'Hipotetico 2 regreso'!BN17</f>
        <v>NA</v>
      </c>
      <c r="W17" s="3" t="s">
        <v>6</v>
      </c>
      <c r="X17" s="2">
        <f>'Hipotetico 2 regreso'!BQ17</f>
        <v>3.06</v>
      </c>
      <c r="Y17" s="2">
        <f>'Hipotetico 2 regreso'!BR17</f>
        <v>3.28</v>
      </c>
      <c r="Z17" s="2" t="str">
        <f>'Hipotetico 2 regreso'!BS17</f>
        <v>NA</v>
      </c>
      <c r="AB17" s="3" t="s">
        <v>6</v>
      </c>
      <c r="AC17" s="2">
        <f>'Hipotetico 2 regreso'!BV17</f>
        <v>1.9E-2</v>
      </c>
      <c r="AD17" s="2">
        <f>'Hipotetico 2 regreso'!BW17</f>
        <v>1.9E-2</v>
      </c>
      <c r="AE17" s="2" t="str">
        <f>'Hipotetico 2 regreso'!BX17</f>
        <v>NA</v>
      </c>
      <c r="AG17" s="3" t="s">
        <v>6</v>
      </c>
      <c r="AH17" s="2">
        <f>D17+S17</f>
        <v>12.990000000000002</v>
      </c>
      <c r="AI17" s="2">
        <f t="shared" ref="AI17:AJ20" si="6">E17+T17</f>
        <v>14.66</v>
      </c>
      <c r="AJ17" s="2" t="s">
        <v>59</v>
      </c>
      <c r="AL17" s="3" t="s">
        <v>6</v>
      </c>
      <c r="AM17" s="2">
        <f>I17+X17</f>
        <v>6.42</v>
      </c>
      <c r="AN17" s="2">
        <f t="shared" ref="AN17:AO20" si="7">J17+Y17</f>
        <v>6.8699999999999992</v>
      </c>
      <c r="AO17" s="2" t="s">
        <v>59</v>
      </c>
      <c r="AQ17" s="3" t="s">
        <v>6</v>
      </c>
      <c r="AR17" s="2">
        <f>N17+AC17</f>
        <v>3.6000000000000004E-2</v>
      </c>
      <c r="AS17" s="2">
        <f t="shared" ref="AS17:AT20" si="8">O17+AD17</f>
        <v>3.6000000000000004E-2</v>
      </c>
      <c r="AT17" s="2" t="s">
        <v>59</v>
      </c>
      <c r="AV17" s="4" t="s">
        <v>8</v>
      </c>
      <c r="AW17" s="2">
        <f>SUM(AW14:AW16)</f>
        <v>3.71</v>
      </c>
      <c r="AY17" s="4" t="s">
        <v>8</v>
      </c>
      <c r="AZ17" s="2">
        <f>SUM(AZ14:AZ16)</f>
        <v>2.5700000000000003</v>
      </c>
      <c r="BB17" s="4" t="s">
        <v>8</v>
      </c>
      <c r="BC17" s="2">
        <f>SUM(BC14:BC16)</f>
        <v>5.4</v>
      </c>
      <c r="BE17" s="4" t="s">
        <v>8</v>
      </c>
      <c r="BF17" s="2">
        <f>SUM(BF14:BF16)</f>
        <v>3.54</v>
      </c>
      <c r="BH17" s="4" t="s">
        <v>8</v>
      </c>
      <c r="BI17" s="2">
        <f>SUM(BI14:BI16)</f>
        <v>2.4699999999999998</v>
      </c>
      <c r="BK17" s="4" t="s">
        <v>8</v>
      </c>
      <c r="BL17" s="2">
        <f>SUM(BL14:BL16)</f>
        <v>5.41</v>
      </c>
      <c r="BN17" s="4" t="s">
        <v>8</v>
      </c>
      <c r="BO17" s="2">
        <f>SUM(BO14:BO16)</f>
        <v>7.25</v>
      </c>
      <c r="BQ17" s="4" t="s">
        <v>8</v>
      </c>
      <c r="BR17" s="2">
        <f>SUM(BR14:BR16)</f>
        <v>5.04</v>
      </c>
      <c r="BT17" s="4" t="s">
        <v>8</v>
      </c>
      <c r="BU17" s="2">
        <f>SUM(BU14:BU16)</f>
        <v>10.81</v>
      </c>
    </row>
    <row r="18" spans="3:73" x14ac:dyDescent="0.25">
      <c r="C18" s="3" t="s">
        <v>3</v>
      </c>
      <c r="D18" s="2">
        <f>'Hipotetico 2 ida'!BL18</f>
        <v>2.0100000000000002</v>
      </c>
      <c r="E18" s="2">
        <f>'Hipotetico 2 ida'!BM18</f>
        <v>1.65</v>
      </c>
      <c r="F18" s="2">
        <f>'Hipotetico 2 ida'!BN18</f>
        <v>0.88000000000000012</v>
      </c>
      <c r="H18" s="3" t="s">
        <v>3</v>
      </c>
      <c r="I18" s="2">
        <f>'Hipotetico 2 ida'!BQ18</f>
        <v>1.34</v>
      </c>
      <c r="J18" s="2">
        <f>'Hipotetico 2 ida'!BR18</f>
        <v>1.05</v>
      </c>
      <c r="K18" s="2">
        <f>'Hipotetico 2 ida'!BS18</f>
        <v>0.5</v>
      </c>
      <c r="M18" s="3" t="s">
        <v>3</v>
      </c>
      <c r="N18" s="2">
        <f>'Hipotetico 2 ida'!BV18</f>
        <v>1.3999999999999999E-2</v>
      </c>
      <c r="O18" s="2">
        <f>'Hipotetico 2 ida'!BW18</f>
        <v>3.0000000000000001E-3</v>
      </c>
      <c r="P18" s="2">
        <f>'Hipotetico 2 ida'!BX18</f>
        <v>1E-3</v>
      </c>
      <c r="R18" s="3" t="s">
        <v>3</v>
      </c>
      <c r="S18" s="2">
        <f>'Hipotetico 2 regreso'!BL18</f>
        <v>1.93</v>
      </c>
      <c r="T18" s="2">
        <f>'Hipotetico 2 regreso'!BM18</f>
        <v>1.58</v>
      </c>
      <c r="U18" s="2">
        <f>'Hipotetico 2 regreso'!BN18</f>
        <v>0.85</v>
      </c>
      <c r="W18" s="3" t="s">
        <v>3</v>
      </c>
      <c r="X18" s="2">
        <f>'Hipotetico 2 regreso'!BQ18</f>
        <v>1.25</v>
      </c>
      <c r="Y18" s="2">
        <f>'Hipotetico 2 regreso'!BR18</f>
        <v>0.97</v>
      </c>
      <c r="Z18" s="2">
        <f>'Hipotetico 2 regreso'!BS18</f>
        <v>0.47</v>
      </c>
      <c r="AB18" s="3" t="s">
        <v>3</v>
      </c>
      <c r="AC18" s="2">
        <f>'Hipotetico 2 regreso'!BV18</f>
        <v>1.6E-2</v>
      </c>
      <c r="AD18" s="2">
        <f>'Hipotetico 2 regreso'!BW18</f>
        <v>4.0000000000000001E-3</v>
      </c>
      <c r="AE18" s="2">
        <f>'Hipotetico 2 regreso'!BX18</f>
        <v>2E-3</v>
      </c>
      <c r="AG18" s="3" t="s">
        <v>3</v>
      </c>
      <c r="AH18" s="2">
        <f t="shared" ref="AH18" si="9">D18+S18</f>
        <v>3.9400000000000004</v>
      </c>
      <c r="AI18" s="2">
        <f t="shared" si="6"/>
        <v>3.23</v>
      </c>
      <c r="AJ18" s="2">
        <f t="shared" si="6"/>
        <v>1.73</v>
      </c>
      <c r="AL18" s="3" t="s">
        <v>3</v>
      </c>
      <c r="AM18" s="2">
        <f t="shared" ref="AM18" si="10">I18+X18</f>
        <v>2.59</v>
      </c>
      <c r="AN18" s="2">
        <f t="shared" si="7"/>
        <v>2.02</v>
      </c>
      <c r="AO18" s="2">
        <f t="shared" si="7"/>
        <v>0.97</v>
      </c>
      <c r="AQ18" s="3" t="s">
        <v>3</v>
      </c>
      <c r="AR18" s="2">
        <f t="shared" ref="AR18" si="11">N18+AC18</f>
        <v>0.03</v>
      </c>
      <c r="AS18" s="2">
        <f t="shared" si="8"/>
        <v>7.0000000000000001E-3</v>
      </c>
      <c r="AT18" s="2">
        <f t="shared" si="8"/>
        <v>3.0000000000000001E-3</v>
      </c>
    </row>
    <row r="19" spans="3:73" x14ac:dyDescent="0.25">
      <c r="C19" s="3" t="s">
        <v>4</v>
      </c>
      <c r="D19" s="2" t="s">
        <v>59</v>
      </c>
      <c r="E19" s="2">
        <f>'Hipotetico 2 ida'!BM19</f>
        <v>0.84000000000000008</v>
      </c>
      <c r="F19" s="2">
        <f>'Hipotetico 2 ida'!BN19</f>
        <v>2.6599999999999997</v>
      </c>
      <c r="H19" s="3" t="s">
        <v>4</v>
      </c>
      <c r="I19" s="2" t="s">
        <v>59</v>
      </c>
      <c r="J19" s="2">
        <f>'Hipotetico 2 ida'!BR19</f>
        <v>0.44</v>
      </c>
      <c r="K19" s="2">
        <f>'Hipotetico 2 ida'!BS19</f>
        <v>1.22</v>
      </c>
      <c r="M19" s="3" t="s">
        <v>4</v>
      </c>
      <c r="N19" s="2" t="s">
        <v>59</v>
      </c>
      <c r="O19" s="2">
        <f>'Hipotetico 2 ida'!BW19</f>
        <v>3.0000000000000001E-3</v>
      </c>
      <c r="P19" s="2">
        <f>'Hipotetico 2 ida'!BX19</f>
        <v>1.7000000000000001E-2</v>
      </c>
      <c r="R19" s="3" t="s">
        <v>4</v>
      </c>
      <c r="S19" s="2" t="str">
        <f>'Hipotetico 2 regreso'!BL19</f>
        <v>NA</v>
      </c>
      <c r="T19" s="2">
        <f>'Hipotetico 2 regreso'!BM19</f>
        <v>0.82</v>
      </c>
      <c r="U19" s="2">
        <f>'Hipotetico 2 regreso'!BN19</f>
        <v>2.5599999999999996</v>
      </c>
      <c r="W19" s="3" t="s">
        <v>4</v>
      </c>
      <c r="X19" s="2" t="str">
        <f>'Hipotetico 2 regreso'!BQ19</f>
        <v>NA</v>
      </c>
      <c r="Y19" s="2">
        <f>'Hipotetico 2 regreso'!BR19</f>
        <v>0.41</v>
      </c>
      <c r="Z19" s="2">
        <f>'Hipotetico 2 regreso'!BS19</f>
        <v>1.1400000000000001</v>
      </c>
      <c r="AB19" s="3" t="s">
        <v>4</v>
      </c>
      <c r="AC19" s="2" t="str">
        <f>'Hipotetico 2 regreso'!BV19</f>
        <v>NA</v>
      </c>
      <c r="AD19" s="2">
        <f>'Hipotetico 2 regreso'!BW19</f>
        <v>3.0000000000000001E-3</v>
      </c>
      <c r="AE19" s="2">
        <f>'Hipotetico 2 regreso'!BX19</f>
        <v>1.9E-2</v>
      </c>
      <c r="AG19" s="3" t="s">
        <v>4</v>
      </c>
      <c r="AH19" s="2" t="s">
        <v>59</v>
      </c>
      <c r="AI19" s="2">
        <f t="shared" si="6"/>
        <v>1.6600000000000001</v>
      </c>
      <c r="AJ19" s="2">
        <f t="shared" si="6"/>
        <v>5.2199999999999989</v>
      </c>
      <c r="AL19" s="3" t="s">
        <v>4</v>
      </c>
      <c r="AM19" s="2" t="s">
        <v>59</v>
      </c>
      <c r="AN19" s="2">
        <f t="shared" si="7"/>
        <v>0.85</v>
      </c>
      <c r="AO19" s="2">
        <f t="shared" si="7"/>
        <v>2.3600000000000003</v>
      </c>
      <c r="AQ19" s="3" t="s">
        <v>4</v>
      </c>
      <c r="AR19" s="2" t="s">
        <v>59</v>
      </c>
      <c r="AS19" s="2">
        <f t="shared" si="8"/>
        <v>6.0000000000000001E-3</v>
      </c>
      <c r="AT19" s="2">
        <f t="shared" si="8"/>
        <v>3.6000000000000004E-2</v>
      </c>
      <c r="AV19" s="20" t="s">
        <v>36</v>
      </c>
      <c r="AW19" s="21"/>
      <c r="AY19" s="20" t="s">
        <v>44</v>
      </c>
      <c r="AZ19" s="21"/>
      <c r="BB19" s="20" t="s">
        <v>55</v>
      </c>
      <c r="BC19" s="21"/>
      <c r="BE19" s="20" t="s">
        <v>36</v>
      </c>
      <c r="BF19" s="21"/>
      <c r="BH19" s="20" t="s">
        <v>44</v>
      </c>
      <c r="BI19" s="21"/>
      <c r="BK19" s="20" t="s">
        <v>55</v>
      </c>
      <c r="BL19" s="21"/>
      <c r="BN19" s="20" t="s">
        <v>36</v>
      </c>
      <c r="BO19" s="21"/>
      <c r="BQ19" s="20" t="s">
        <v>44</v>
      </c>
      <c r="BR19" s="21"/>
      <c r="BT19" s="20" t="s">
        <v>55</v>
      </c>
      <c r="BU19" s="21"/>
    </row>
    <row r="20" spans="3:73" x14ac:dyDescent="0.25">
      <c r="C20" s="3" t="s">
        <v>5</v>
      </c>
      <c r="D20" s="2" t="s">
        <v>59</v>
      </c>
      <c r="E20" s="2" t="s">
        <v>59</v>
      </c>
      <c r="F20" s="2">
        <f>'Hipotetico 2 ida'!BN20</f>
        <v>1.6800000000000002</v>
      </c>
      <c r="H20" s="3" t="s">
        <v>5</v>
      </c>
      <c r="I20" s="2" t="s">
        <v>59</v>
      </c>
      <c r="J20" s="2" t="s">
        <v>59</v>
      </c>
      <c r="K20" s="2">
        <f>'Hipotetico 2 ida'!BS20</f>
        <v>0.8</v>
      </c>
      <c r="M20" s="3" t="s">
        <v>5</v>
      </c>
      <c r="N20" s="2" t="s">
        <v>59</v>
      </c>
      <c r="O20" s="2" t="s">
        <v>59</v>
      </c>
      <c r="P20" s="2">
        <f>'Hipotetico 2 ida'!BX20</f>
        <v>1.6E-2</v>
      </c>
      <c r="R20" s="3" t="s">
        <v>5</v>
      </c>
      <c r="S20" s="2" t="str">
        <f>'Hipotetico 2 regreso'!BL20</f>
        <v>NA</v>
      </c>
      <c r="T20" s="2" t="str">
        <f>'Hipotetico 2 regreso'!BM20</f>
        <v>NA</v>
      </c>
      <c r="U20" s="2">
        <f>'Hipotetico 2 regreso'!BN20</f>
        <v>1.61</v>
      </c>
      <c r="W20" s="3" t="s">
        <v>5</v>
      </c>
      <c r="X20" s="2" t="str">
        <f>'Hipotetico 2 regreso'!BQ20</f>
        <v>NA</v>
      </c>
      <c r="Y20" s="2" t="str">
        <f>'Hipotetico 2 regreso'!BR20</f>
        <v>NA</v>
      </c>
      <c r="Z20" s="2">
        <f>'Hipotetico 2 regreso'!BS20</f>
        <v>0.75</v>
      </c>
      <c r="AB20" s="3" t="s">
        <v>5</v>
      </c>
      <c r="AC20" s="2" t="str">
        <f>'Hipotetico 2 regreso'!BV20</f>
        <v>NA</v>
      </c>
      <c r="AD20" s="2" t="str">
        <f>'Hipotetico 2 regreso'!BW20</f>
        <v>NA</v>
      </c>
      <c r="AE20" s="2">
        <f>'Hipotetico 2 regreso'!BX20</f>
        <v>1.7000000000000001E-2</v>
      </c>
      <c r="AG20" s="3" t="s">
        <v>5</v>
      </c>
      <c r="AH20" s="2" t="s">
        <v>59</v>
      </c>
      <c r="AI20" s="2" t="s">
        <v>59</v>
      </c>
      <c r="AJ20" s="2">
        <f t="shared" si="6"/>
        <v>3.29</v>
      </c>
      <c r="AL20" s="3" t="s">
        <v>5</v>
      </c>
      <c r="AM20" s="2" t="s">
        <v>59</v>
      </c>
      <c r="AN20" s="2" t="s">
        <v>59</v>
      </c>
      <c r="AO20" s="2">
        <f t="shared" si="7"/>
        <v>1.55</v>
      </c>
      <c r="AQ20" s="3" t="s">
        <v>5</v>
      </c>
      <c r="AR20" s="2" t="s">
        <v>59</v>
      </c>
      <c r="AS20" s="2" t="s">
        <v>59</v>
      </c>
      <c r="AT20" s="2">
        <f t="shared" si="8"/>
        <v>3.3000000000000002E-2</v>
      </c>
      <c r="AV20" s="3" t="s">
        <v>5</v>
      </c>
      <c r="AW20" s="2">
        <f>'Hipotetico 2 ida'!DC20</f>
        <v>0.84000000000000008</v>
      </c>
      <c r="AY20" s="3" t="s">
        <v>5</v>
      </c>
      <c r="AZ20" s="2">
        <f>'Hipotetico 2 ida'!DF20</f>
        <v>1.8</v>
      </c>
      <c r="BB20" s="3" t="s">
        <v>5</v>
      </c>
      <c r="BC20" s="2">
        <f>'Hipotetico 2 ida'!DI20</f>
        <v>4.9000000000000002E-2</v>
      </c>
      <c r="BE20" s="3" t="s">
        <v>5</v>
      </c>
      <c r="BF20" s="2">
        <f>'Hipotetico 2 regreso'!DB20</f>
        <v>0.84000000000000008</v>
      </c>
      <c r="BH20" s="3" t="s">
        <v>5</v>
      </c>
      <c r="BI20" s="2">
        <f>'Hipotetico 2 regreso'!DE20</f>
        <v>1.7000000000000002</v>
      </c>
      <c r="BK20" s="3" t="s">
        <v>5</v>
      </c>
      <c r="BL20" s="2">
        <f>'Hipotetico 2 regreso'!DH20</f>
        <v>4.9000000000000002E-2</v>
      </c>
      <c r="BN20" s="3" t="s">
        <v>5</v>
      </c>
      <c r="BO20" s="2">
        <f>AW20+BF20</f>
        <v>1.6800000000000002</v>
      </c>
      <c r="BQ20" s="3" t="s">
        <v>5</v>
      </c>
      <c r="BR20" s="2">
        <f>AZ20+BI20</f>
        <v>3.5</v>
      </c>
      <c r="BT20" s="3" t="s">
        <v>5</v>
      </c>
      <c r="BU20" s="2">
        <f>BC20+BL20</f>
        <v>9.8000000000000004E-2</v>
      </c>
    </row>
    <row r="21" spans="3:73" x14ac:dyDescent="0.25">
      <c r="C21" s="4" t="s">
        <v>8</v>
      </c>
      <c r="D21" s="2">
        <f>SUM(D17:D20)</f>
        <v>8.5400000000000009</v>
      </c>
      <c r="E21" s="2">
        <f>SUM(E17:E20)</f>
        <v>9.86</v>
      </c>
      <c r="F21" s="2">
        <f>SUM(F17:F20)</f>
        <v>5.2200000000000006</v>
      </c>
      <c r="H21" s="4" t="s">
        <v>8</v>
      </c>
      <c r="I21" s="2">
        <f>SUM(I17:I20)</f>
        <v>4.7</v>
      </c>
      <c r="J21" s="2">
        <f>SUM(J17:J20)</f>
        <v>5.08</v>
      </c>
      <c r="K21" s="2">
        <f>SUM(K17:K20)</f>
        <v>2.52</v>
      </c>
      <c r="M21" s="4" t="s">
        <v>8</v>
      </c>
      <c r="N21" s="2">
        <f>SUM(N17:N20)</f>
        <v>3.1E-2</v>
      </c>
      <c r="O21" s="2">
        <f>SUM(O17:O20)</f>
        <v>2.3E-2</v>
      </c>
      <c r="P21" s="2">
        <f>SUM(P17:P20)</f>
        <v>3.4000000000000002E-2</v>
      </c>
      <c r="R21" s="4" t="s">
        <v>8</v>
      </c>
      <c r="S21" s="2">
        <f>SUM(S17:S20)</f>
        <v>8.39</v>
      </c>
      <c r="T21" s="2">
        <f>SUM(T17:T20)</f>
        <v>9.69</v>
      </c>
      <c r="U21" s="2">
        <f>SUM(U17:U20)</f>
        <v>5.0199999999999996</v>
      </c>
      <c r="W21" s="4" t="s">
        <v>8</v>
      </c>
      <c r="X21" s="2">
        <f>SUM(X17:X20)</f>
        <v>4.3100000000000005</v>
      </c>
      <c r="Y21" s="2">
        <f>SUM(Y17:Y20)</f>
        <v>4.66</v>
      </c>
      <c r="Z21" s="2">
        <f>SUM(Z17:Z20)</f>
        <v>2.3600000000000003</v>
      </c>
      <c r="AB21" s="4" t="s">
        <v>8</v>
      </c>
      <c r="AC21" s="2">
        <f>SUM(AC17:AC20)</f>
        <v>3.5000000000000003E-2</v>
      </c>
      <c r="AD21" s="2">
        <f>SUM(AD17:AD20)</f>
        <v>2.5999999999999999E-2</v>
      </c>
      <c r="AE21" s="2">
        <f>SUM(AE17:AE20)</f>
        <v>3.7999999999999999E-2</v>
      </c>
      <c r="AG21" s="4" t="s">
        <v>8</v>
      </c>
      <c r="AH21" s="2">
        <f>SUM(AH17:AH20)</f>
        <v>16.930000000000003</v>
      </c>
      <c r="AI21" s="2">
        <f>SUM(AI17:AI20)</f>
        <v>19.55</v>
      </c>
      <c r="AJ21" s="2">
        <f>SUM(AJ17:AJ20)</f>
        <v>10.239999999999998</v>
      </c>
      <c r="AL21" s="4" t="s">
        <v>8</v>
      </c>
      <c r="AM21" s="2">
        <f>SUM(AM17:AM20)</f>
        <v>9.01</v>
      </c>
      <c r="AN21" s="2">
        <f>SUM(AN17:AN20)</f>
        <v>9.7399999999999984</v>
      </c>
      <c r="AO21" s="2">
        <f>SUM(AO17:AO20)</f>
        <v>4.88</v>
      </c>
      <c r="AQ21" s="4" t="s">
        <v>8</v>
      </c>
      <c r="AR21" s="2">
        <f>SUM(AR17:AR20)</f>
        <v>6.6000000000000003E-2</v>
      </c>
      <c r="AS21" s="2">
        <f>SUM(AS17:AS20)</f>
        <v>4.9000000000000002E-2</v>
      </c>
      <c r="AT21" s="2">
        <f>SUM(AT17:AT20)</f>
        <v>7.2000000000000008E-2</v>
      </c>
      <c r="AV21" s="4" t="s">
        <v>8</v>
      </c>
      <c r="AW21" s="2">
        <f>SUM(AW18:AW20)</f>
        <v>0.84000000000000008</v>
      </c>
      <c r="AY21" s="4" t="s">
        <v>8</v>
      </c>
      <c r="AZ21" s="2">
        <f>SUM(AZ18:AZ20)</f>
        <v>1.8</v>
      </c>
      <c r="BB21" s="4" t="s">
        <v>8</v>
      </c>
      <c r="BC21" s="2">
        <f>SUM(BC18:BC20)</f>
        <v>4.9000000000000002E-2</v>
      </c>
      <c r="BE21" s="4" t="s">
        <v>8</v>
      </c>
      <c r="BF21" s="2">
        <f>SUM(BF18:BF20)</f>
        <v>0.84000000000000008</v>
      </c>
      <c r="BH21" s="4" t="s">
        <v>8</v>
      </c>
      <c r="BI21" s="2">
        <f>SUM(BI18:BI20)</f>
        <v>1.7000000000000002</v>
      </c>
      <c r="BK21" s="4" t="s">
        <v>8</v>
      </c>
      <c r="BL21" s="2">
        <f>SUM(BL18:BL20)</f>
        <v>4.9000000000000002E-2</v>
      </c>
      <c r="BN21" s="4" t="s">
        <v>8</v>
      </c>
      <c r="BO21" s="2">
        <f>SUM(BO18:BO20)</f>
        <v>1.6800000000000002</v>
      </c>
      <c r="BQ21" s="4" t="s">
        <v>8</v>
      </c>
      <c r="BR21" s="2">
        <f>SUM(BR18:BR20)</f>
        <v>3.5</v>
      </c>
      <c r="BT21" s="4" t="s">
        <v>8</v>
      </c>
      <c r="BU21" s="2">
        <f>SUM(BU18:BU20)</f>
        <v>9.8000000000000004E-2</v>
      </c>
    </row>
    <row r="23" spans="3:73" x14ac:dyDescent="0.25">
      <c r="C23" s="20" t="s">
        <v>35</v>
      </c>
      <c r="D23" s="25"/>
      <c r="E23" s="25"/>
      <c r="F23" s="21"/>
      <c r="H23" s="20" t="s">
        <v>43</v>
      </c>
      <c r="I23" s="25"/>
      <c r="J23" s="25"/>
      <c r="K23" s="21"/>
      <c r="M23" s="20" t="s">
        <v>54</v>
      </c>
      <c r="N23" s="25"/>
      <c r="O23" s="25"/>
      <c r="P23" s="21"/>
      <c r="R23" s="20" t="s">
        <v>35</v>
      </c>
      <c r="S23" s="25"/>
      <c r="T23" s="25"/>
      <c r="U23" s="21"/>
      <c r="W23" s="20" t="s">
        <v>43</v>
      </c>
      <c r="X23" s="25"/>
      <c r="Y23" s="25"/>
      <c r="Z23" s="21"/>
      <c r="AB23" s="20" t="s">
        <v>54</v>
      </c>
      <c r="AC23" s="25"/>
      <c r="AD23" s="25"/>
      <c r="AE23" s="21"/>
      <c r="AG23" s="20" t="s">
        <v>35</v>
      </c>
      <c r="AH23" s="25"/>
      <c r="AI23" s="25"/>
      <c r="AJ23" s="21"/>
      <c r="AL23" s="20" t="s">
        <v>43</v>
      </c>
      <c r="AM23" s="25"/>
      <c r="AN23" s="25"/>
      <c r="AO23" s="21"/>
      <c r="AQ23" s="20" t="s">
        <v>54</v>
      </c>
      <c r="AR23" s="25"/>
      <c r="AS23" s="25"/>
      <c r="AT23" s="21"/>
      <c r="AV23" s="20" t="s">
        <v>37</v>
      </c>
      <c r="AW23" s="21"/>
      <c r="AY23" s="20" t="s">
        <v>45</v>
      </c>
      <c r="AZ23" s="21"/>
      <c r="BB23" s="20" t="s">
        <v>56</v>
      </c>
      <c r="BC23" s="21"/>
      <c r="BE23" s="20" t="s">
        <v>37</v>
      </c>
      <c r="BF23" s="21"/>
      <c r="BH23" s="20" t="s">
        <v>45</v>
      </c>
      <c r="BI23" s="21"/>
      <c r="BK23" s="20" t="s">
        <v>56</v>
      </c>
      <c r="BL23" s="21"/>
      <c r="BN23" s="20" t="s">
        <v>37</v>
      </c>
      <c r="BO23" s="21"/>
      <c r="BQ23" s="20" t="s">
        <v>45</v>
      </c>
      <c r="BR23" s="21"/>
      <c r="BT23" s="20" t="s">
        <v>56</v>
      </c>
      <c r="BU23" s="21"/>
    </row>
    <row r="24" spans="3:73" x14ac:dyDescent="0.25">
      <c r="C24" s="3"/>
      <c r="D24" s="3">
        <v>2000</v>
      </c>
      <c r="E24" s="3">
        <v>2007</v>
      </c>
      <c r="F24" s="3">
        <v>2015</v>
      </c>
      <c r="H24" s="3"/>
      <c r="I24" s="3">
        <v>2000</v>
      </c>
      <c r="J24" s="3">
        <v>2007</v>
      </c>
      <c r="K24" s="3">
        <v>2015</v>
      </c>
      <c r="M24" s="3"/>
      <c r="N24" s="3">
        <v>2000</v>
      </c>
      <c r="O24" s="3">
        <v>2007</v>
      </c>
      <c r="P24" s="3">
        <v>2015</v>
      </c>
      <c r="R24" s="3"/>
      <c r="S24" s="3">
        <v>2000</v>
      </c>
      <c r="T24" s="3">
        <v>2007</v>
      </c>
      <c r="U24" s="3">
        <v>2015</v>
      </c>
      <c r="W24" s="3"/>
      <c r="X24" s="3">
        <v>2000</v>
      </c>
      <c r="Y24" s="3">
        <v>2007</v>
      </c>
      <c r="Z24" s="3">
        <v>2015</v>
      </c>
      <c r="AB24" s="3"/>
      <c r="AC24" s="3">
        <v>2000</v>
      </c>
      <c r="AD24" s="3">
        <v>2007</v>
      </c>
      <c r="AE24" s="3">
        <v>2015</v>
      </c>
      <c r="AG24" s="3"/>
      <c r="AH24" s="3">
        <v>2000</v>
      </c>
      <c r="AI24" s="3">
        <v>2007</v>
      </c>
      <c r="AJ24" s="3">
        <v>2015</v>
      </c>
      <c r="AL24" s="3"/>
      <c r="AM24" s="3">
        <v>2000</v>
      </c>
      <c r="AN24" s="3">
        <v>2007</v>
      </c>
      <c r="AO24" s="3">
        <v>2015</v>
      </c>
      <c r="AQ24" s="3"/>
      <c r="AR24" s="3">
        <v>2000</v>
      </c>
      <c r="AS24" s="3">
        <v>2007</v>
      </c>
      <c r="AT24" s="3">
        <v>2015</v>
      </c>
      <c r="AV24" s="3" t="s">
        <v>5</v>
      </c>
      <c r="AW24" s="2">
        <f>'Hipotetico 2 ida'!DC24</f>
        <v>90.83</v>
      </c>
      <c r="AY24" s="3" t="s">
        <v>5</v>
      </c>
      <c r="AZ24" s="2">
        <f>'Hipotetico 2 ida'!DF24</f>
        <v>1.27</v>
      </c>
      <c r="BB24" s="3" t="s">
        <v>5</v>
      </c>
      <c r="BC24" s="2">
        <f>'Hipotetico 2 ida'!DI24</f>
        <v>3.0000000000000001E-3</v>
      </c>
      <c r="BE24" s="3" t="s">
        <v>5</v>
      </c>
      <c r="BF24" s="2">
        <f>'Hipotetico 2 regreso'!DB24</f>
        <v>81.919999999999987</v>
      </c>
      <c r="BH24" s="3" t="s">
        <v>5</v>
      </c>
      <c r="BI24" s="2">
        <f>'Hipotetico 2 regreso'!DE24</f>
        <v>1.19</v>
      </c>
      <c r="BK24" s="3" t="s">
        <v>5</v>
      </c>
      <c r="BL24" s="2">
        <f>'Hipotetico 2 regreso'!DH24</f>
        <v>3.0000000000000001E-3</v>
      </c>
      <c r="BN24" s="3" t="s">
        <v>5</v>
      </c>
      <c r="BO24" s="2">
        <f>AW24+BF24</f>
        <v>172.75</v>
      </c>
      <c r="BQ24" s="3" t="s">
        <v>5</v>
      </c>
      <c r="BR24" s="2">
        <f>AZ24+BI24</f>
        <v>2.46</v>
      </c>
      <c r="BT24" s="3" t="s">
        <v>5</v>
      </c>
      <c r="BU24" s="2">
        <f>BC24+BL24</f>
        <v>6.0000000000000001E-3</v>
      </c>
    </row>
    <row r="25" spans="3:73" x14ac:dyDescent="0.25">
      <c r="C25" s="3" t="s">
        <v>6</v>
      </c>
      <c r="D25" s="2">
        <f>'Hipotetico 2 ida'!BL25</f>
        <v>5.9</v>
      </c>
      <c r="E25" s="2">
        <f>'Hipotetico 2 ida'!BM25</f>
        <v>6.69</v>
      </c>
      <c r="F25" s="2" t="s">
        <v>59</v>
      </c>
      <c r="H25" s="3" t="s">
        <v>6</v>
      </c>
      <c r="I25" s="2">
        <f>'Hipotetico 2 ida'!BQ25</f>
        <v>3.5300000000000002</v>
      </c>
      <c r="J25" s="2">
        <f>'Hipotetico 2 ida'!BR25</f>
        <v>3.7800000000000002</v>
      </c>
      <c r="K25" s="2" t="s">
        <v>59</v>
      </c>
      <c r="M25" s="3" t="s">
        <v>6</v>
      </c>
      <c r="N25" s="2">
        <f>'Hipotetico 2 ida'!BV25</f>
        <v>5.0500000000000007</v>
      </c>
      <c r="O25" s="2">
        <f>'Hipotetico 2 ida'!BW25</f>
        <v>5.49</v>
      </c>
      <c r="P25" s="2" t="s">
        <v>59</v>
      </c>
      <c r="R25" s="3" t="s">
        <v>6</v>
      </c>
      <c r="S25" s="2">
        <f>'Hipotetico 2 regreso'!BL25</f>
        <v>5.83</v>
      </c>
      <c r="T25" s="2">
        <f>'Hipotetico 2 regreso'!BM25</f>
        <v>6.6</v>
      </c>
      <c r="U25" s="2" t="str">
        <f>'Hipotetico 2 regreso'!BN25</f>
        <v>NA</v>
      </c>
      <c r="W25" s="3" t="s">
        <v>6</v>
      </c>
      <c r="X25" s="2">
        <f>'Hipotetico 2 regreso'!BQ25</f>
        <v>3.23</v>
      </c>
      <c r="Y25" s="2">
        <f>'Hipotetico 2 regreso'!BR25</f>
        <v>3.47</v>
      </c>
      <c r="Z25" s="2" t="str">
        <f>'Hipotetico 2 regreso'!BS25</f>
        <v>NA</v>
      </c>
      <c r="AB25" s="3" t="s">
        <v>6</v>
      </c>
      <c r="AC25" s="2">
        <f>'Hipotetico 2 regreso'!BV25</f>
        <v>5.0500000000000007</v>
      </c>
      <c r="AD25" s="2">
        <f>'Hipotetico 2 regreso'!BW25</f>
        <v>5.5</v>
      </c>
      <c r="AE25" s="2" t="str">
        <f>'Hipotetico 2 regreso'!BX25</f>
        <v>NA</v>
      </c>
      <c r="AG25" s="3" t="s">
        <v>6</v>
      </c>
      <c r="AH25" s="2">
        <f>D25+S25</f>
        <v>11.73</v>
      </c>
      <c r="AI25" s="2">
        <f t="shared" ref="AI25:AJ28" si="12">E25+T25</f>
        <v>13.29</v>
      </c>
      <c r="AJ25" s="2" t="s">
        <v>59</v>
      </c>
      <c r="AL25" s="3" t="s">
        <v>6</v>
      </c>
      <c r="AM25" s="2">
        <f>I25+X25</f>
        <v>6.76</v>
      </c>
      <c r="AN25" s="2">
        <f t="shared" ref="AN25:AO28" si="13">J25+Y25</f>
        <v>7.25</v>
      </c>
      <c r="AO25" s="2" t="s">
        <v>59</v>
      </c>
      <c r="AQ25" s="3" t="s">
        <v>6</v>
      </c>
      <c r="AR25" s="2">
        <f>N25+AC25</f>
        <v>10.100000000000001</v>
      </c>
      <c r="AS25" s="2">
        <f t="shared" ref="AS25:AT28" si="14">O25+AD25</f>
        <v>10.99</v>
      </c>
      <c r="AT25" s="2" t="s">
        <v>59</v>
      </c>
      <c r="AV25" s="4" t="s">
        <v>8</v>
      </c>
      <c r="AW25" s="2">
        <f>SUM(AW22:AW24)</f>
        <v>90.83</v>
      </c>
      <c r="AY25" s="4" t="s">
        <v>8</v>
      </c>
      <c r="AZ25" s="2">
        <f>SUM(AZ22:AZ24)</f>
        <v>1.27</v>
      </c>
      <c r="BB25" s="4" t="s">
        <v>8</v>
      </c>
      <c r="BC25" s="2">
        <f>SUM(BC22:BC24)</f>
        <v>3.0000000000000001E-3</v>
      </c>
      <c r="BE25" s="4" t="s">
        <v>8</v>
      </c>
      <c r="BF25" s="2">
        <f>SUM(BF22:BF24)</f>
        <v>81.919999999999987</v>
      </c>
      <c r="BH25" s="4" t="s">
        <v>8</v>
      </c>
      <c r="BI25" s="2">
        <f>SUM(BI22:BI24)</f>
        <v>1.19</v>
      </c>
      <c r="BK25" s="4" t="s">
        <v>8</v>
      </c>
      <c r="BL25" s="2">
        <f>SUM(BL22:BL24)</f>
        <v>3.0000000000000001E-3</v>
      </c>
      <c r="BN25" s="4" t="s">
        <v>8</v>
      </c>
      <c r="BO25" s="2">
        <f>SUM(BO22:BO24)</f>
        <v>172.75</v>
      </c>
      <c r="BQ25" s="4" t="s">
        <v>8</v>
      </c>
      <c r="BR25" s="2">
        <f>SUM(BR22:BR24)</f>
        <v>2.46</v>
      </c>
      <c r="BT25" s="4" t="s">
        <v>8</v>
      </c>
      <c r="BU25" s="2">
        <f>SUM(BU22:BU24)</f>
        <v>6.0000000000000001E-3</v>
      </c>
    </row>
    <row r="26" spans="3:73" x14ac:dyDescent="0.25">
      <c r="C26" s="3" t="s">
        <v>3</v>
      </c>
      <c r="D26" s="2">
        <f>'Hipotetico 2 ida'!BL26</f>
        <v>1.5699999999999998</v>
      </c>
      <c r="E26" s="2">
        <f>'Hipotetico 2 ida'!BM26</f>
        <v>1.3</v>
      </c>
      <c r="F26" s="2">
        <f>'Hipotetico 2 ida'!BN26</f>
        <v>0.72000000000000008</v>
      </c>
      <c r="H26" s="3" t="s">
        <v>3</v>
      </c>
      <c r="I26" s="2">
        <f>'Hipotetico 2 ida'!BQ26</f>
        <v>1.4700000000000002</v>
      </c>
      <c r="J26" s="2">
        <f>'Hipotetico 2 ida'!BR26</f>
        <v>1.1499999999999999</v>
      </c>
      <c r="K26" s="2">
        <f>'Hipotetico 2 ida'!BS26</f>
        <v>0.55000000000000004</v>
      </c>
      <c r="M26" s="3" t="s">
        <v>3</v>
      </c>
      <c r="N26" s="2">
        <f>'Hipotetico 2 ida'!BV26</f>
        <v>3.6</v>
      </c>
      <c r="O26" s="2">
        <f>'Hipotetico 2 ida'!BW26</f>
        <v>2.86</v>
      </c>
      <c r="P26" s="2">
        <f>'Hipotetico 2 ida'!BX26</f>
        <v>1.37</v>
      </c>
      <c r="R26" s="3" t="s">
        <v>3</v>
      </c>
      <c r="S26" s="2">
        <f>'Hipotetico 2 regreso'!BL26</f>
        <v>1.48</v>
      </c>
      <c r="T26" s="2">
        <f>'Hipotetico 2 regreso'!BM26</f>
        <v>1.23</v>
      </c>
      <c r="U26" s="2">
        <f>'Hipotetico 2 regreso'!BN26</f>
        <v>0.69</v>
      </c>
      <c r="W26" s="3" t="s">
        <v>3</v>
      </c>
      <c r="X26" s="2">
        <f>'Hipotetico 2 regreso'!BQ26</f>
        <v>1.3699999999999999</v>
      </c>
      <c r="Y26" s="2">
        <f>'Hipotetico 2 regreso'!BR26</f>
        <v>1.0699999999999998</v>
      </c>
      <c r="Z26" s="2">
        <f>'Hipotetico 2 regreso'!BS26</f>
        <v>0.51</v>
      </c>
      <c r="AB26" s="3" t="s">
        <v>3</v>
      </c>
      <c r="AC26" s="2">
        <f>'Hipotetico 2 regreso'!BV26</f>
        <v>3.61</v>
      </c>
      <c r="AD26" s="2">
        <f>'Hipotetico 2 regreso'!BW26</f>
        <v>2.86</v>
      </c>
      <c r="AE26" s="2">
        <f>'Hipotetico 2 regreso'!BX26</f>
        <v>1.37</v>
      </c>
      <c r="AG26" s="3" t="s">
        <v>3</v>
      </c>
      <c r="AH26" s="2">
        <f t="shared" ref="AH26" si="15">D26+S26</f>
        <v>3.05</v>
      </c>
      <c r="AI26" s="2">
        <f t="shared" si="12"/>
        <v>2.5300000000000002</v>
      </c>
      <c r="AJ26" s="2">
        <f t="shared" si="12"/>
        <v>1.4100000000000001</v>
      </c>
      <c r="AL26" s="3" t="s">
        <v>3</v>
      </c>
      <c r="AM26" s="2">
        <f t="shared" ref="AM26" si="16">I26+X26</f>
        <v>2.84</v>
      </c>
      <c r="AN26" s="2">
        <f t="shared" si="13"/>
        <v>2.2199999999999998</v>
      </c>
      <c r="AO26" s="2">
        <f t="shared" si="13"/>
        <v>1.06</v>
      </c>
      <c r="AQ26" s="3" t="s">
        <v>3</v>
      </c>
      <c r="AR26" s="2">
        <f t="shared" ref="AR26" si="17">N26+AC26</f>
        <v>7.21</v>
      </c>
      <c r="AS26" s="2">
        <f t="shared" si="14"/>
        <v>5.72</v>
      </c>
      <c r="AT26" s="2">
        <f t="shared" si="14"/>
        <v>2.74</v>
      </c>
    </row>
    <row r="27" spans="3:73" x14ac:dyDescent="0.25">
      <c r="C27" s="3" t="s">
        <v>4</v>
      </c>
      <c r="D27" s="2" t="s">
        <v>59</v>
      </c>
      <c r="E27" s="2">
        <f>'Hipotetico 2 ida'!BM27</f>
        <v>0.67</v>
      </c>
      <c r="F27" s="2">
        <f>'Hipotetico 2 ida'!BN27</f>
        <v>2.1900000000000004</v>
      </c>
      <c r="H27" s="3" t="s">
        <v>4</v>
      </c>
      <c r="I27" s="2" t="s">
        <v>59</v>
      </c>
      <c r="J27" s="2">
        <f>'Hipotetico 2 ida'!BR27</f>
        <v>0.52</v>
      </c>
      <c r="K27" s="2">
        <f>'Hipotetico 2 ida'!BS27</f>
        <v>1.4300000000000002</v>
      </c>
      <c r="M27" s="3" t="s">
        <v>4</v>
      </c>
      <c r="N27" s="2" t="s">
        <v>59</v>
      </c>
      <c r="O27" s="2">
        <f>'Hipotetico 2 ida'!BW27</f>
        <v>2.16</v>
      </c>
      <c r="P27" s="2">
        <f>'Hipotetico 2 ida'!BX27</f>
        <v>5.97</v>
      </c>
      <c r="R27" s="3" t="s">
        <v>4</v>
      </c>
      <c r="S27" s="2" t="str">
        <f>'Hipotetico 2 regreso'!BL27</f>
        <v>NA</v>
      </c>
      <c r="T27" s="2">
        <f>'Hipotetico 2 regreso'!BM27</f>
        <v>0.64</v>
      </c>
      <c r="U27" s="2">
        <f>'Hipotetico 2 regreso'!BN27</f>
        <v>2.08</v>
      </c>
      <c r="W27" s="3" t="s">
        <v>4</v>
      </c>
      <c r="X27" s="2" t="str">
        <f>'Hipotetico 2 regreso'!BQ27</f>
        <v>NA</v>
      </c>
      <c r="Y27" s="2">
        <f>'Hipotetico 2 regreso'!BR27</f>
        <v>0.49</v>
      </c>
      <c r="Z27" s="2">
        <f>'Hipotetico 2 regreso'!BS27</f>
        <v>1.3499999999999999</v>
      </c>
      <c r="AB27" s="3" t="s">
        <v>4</v>
      </c>
      <c r="AC27" s="2" t="str">
        <f>'Hipotetico 2 regreso'!BV27</f>
        <v>NA</v>
      </c>
      <c r="AD27" s="2">
        <f>'Hipotetico 2 regreso'!BW27</f>
        <v>2.16</v>
      </c>
      <c r="AE27" s="2">
        <f>'Hipotetico 2 regreso'!BX27</f>
        <v>5.9799999999999995</v>
      </c>
      <c r="AG27" s="3" t="s">
        <v>4</v>
      </c>
      <c r="AH27" s="2" t="s">
        <v>59</v>
      </c>
      <c r="AI27" s="2">
        <f t="shared" si="12"/>
        <v>1.31</v>
      </c>
      <c r="AJ27" s="2">
        <f t="shared" si="12"/>
        <v>4.2700000000000005</v>
      </c>
      <c r="AL27" s="3" t="s">
        <v>4</v>
      </c>
      <c r="AM27" s="2" t="s">
        <v>59</v>
      </c>
      <c r="AN27" s="2">
        <f t="shared" si="13"/>
        <v>1.01</v>
      </c>
      <c r="AO27" s="2">
        <f t="shared" si="13"/>
        <v>2.7800000000000002</v>
      </c>
      <c r="AQ27" s="3" t="s">
        <v>4</v>
      </c>
      <c r="AR27" s="2" t="s">
        <v>59</v>
      </c>
      <c r="AS27" s="2">
        <f t="shared" si="14"/>
        <v>4.32</v>
      </c>
      <c r="AT27" s="2">
        <f t="shared" si="14"/>
        <v>11.95</v>
      </c>
      <c r="AV27" s="20" t="s">
        <v>38</v>
      </c>
      <c r="AW27" s="21"/>
      <c r="AY27" s="20" t="s">
        <v>46</v>
      </c>
      <c r="AZ27" s="21"/>
      <c r="BB27" s="20" t="s">
        <v>57</v>
      </c>
      <c r="BC27" s="21"/>
      <c r="BE27" s="20" t="s">
        <v>38</v>
      </c>
      <c r="BF27" s="21"/>
      <c r="BH27" s="20" t="s">
        <v>46</v>
      </c>
      <c r="BI27" s="21"/>
      <c r="BK27" s="20" t="s">
        <v>57</v>
      </c>
      <c r="BL27" s="21"/>
      <c r="BN27" s="20" t="s">
        <v>38</v>
      </c>
      <c r="BO27" s="21"/>
      <c r="BQ27" s="20" t="s">
        <v>46</v>
      </c>
      <c r="BR27" s="21"/>
      <c r="BT27" s="20" t="s">
        <v>57</v>
      </c>
      <c r="BU27" s="21"/>
    </row>
    <row r="28" spans="3:73" x14ac:dyDescent="0.25">
      <c r="C28" s="3" t="s">
        <v>5</v>
      </c>
      <c r="D28" s="2" t="s">
        <v>59</v>
      </c>
      <c r="E28" s="2" t="s">
        <v>59</v>
      </c>
      <c r="F28" s="2">
        <f>'Hipotetico 2 ida'!BN28</f>
        <v>1.36</v>
      </c>
      <c r="H28" s="3" t="s">
        <v>5</v>
      </c>
      <c r="I28" s="2" t="s">
        <v>59</v>
      </c>
      <c r="J28" s="2" t="s">
        <v>59</v>
      </c>
      <c r="K28" s="2">
        <f>'Hipotetico 2 ida'!BS28</f>
        <v>0.95</v>
      </c>
      <c r="M28" s="3" t="s">
        <v>5</v>
      </c>
      <c r="N28" s="2" t="s">
        <v>59</v>
      </c>
      <c r="O28" s="2" t="s">
        <v>59</v>
      </c>
      <c r="P28" s="2">
        <f>'Hipotetico 2 ida'!BX28</f>
        <v>4.26</v>
      </c>
      <c r="R28" s="3" t="s">
        <v>5</v>
      </c>
      <c r="S28" s="2" t="str">
        <f>'Hipotetico 2 regreso'!BL28</f>
        <v>NA</v>
      </c>
      <c r="T28" s="2" t="str">
        <f>'Hipotetico 2 regreso'!BM28</f>
        <v>NA</v>
      </c>
      <c r="U28" s="2">
        <f>'Hipotetico 2 regreso'!BN28</f>
        <v>1.3</v>
      </c>
      <c r="W28" s="3" t="s">
        <v>5</v>
      </c>
      <c r="X28" s="2" t="str">
        <f>'Hipotetico 2 regreso'!BQ28</f>
        <v>NA</v>
      </c>
      <c r="Y28" s="2" t="str">
        <f>'Hipotetico 2 regreso'!BR28</f>
        <v>NA</v>
      </c>
      <c r="Z28" s="2">
        <f>'Hipotetico 2 regreso'!BS28</f>
        <v>0.91</v>
      </c>
      <c r="AB28" s="3" t="s">
        <v>5</v>
      </c>
      <c r="AC28" s="2" t="str">
        <f>'Hipotetico 2 regreso'!BV28</f>
        <v>NA</v>
      </c>
      <c r="AD28" s="2" t="str">
        <f>'Hipotetico 2 regreso'!BW28</f>
        <v>NA</v>
      </c>
      <c r="AE28" s="2">
        <f>'Hipotetico 2 regreso'!BX28</f>
        <v>4.26</v>
      </c>
      <c r="AG28" s="3" t="s">
        <v>5</v>
      </c>
      <c r="AH28" s="2" t="s">
        <v>59</v>
      </c>
      <c r="AI28" s="2" t="s">
        <v>59</v>
      </c>
      <c r="AJ28" s="2">
        <f t="shared" si="12"/>
        <v>2.66</v>
      </c>
      <c r="AL28" s="3" t="s">
        <v>5</v>
      </c>
      <c r="AM28" s="2" t="s">
        <v>59</v>
      </c>
      <c r="AN28" s="2" t="s">
        <v>59</v>
      </c>
      <c r="AO28" s="2">
        <f t="shared" si="13"/>
        <v>1.8599999999999999</v>
      </c>
      <c r="AQ28" s="3" t="s">
        <v>5</v>
      </c>
      <c r="AR28" s="2" t="s">
        <v>59</v>
      </c>
      <c r="AS28" s="2" t="s">
        <v>59</v>
      </c>
      <c r="AT28" s="2">
        <f t="shared" si="14"/>
        <v>8.52</v>
      </c>
      <c r="AV28" s="3" t="s">
        <v>5</v>
      </c>
      <c r="AW28" s="2">
        <f>'Hipotetico 2 ida'!DC28</f>
        <v>78.099999999999994</v>
      </c>
      <c r="AY28" s="3" t="s">
        <v>5</v>
      </c>
      <c r="AZ28" s="2">
        <f>'Hipotetico 2 ida'!DF28</f>
        <v>0.38</v>
      </c>
      <c r="BB28" s="3" t="s">
        <v>5</v>
      </c>
      <c r="BC28" s="2">
        <f>'Hipotetico 2 ida'!DI28</f>
        <v>4.12</v>
      </c>
      <c r="BE28" s="3" t="s">
        <v>5</v>
      </c>
      <c r="BF28" s="2">
        <f>'Hipotetico 2 regreso'!DB28</f>
        <v>70.449999999999989</v>
      </c>
      <c r="BH28" s="3" t="s">
        <v>5</v>
      </c>
      <c r="BI28" s="2">
        <f>'Hipotetico 2 regreso'!DE28</f>
        <v>0.36</v>
      </c>
      <c r="BK28" s="3" t="s">
        <v>5</v>
      </c>
      <c r="BL28" s="2">
        <f>'Hipotetico 2 regreso'!DH28</f>
        <v>3.52</v>
      </c>
      <c r="BN28" s="3" t="s">
        <v>5</v>
      </c>
      <c r="BO28" s="2">
        <f>AW28+BF28</f>
        <v>148.54999999999998</v>
      </c>
      <c r="BQ28" s="3" t="s">
        <v>5</v>
      </c>
      <c r="BR28" s="2">
        <f>AZ28+BI28</f>
        <v>0.74</v>
      </c>
      <c r="BT28" s="3" t="s">
        <v>5</v>
      </c>
      <c r="BU28" s="2">
        <f>BC28+BL28</f>
        <v>7.6400000000000006</v>
      </c>
    </row>
    <row r="29" spans="3:73" x14ac:dyDescent="0.25">
      <c r="C29" s="4" t="s">
        <v>8</v>
      </c>
      <c r="D29" s="2">
        <f>SUM(D25:D28)</f>
        <v>7.4700000000000006</v>
      </c>
      <c r="E29" s="2">
        <f>SUM(E25:E28)</f>
        <v>8.66</v>
      </c>
      <c r="F29" s="2">
        <f>SUM(F25:F28)</f>
        <v>4.2700000000000005</v>
      </c>
      <c r="H29" s="4" t="s">
        <v>8</v>
      </c>
      <c r="I29" s="2">
        <f>SUM(I25:I28)</f>
        <v>5</v>
      </c>
      <c r="J29" s="2">
        <f>SUM(J25:J28)</f>
        <v>5.4499999999999993</v>
      </c>
      <c r="K29" s="2">
        <f>SUM(K25:K28)</f>
        <v>2.93</v>
      </c>
      <c r="M29" s="4" t="s">
        <v>8</v>
      </c>
      <c r="N29" s="2">
        <f>SUM(N25:N28)</f>
        <v>8.65</v>
      </c>
      <c r="O29" s="2">
        <f>SUM(O25:O28)</f>
        <v>10.51</v>
      </c>
      <c r="P29" s="2">
        <f>SUM(P25:P28)</f>
        <v>11.6</v>
      </c>
      <c r="R29" s="4" t="s">
        <v>8</v>
      </c>
      <c r="S29" s="2">
        <f>SUM(S25:S28)</f>
        <v>7.3100000000000005</v>
      </c>
      <c r="T29" s="2">
        <f>SUM(T25:T28)</f>
        <v>8.4700000000000006</v>
      </c>
      <c r="U29" s="2">
        <f>SUM(U25:U28)</f>
        <v>4.07</v>
      </c>
      <c r="W29" s="4" t="s">
        <v>8</v>
      </c>
      <c r="X29" s="2">
        <f>SUM(X25:X28)</f>
        <v>4.5999999999999996</v>
      </c>
      <c r="Y29" s="2">
        <f>SUM(Y25:Y28)</f>
        <v>5.03</v>
      </c>
      <c r="Z29" s="2">
        <f>SUM(Z25:Z28)</f>
        <v>2.77</v>
      </c>
      <c r="AB29" s="4" t="s">
        <v>8</v>
      </c>
      <c r="AC29" s="2">
        <f>SUM(AC25:AC28)</f>
        <v>8.66</v>
      </c>
      <c r="AD29" s="2">
        <f>SUM(AD25:AD28)</f>
        <v>10.52</v>
      </c>
      <c r="AE29" s="2">
        <f>SUM(AE25:AE28)</f>
        <v>11.61</v>
      </c>
      <c r="AG29" s="4" t="s">
        <v>8</v>
      </c>
      <c r="AH29" s="2">
        <f>SUM(AH25:AH28)</f>
        <v>14.780000000000001</v>
      </c>
      <c r="AI29" s="2">
        <f>SUM(AI25:AI28)</f>
        <v>17.13</v>
      </c>
      <c r="AJ29" s="2">
        <f>SUM(AJ25:AJ28)</f>
        <v>8.34</v>
      </c>
      <c r="AL29" s="4" t="s">
        <v>8</v>
      </c>
      <c r="AM29" s="2">
        <f>SUM(AM25:AM28)</f>
        <v>9.6</v>
      </c>
      <c r="AN29" s="2">
        <f>SUM(AN25:AN28)</f>
        <v>10.479999999999999</v>
      </c>
      <c r="AO29" s="2">
        <f>SUM(AO25:AO28)</f>
        <v>5.7</v>
      </c>
      <c r="AQ29" s="4" t="s">
        <v>8</v>
      </c>
      <c r="AR29" s="2">
        <f>SUM(AR25:AR28)</f>
        <v>17.310000000000002</v>
      </c>
      <c r="AS29" s="2">
        <f>SUM(AS25:AS28)</f>
        <v>21.03</v>
      </c>
      <c r="AT29" s="2">
        <f>SUM(AT25:AT28)</f>
        <v>23.21</v>
      </c>
      <c r="AV29" s="4" t="s">
        <v>8</v>
      </c>
      <c r="AW29" s="2">
        <f>SUM(AW26:AW28)</f>
        <v>78.099999999999994</v>
      </c>
      <c r="AY29" s="4" t="s">
        <v>8</v>
      </c>
      <c r="AZ29" s="2">
        <f>SUM(AZ26:AZ28)</f>
        <v>0.38</v>
      </c>
      <c r="BB29" s="4" t="s">
        <v>8</v>
      </c>
      <c r="BC29" s="2">
        <f>SUM(BC26:BC28)</f>
        <v>4.12</v>
      </c>
      <c r="BE29" s="4" t="s">
        <v>8</v>
      </c>
      <c r="BF29" s="2">
        <f>SUM(BF26:BF28)</f>
        <v>70.449999999999989</v>
      </c>
      <c r="BH29" s="4" t="s">
        <v>8</v>
      </c>
      <c r="BI29" s="2">
        <f>SUM(BI26:BI28)</f>
        <v>0.36</v>
      </c>
      <c r="BK29" s="4" t="s">
        <v>8</v>
      </c>
      <c r="BL29" s="2">
        <f>SUM(BL26:BL28)</f>
        <v>3.52</v>
      </c>
      <c r="BN29" s="4" t="s">
        <v>8</v>
      </c>
      <c r="BO29" s="2">
        <f>SUM(BO26:BO28)</f>
        <v>148.54999999999998</v>
      </c>
      <c r="BQ29" s="4" t="s">
        <v>8</v>
      </c>
      <c r="BR29" s="2">
        <f>SUM(BR26:BR28)</f>
        <v>0.74</v>
      </c>
      <c r="BT29" s="4" t="s">
        <v>8</v>
      </c>
      <c r="BU29" s="2">
        <f>SUM(BU26:BU28)</f>
        <v>7.6400000000000006</v>
      </c>
    </row>
    <row r="31" spans="3:73" x14ac:dyDescent="0.25">
      <c r="C31" s="24" t="s">
        <v>36</v>
      </c>
      <c r="D31" s="24"/>
      <c r="E31" s="24"/>
      <c r="F31" s="24"/>
      <c r="H31" s="24" t="s">
        <v>44</v>
      </c>
      <c r="I31" s="24"/>
      <c r="J31" s="24"/>
      <c r="K31" s="24"/>
      <c r="M31" s="24" t="s">
        <v>55</v>
      </c>
      <c r="N31" s="24"/>
      <c r="O31" s="24"/>
      <c r="P31" s="24"/>
      <c r="R31" s="24" t="s">
        <v>36</v>
      </c>
      <c r="S31" s="24"/>
      <c r="T31" s="24"/>
      <c r="U31" s="24"/>
      <c r="W31" s="24" t="s">
        <v>44</v>
      </c>
      <c r="X31" s="24"/>
      <c r="Y31" s="24"/>
      <c r="Z31" s="24"/>
      <c r="AB31" s="24" t="s">
        <v>55</v>
      </c>
      <c r="AC31" s="24"/>
      <c r="AD31" s="24"/>
      <c r="AE31" s="24"/>
      <c r="AG31" s="24" t="s">
        <v>36</v>
      </c>
      <c r="AH31" s="24"/>
      <c r="AI31" s="24"/>
      <c r="AJ31" s="24"/>
      <c r="AL31" s="24" t="s">
        <v>44</v>
      </c>
      <c r="AM31" s="24"/>
      <c r="AN31" s="24"/>
      <c r="AO31" s="24"/>
      <c r="AQ31" s="24" t="s">
        <v>55</v>
      </c>
      <c r="AR31" s="24"/>
      <c r="AS31" s="24"/>
      <c r="AT31" s="24"/>
      <c r="AV31" s="20" t="s">
        <v>39</v>
      </c>
      <c r="AW31" s="21"/>
      <c r="AY31" s="20" t="s">
        <v>47</v>
      </c>
      <c r="AZ31" s="21"/>
      <c r="BB31" s="22" t="s">
        <v>60</v>
      </c>
      <c r="BC31" s="23"/>
      <c r="BE31" s="20" t="s">
        <v>39</v>
      </c>
      <c r="BF31" s="21"/>
      <c r="BH31" s="20" t="s">
        <v>47</v>
      </c>
      <c r="BI31" s="21"/>
      <c r="BK31" s="22" t="s">
        <v>60</v>
      </c>
      <c r="BL31" s="23"/>
      <c r="BN31" s="20" t="s">
        <v>39</v>
      </c>
      <c r="BO31" s="21"/>
      <c r="BQ31" s="20" t="s">
        <v>47</v>
      </c>
      <c r="BR31" s="21"/>
      <c r="BT31" s="22" t="s">
        <v>60</v>
      </c>
      <c r="BU31" s="23"/>
    </row>
    <row r="32" spans="3:73" x14ac:dyDescent="0.25">
      <c r="C32" s="3"/>
      <c r="D32" s="3">
        <v>2000</v>
      </c>
      <c r="E32" s="3">
        <v>2007</v>
      </c>
      <c r="F32" s="3">
        <v>2015</v>
      </c>
      <c r="H32" s="3"/>
      <c r="I32" s="3">
        <v>2000</v>
      </c>
      <c r="J32" s="3">
        <v>2007</v>
      </c>
      <c r="K32" s="3">
        <v>2015</v>
      </c>
      <c r="M32" s="3"/>
      <c r="N32" s="3">
        <v>2000</v>
      </c>
      <c r="O32" s="3">
        <v>2007</v>
      </c>
      <c r="P32" s="3">
        <v>2015</v>
      </c>
      <c r="R32" s="3"/>
      <c r="S32" s="3">
        <v>2000</v>
      </c>
      <c r="T32" s="3">
        <v>2007</v>
      </c>
      <c r="U32" s="3">
        <v>2015</v>
      </c>
      <c r="W32" s="3"/>
      <c r="X32" s="3">
        <v>2000</v>
      </c>
      <c r="Y32" s="3">
        <v>2007</v>
      </c>
      <c r="Z32" s="3">
        <v>2015</v>
      </c>
      <c r="AB32" s="3"/>
      <c r="AC32" s="3">
        <v>2000</v>
      </c>
      <c r="AD32" s="3">
        <v>2007</v>
      </c>
      <c r="AE32" s="3">
        <v>2015</v>
      </c>
      <c r="AG32" s="3"/>
      <c r="AH32" s="3">
        <v>2000</v>
      </c>
      <c r="AI32" s="3">
        <v>2007</v>
      </c>
      <c r="AJ32" s="3">
        <v>2015</v>
      </c>
      <c r="AL32" s="3"/>
      <c r="AM32" s="3">
        <v>2000</v>
      </c>
      <c r="AN32" s="3">
        <v>2007</v>
      </c>
      <c r="AO32" s="3">
        <v>2015</v>
      </c>
      <c r="AQ32" s="3"/>
      <c r="AR32" s="3">
        <v>2000</v>
      </c>
      <c r="AS32" s="3">
        <v>2007</v>
      </c>
      <c r="AT32" s="3">
        <v>2015</v>
      </c>
      <c r="AV32" s="3" t="s">
        <v>5</v>
      </c>
      <c r="AW32" s="2">
        <f>'Hipotetico 2 ida'!DC32</f>
        <v>12.71</v>
      </c>
      <c r="AY32" s="3" t="s">
        <v>5</v>
      </c>
      <c r="AZ32" s="2">
        <f>'Hipotetico 2 ida'!DF32</f>
        <v>3220.6499999999996</v>
      </c>
      <c r="BB32" s="3" t="s">
        <v>5</v>
      </c>
      <c r="BC32" s="8">
        <f>AZ36/AZ32</f>
        <v>3.1535311194945121</v>
      </c>
      <c r="BE32" s="3" t="s">
        <v>5</v>
      </c>
      <c r="BF32" s="2">
        <f>'Hipotetico 2 regreso'!DB32</f>
        <v>11.47</v>
      </c>
      <c r="BH32" s="3" t="s">
        <v>5</v>
      </c>
      <c r="BI32" s="2">
        <f>'Hipotetico 2 regreso'!DE32</f>
        <v>2871.5099999999998</v>
      </c>
      <c r="BK32" s="3" t="s">
        <v>5</v>
      </c>
      <c r="BL32" s="8">
        <f>BI36/BI32</f>
        <v>3.1537866836612101</v>
      </c>
      <c r="BN32" s="3" t="s">
        <v>5</v>
      </c>
      <c r="BO32" s="2">
        <f>AW32+BF32</f>
        <v>24.18</v>
      </c>
      <c r="BQ32" s="3" t="s">
        <v>5</v>
      </c>
      <c r="BR32" s="2">
        <f>AZ32+BI32</f>
        <v>6092.16</v>
      </c>
      <c r="BT32" s="3" t="s">
        <v>5</v>
      </c>
      <c r="BU32" s="8">
        <f>BR36/BR32</f>
        <v>3.1536515784221035</v>
      </c>
    </row>
    <row r="33" spans="3:70" x14ac:dyDescent="0.25">
      <c r="C33" s="3" t="s">
        <v>6</v>
      </c>
      <c r="D33" s="2">
        <f>'Hipotetico 2 ida'!BL33</f>
        <v>0.62</v>
      </c>
      <c r="E33" s="2">
        <f>'Hipotetico 2 ida'!BM33</f>
        <v>0.68</v>
      </c>
      <c r="F33" s="2" t="s">
        <v>59</v>
      </c>
      <c r="H33" s="3" t="s">
        <v>6</v>
      </c>
      <c r="I33" s="2">
        <f>'Hipotetico 2 ida'!BQ33</f>
        <v>3.19</v>
      </c>
      <c r="J33" s="2">
        <f>'Hipotetico 2 ida'!BR33</f>
        <v>3.42</v>
      </c>
      <c r="K33" s="2" t="s">
        <v>59</v>
      </c>
      <c r="M33" s="3" t="s">
        <v>6</v>
      </c>
      <c r="N33" s="2">
        <f>'Hipotetico 2 ida'!BV33</f>
        <v>4.8000000000000001E-2</v>
      </c>
      <c r="O33" s="2">
        <f>'Hipotetico 2 ida'!BW33</f>
        <v>4.9000000000000002E-2</v>
      </c>
      <c r="P33" s="2" t="s">
        <v>59</v>
      </c>
      <c r="R33" s="3" t="s">
        <v>6</v>
      </c>
      <c r="S33" s="2">
        <f>'Hipotetico 2 regreso'!BL33</f>
        <v>0.62</v>
      </c>
      <c r="T33" s="2">
        <f>'Hipotetico 2 regreso'!BM33</f>
        <v>0.68</v>
      </c>
      <c r="U33" s="2" t="str">
        <f>'Hipotetico 2 regreso'!BN33</f>
        <v>NA</v>
      </c>
      <c r="W33" s="3" t="s">
        <v>6</v>
      </c>
      <c r="X33" s="2">
        <f>'Hipotetico 2 regreso'!BQ33</f>
        <v>2.9</v>
      </c>
      <c r="Y33" s="2">
        <f>'Hipotetico 2 regreso'!BR33</f>
        <v>3.11</v>
      </c>
      <c r="Z33" s="2" t="str">
        <f>'Hipotetico 2 regreso'!BS33</f>
        <v>NA</v>
      </c>
      <c r="AB33" s="3" t="s">
        <v>6</v>
      </c>
      <c r="AC33" s="2">
        <f>'Hipotetico 2 regreso'!BV33</f>
        <v>0.05</v>
      </c>
      <c r="AD33" s="2">
        <f>'Hipotetico 2 regreso'!BW33</f>
        <v>0.05</v>
      </c>
      <c r="AE33" s="2" t="str">
        <f>'Hipotetico 2 regreso'!BX33</f>
        <v>NA</v>
      </c>
      <c r="AG33" s="3" t="s">
        <v>6</v>
      </c>
      <c r="AH33" s="2">
        <f>D33+S33</f>
        <v>1.24</v>
      </c>
      <c r="AI33" s="2">
        <f t="shared" ref="AI33:AJ36" si="18">E33+T33</f>
        <v>1.36</v>
      </c>
      <c r="AJ33" s="2" t="s">
        <v>59</v>
      </c>
      <c r="AL33" s="3" t="s">
        <v>6</v>
      </c>
      <c r="AM33" s="2">
        <f>I33+X33</f>
        <v>6.09</v>
      </c>
      <c r="AN33" s="2">
        <f t="shared" ref="AN33:AO36" si="19">J33+Y33</f>
        <v>6.5299999999999994</v>
      </c>
      <c r="AO33" s="2" t="s">
        <v>59</v>
      </c>
      <c r="AQ33" s="3" t="s">
        <v>6</v>
      </c>
      <c r="AR33" s="2">
        <f>N33+AC33</f>
        <v>9.8000000000000004E-2</v>
      </c>
      <c r="AS33" s="2">
        <f t="shared" ref="AS33:AT36" si="20">O33+AD33</f>
        <v>9.9000000000000005E-2</v>
      </c>
      <c r="AT33" s="2" t="s">
        <v>59</v>
      </c>
      <c r="AV33" s="4" t="s">
        <v>8</v>
      </c>
      <c r="AW33" s="2">
        <f>SUM(AW30:AW32)</f>
        <v>12.71</v>
      </c>
      <c r="AY33" s="4" t="s">
        <v>8</v>
      </c>
      <c r="AZ33" s="2">
        <f>SUM(AZ30:AZ32)</f>
        <v>3220.6499999999996</v>
      </c>
      <c r="BE33" s="4" t="s">
        <v>8</v>
      </c>
      <c r="BF33" s="2">
        <f>SUM(BF30:BF32)</f>
        <v>11.47</v>
      </c>
      <c r="BH33" s="4" t="s">
        <v>8</v>
      </c>
      <c r="BI33" s="2">
        <f>SUM(BI30:BI32)</f>
        <v>2871.5099999999998</v>
      </c>
      <c r="BN33" s="4" t="s">
        <v>8</v>
      </c>
      <c r="BO33" s="2">
        <f>SUM(BO30:BO32)</f>
        <v>24.18</v>
      </c>
      <c r="BQ33" s="4" t="s">
        <v>8</v>
      </c>
      <c r="BR33" s="2">
        <f>SUM(BR30:BR32)</f>
        <v>6092.16</v>
      </c>
    </row>
    <row r="34" spans="3:70" x14ac:dyDescent="0.25">
      <c r="C34" s="3" t="s">
        <v>3</v>
      </c>
      <c r="D34" s="2">
        <f>'Hipotetico 2 ida'!BL34</f>
        <v>0.44000000000000006</v>
      </c>
      <c r="E34" s="2">
        <f>'Hipotetico 2 ida'!BM34</f>
        <v>0.35000000000000003</v>
      </c>
      <c r="F34" s="2">
        <f>'Hipotetico 2 ida'!BN34</f>
        <v>0.17</v>
      </c>
      <c r="H34" s="3" t="s">
        <v>3</v>
      </c>
      <c r="I34" s="2">
        <f>'Hipotetico 2 ida'!BQ34</f>
        <v>1.23</v>
      </c>
      <c r="J34" s="2">
        <f>'Hipotetico 2 ida'!BR34</f>
        <v>0.96</v>
      </c>
      <c r="K34" s="2">
        <f>'Hipotetico 2 ida'!BS34</f>
        <v>0.46</v>
      </c>
      <c r="M34" s="3" t="s">
        <v>3</v>
      </c>
      <c r="N34" s="2">
        <f>'Hipotetico 2 ida'!BV34</f>
        <v>3.6000000000000004E-2</v>
      </c>
      <c r="O34" s="2">
        <f>'Hipotetico 2 ida'!BW34</f>
        <v>3.4000000000000002E-2</v>
      </c>
      <c r="P34" s="2">
        <f>'Hipotetico 2 ida'!BX34</f>
        <v>1.2E-2</v>
      </c>
      <c r="R34" s="3" t="s">
        <v>3</v>
      </c>
      <c r="S34" s="2">
        <f>'Hipotetico 2 regreso'!BL34</f>
        <v>0.44000000000000006</v>
      </c>
      <c r="T34" s="2">
        <f>'Hipotetico 2 regreso'!BM34</f>
        <v>0.35000000000000003</v>
      </c>
      <c r="U34" s="2">
        <f>'Hipotetico 2 regreso'!BN34</f>
        <v>0.17</v>
      </c>
      <c r="W34" s="3" t="s">
        <v>3</v>
      </c>
      <c r="X34" s="2">
        <f>'Hipotetico 2 regreso'!BQ34</f>
        <v>1.1299999999999999</v>
      </c>
      <c r="Y34" s="2">
        <f>'Hipotetico 2 regreso'!BR34</f>
        <v>0.8899999999999999</v>
      </c>
      <c r="Z34" s="2">
        <f>'Hipotetico 2 regreso'!BS34</f>
        <v>0.42</v>
      </c>
      <c r="AB34" s="3" t="s">
        <v>3</v>
      </c>
      <c r="AC34" s="2">
        <f>'Hipotetico 2 regreso'!BV34</f>
        <v>3.6999999999999998E-2</v>
      </c>
      <c r="AD34" s="2">
        <f>'Hipotetico 2 regreso'!BW34</f>
        <v>3.6000000000000004E-2</v>
      </c>
      <c r="AE34" s="2">
        <f>'Hipotetico 2 regreso'!BX34</f>
        <v>1.3000000000000001E-2</v>
      </c>
      <c r="AG34" s="3" t="s">
        <v>3</v>
      </c>
      <c r="AH34" s="2">
        <f t="shared" ref="AH34" si="21">D34+S34</f>
        <v>0.88000000000000012</v>
      </c>
      <c r="AI34" s="2">
        <f t="shared" si="18"/>
        <v>0.70000000000000007</v>
      </c>
      <c r="AJ34" s="2">
        <f t="shared" si="18"/>
        <v>0.34</v>
      </c>
      <c r="AL34" s="3" t="s">
        <v>3</v>
      </c>
      <c r="AM34" s="2">
        <f t="shared" ref="AM34" si="22">I34+X34</f>
        <v>2.36</v>
      </c>
      <c r="AN34" s="2">
        <f t="shared" si="19"/>
        <v>1.8499999999999999</v>
      </c>
      <c r="AO34" s="2">
        <f t="shared" si="19"/>
        <v>0.88</v>
      </c>
      <c r="AQ34" s="3" t="s">
        <v>3</v>
      </c>
      <c r="AR34" s="2">
        <f t="shared" ref="AR34" si="23">N34+AC34</f>
        <v>7.3000000000000009E-2</v>
      </c>
      <c r="AS34" s="2">
        <f t="shared" si="20"/>
        <v>7.0000000000000007E-2</v>
      </c>
      <c r="AT34" s="2">
        <f t="shared" si="20"/>
        <v>2.5000000000000001E-2</v>
      </c>
    </row>
    <row r="35" spans="3:70" x14ac:dyDescent="0.25">
      <c r="C35" s="3" t="s">
        <v>4</v>
      </c>
      <c r="D35" s="2" t="s">
        <v>59</v>
      </c>
      <c r="E35" s="2">
        <f>'Hipotetico 2 ida'!BM35</f>
        <v>0.17</v>
      </c>
      <c r="F35" s="2">
        <f>'Hipotetico 2 ida'!BN35</f>
        <v>0.48</v>
      </c>
      <c r="H35" s="3" t="s">
        <v>4</v>
      </c>
      <c r="I35" s="2" t="s">
        <v>59</v>
      </c>
      <c r="J35" s="2">
        <f>'Hipotetico 2 ida'!BR35</f>
        <v>0.38</v>
      </c>
      <c r="K35" s="2">
        <f>'Hipotetico 2 ida'!BS35</f>
        <v>1.03</v>
      </c>
      <c r="M35" s="3" t="s">
        <v>4</v>
      </c>
      <c r="N35" s="2" t="s">
        <v>59</v>
      </c>
      <c r="O35" s="2">
        <f>'Hipotetico 2 ida'!BW35</f>
        <v>1.3000000000000001E-2</v>
      </c>
      <c r="P35" s="2">
        <f>'Hipotetico 2 ida'!BX35</f>
        <v>4.9000000000000002E-2</v>
      </c>
      <c r="R35" s="3" t="s">
        <v>4</v>
      </c>
      <c r="S35" s="2" t="str">
        <f>'Hipotetico 2 regreso'!BL35</f>
        <v>NA</v>
      </c>
      <c r="T35" s="2">
        <f>'Hipotetico 2 regreso'!BM35</f>
        <v>0.17</v>
      </c>
      <c r="U35" s="2">
        <f>'Hipotetico 2 regreso'!BN35</f>
        <v>0.48</v>
      </c>
      <c r="W35" s="3" t="s">
        <v>4</v>
      </c>
      <c r="X35" s="2" t="str">
        <f>'Hipotetico 2 regreso'!BQ35</f>
        <v>NA</v>
      </c>
      <c r="Y35" s="2">
        <f>'Hipotetico 2 regreso'!BR35</f>
        <v>0.35</v>
      </c>
      <c r="Z35" s="2">
        <f>'Hipotetico 2 regreso'!BS35</f>
        <v>0.95</v>
      </c>
      <c r="AB35" s="3" t="s">
        <v>4</v>
      </c>
      <c r="AC35" s="2" t="str">
        <f>'Hipotetico 2 regreso'!BV35</f>
        <v>NA</v>
      </c>
      <c r="AD35" s="2">
        <f>'Hipotetico 2 regreso'!BW35</f>
        <v>1.4E-2</v>
      </c>
      <c r="AE35" s="2">
        <f>'Hipotetico 2 regreso'!BX35</f>
        <v>5.0999999999999997E-2</v>
      </c>
      <c r="AG35" s="3" t="s">
        <v>4</v>
      </c>
      <c r="AH35" s="2" t="s">
        <v>59</v>
      </c>
      <c r="AI35" s="2">
        <f t="shared" si="18"/>
        <v>0.34</v>
      </c>
      <c r="AJ35" s="2">
        <f t="shared" si="18"/>
        <v>0.96</v>
      </c>
      <c r="AL35" s="3" t="s">
        <v>4</v>
      </c>
      <c r="AM35" s="2" t="s">
        <v>59</v>
      </c>
      <c r="AN35" s="2">
        <f t="shared" si="19"/>
        <v>0.73</v>
      </c>
      <c r="AO35" s="2">
        <f t="shared" si="19"/>
        <v>1.98</v>
      </c>
      <c r="AQ35" s="3" t="s">
        <v>4</v>
      </c>
      <c r="AR35" s="2" t="s">
        <v>59</v>
      </c>
      <c r="AS35" s="2">
        <f t="shared" si="20"/>
        <v>2.7000000000000003E-2</v>
      </c>
      <c r="AT35" s="2">
        <f t="shared" si="20"/>
        <v>0.1</v>
      </c>
      <c r="AV35" s="20" t="s">
        <v>40</v>
      </c>
      <c r="AW35" s="21"/>
      <c r="AY35" s="20" t="s">
        <v>48</v>
      </c>
      <c r="AZ35" s="21"/>
      <c r="BE35" s="20" t="s">
        <v>40</v>
      </c>
      <c r="BF35" s="21"/>
      <c r="BH35" s="20" t="s">
        <v>48</v>
      </c>
      <c r="BI35" s="21"/>
      <c r="BN35" s="20" t="s">
        <v>40</v>
      </c>
      <c r="BO35" s="21"/>
      <c r="BQ35" s="20" t="s">
        <v>48</v>
      </c>
      <c r="BR35" s="21"/>
    </row>
    <row r="36" spans="3:70" x14ac:dyDescent="0.25">
      <c r="C36" s="3" t="s">
        <v>5</v>
      </c>
      <c r="D36" s="2" t="s">
        <v>59</v>
      </c>
      <c r="E36" s="2" t="s">
        <v>59</v>
      </c>
      <c r="F36" s="2">
        <f>'Hipotetico 2 ida'!BN36</f>
        <v>0.32</v>
      </c>
      <c r="H36" s="3" t="s">
        <v>5</v>
      </c>
      <c r="I36" s="2" t="s">
        <v>59</v>
      </c>
      <c r="J36" s="2" t="s">
        <v>59</v>
      </c>
      <c r="K36" s="2">
        <f>'Hipotetico 2 ida'!BS36</f>
        <v>0.67</v>
      </c>
      <c r="M36" s="3" t="s">
        <v>5</v>
      </c>
      <c r="N36" s="2" t="s">
        <v>59</v>
      </c>
      <c r="O36" s="2" t="s">
        <v>59</v>
      </c>
      <c r="P36" s="2">
        <f>'Hipotetico 2 ida'!BX36</f>
        <v>3.6999999999999998E-2</v>
      </c>
      <c r="R36" s="3" t="s">
        <v>5</v>
      </c>
      <c r="S36" s="2" t="str">
        <f>'Hipotetico 2 regreso'!BL36</f>
        <v>NA</v>
      </c>
      <c r="T36" s="2" t="str">
        <f>'Hipotetico 2 regreso'!BM36</f>
        <v>NA</v>
      </c>
      <c r="U36" s="2">
        <f>'Hipotetico 2 regreso'!BN36</f>
        <v>0.32</v>
      </c>
      <c r="W36" s="3" t="s">
        <v>5</v>
      </c>
      <c r="X36" s="2" t="str">
        <f>'Hipotetico 2 regreso'!BQ36</f>
        <v>NA</v>
      </c>
      <c r="Y36" s="2" t="str">
        <f>'Hipotetico 2 regreso'!BR36</f>
        <v>NA</v>
      </c>
      <c r="Z36" s="2">
        <f>'Hipotetico 2 regreso'!BS36</f>
        <v>0.63</v>
      </c>
      <c r="AB36" s="3" t="s">
        <v>5</v>
      </c>
      <c r="AC36" s="2" t="str">
        <f>'Hipotetico 2 regreso'!BV36</f>
        <v>NA</v>
      </c>
      <c r="AD36" s="2" t="str">
        <f>'Hipotetico 2 regreso'!BW36</f>
        <v>NA</v>
      </c>
      <c r="AE36" s="2">
        <f>'Hipotetico 2 regreso'!BX36</f>
        <v>3.7999999999999999E-2</v>
      </c>
      <c r="AG36" s="3" t="s">
        <v>5</v>
      </c>
      <c r="AH36" s="2" t="s">
        <v>59</v>
      </c>
      <c r="AI36" s="2" t="s">
        <v>59</v>
      </c>
      <c r="AJ36" s="2">
        <f t="shared" si="18"/>
        <v>0.64</v>
      </c>
      <c r="AL36" s="3" t="s">
        <v>5</v>
      </c>
      <c r="AM36" s="2" t="s">
        <v>59</v>
      </c>
      <c r="AN36" s="2" t="s">
        <v>59</v>
      </c>
      <c r="AO36" s="2">
        <f t="shared" si="19"/>
        <v>1.3</v>
      </c>
      <c r="AQ36" s="3" t="s">
        <v>5</v>
      </c>
      <c r="AR36" s="2" t="s">
        <v>59</v>
      </c>
      <c r="AS36" s="2" t="s">
        <v>59</v>
      </c>
      <c r="AT36" s="2">
        <f t="shared" si="20"/>
        <v>7.4999999999999997E-2</v>
      </c>
      <c r="AV36" s="3" t="s">
        <v>5</v>
      </c>
      <c r="AW36" s="2">
        <f>'Hipotetico 2 ida'!DC36</f>
        <v>4.7E-2</v>
      </c>
      <c r="AY36" s="3" t="s">
        <v>5</v>
      </c>
      <c r="AZ36" s="2">
        <f>'Hipotetico 2 ida'!DF36</f>
        <v>10156.42</v>
      </c>
      <c r="BE36" s="3" t="s">
        <v>5</v>
      </c>
      <c r="BF36" s="2">
        <f>'Hipotetico 2 regreso'!DB36</f>
        <v>4.8000000000000001E-2</v>
      </c>
      <c r="BH36" s="3" t="s">
        <v>5</v>
      </c>
      <c r="BI36" s="2">
        <f>'Hipotetico 2 regreso'!DE36</f>
        <v>9056.130000000001</v>
      </c>
      <c r="BN36" s="3" t="s">
        <v>5</v>
      </c>
      <c r="BO36" s="2">
        <f>AW36+BF36</f>
        <v>9.5000000000000001E-2</v>
      </c>
      <c r="BQ36" s="3" t="s">
        <v>5</v>
      </c>
      <c r="BR36" s="2">
        <f>AZ36+BI36</f>
        <v>19212.550000000003</v>
      </c>
    </row>
    <row r="37" spans="3:70" x14ac:dyDescent="0.25">
      <c r="C37" s="4" t="s">
        <v>8</v>
      </c>
      <c r="D37" s="2">
        <f>SUM(D33:D36)</f>
        <v>1.06</v>
      </c>
      <c r="E37" s="2">
        <f>SUM(E33:E36)</f>
        <v>1.2</v>
      </c>
      <c r="F37" s="2">
        <f>SUM(F33:F36)</f>
        <v>0.97</v>
      </c>
      <c r="H37" s="4" t="s">
        <v>8</v>
      </c>
      <c r="I37" s="2">
        <f>SUM(I33:I36)</f>
        <v>4.42</v>
      </c>
      <c r="J37" s="2">
        <f>SUM(J33:J36)</f>
        <v>4.76</v>
      </c>
      <c r="K37" s="2">
        <f>SUM(K33:K36)</f>
        <v>2.16</v>
      </c>
      <c r="M37" s="4" t="s">
        <v>8</v>
      </c>
      <c r="N37" s="2">
        <f>SUM(N33:N36)</f>
        <v>8.4000000000000005E-2</v>
      </c>
      <c r="O37" s="2">
        <f>SUM(O33:O36)</f>
        <v>9.6000000000000002E-2</v>
      </c>
      <c r="P37" s="2">
        <f>SUM(P33:P36)</f>
        <v>9.8000000000000004E-2</v>
      </c>
      <c r="R37" s="4" t="s">
        <v>8</v>
      </c>
      <c r="S37" s="2">
        <f>SUM(S33:S36)</f>
        <v>1.06</v>
      </c>
      <c r="T37" s="2">
        <f>SUM(T33:T36)</f>
        <v>1.2</v>
      </c>
      <c r="U37" s="2">
        <f>SUM(U33:U36)</f>
        <v>0.97</v>
      </c>
      <c r="W37" s="4" t="s">
        <v>8</v>
      </c>
      <c r="X37" s="2">
        <f>SUM(X33:X36)</f>
        <v>4.0299999999999994</v>
      </c>
      <c r="Y37" s="2">
        <f>SUM(Y33:Y36)</f>
        <v>4.3499999999999996</v>
      </c>
      <c r="Z37" s="2">
        <f>SUM(Z33:Z36)</f>
        <v>2</v>
      </c>
      <c r="AB37" s="4" t="s">
        <v>8</v>
      </c>
      <c r="AC37" s="2">
        <f>SUM(AC33:AC36)</f>
        <v>8.6999999999999994E-2</v>
      </c>
      <c r="AD37" s="2">
        <f>SUM(AD33:AD36)</f>
        <v>0.1</v>
      </c>
      <c r="AE37" s="2">
        <f>SUM(AE33:AE36)</f>
        <v>0.10200000000000001</v>
      </c>
      <c r="AG37" s="4" t="s">
        <v>8</v>
      </c>
      <c r="AH37" s="2">
        <f>SUM(AH33:AH36)</f>
        <v>2.12</v>
      </c>
      <c r="AI37" s="2">
        <f>SUM(AI33:AI36)</f>
        <v>2.4</v>
      </c>
      <c r="AJ37" s="2">
        <f>SUM(AJ33:AJ36)</f>
        <v>1.94</v>
      </c>
      <c r="AL37" s="4" t="s">
        <v>8</v>
      </c>
      <c r="AM37" s="2">
        <f>SUM(AM33:AM36)</f>
        <v>8.4499999999999993</v>
      </c>
      <c r="AN37" s="2">
        <f>SUM(AN33:AN36)</f>
        <v>9.11</v>
      </c>
      <c r="AO37" s="2">
        <f>SUM(AO33:AO36)</f>
        <v>4.16</v>
      </c>
      <c r="AQ37" s="4" t="s">
        <v>8</v>
      </c>
      <c r="AR37" s="2">
        <f>SUM(AR33:AR36)</f>
        <v>0.17100000000000001</v>
      </c>
      <c r="AS37" s="2">
        <f>SUM(AS33:AS36)</f>
        <v>0.19600000000000001</v>
      </c>
      <c r="AT37" s="2">
        <f>SUM(AT33:AT36)</f>
        <v>0.2</v>
      </c>
      <c r="AV37" s="4" t="s">
        <v>8</v>
      </c>
      <c r="AW37" s="2">
        <f>SUM(AW34:AW36)</f>
        <v>4.7E-2</v>
      </c>
      <c r="AY37" s="4" t="s">
        <v>8</v>
      </c>
      <c r="AZ37" s="2">
        <f>SUM(AZ34:AZ36)</f>
        <v>10156.42</v>
      </c>
      <c r="BE37" s="4" t="s">
        <v>8</v>
      </c>
      <c r="BF37" s="2">
        <f>SUM(BF34:BF36)</f>
        <v>4.8000000000000001E-2</v>
      </c>
      <c r="BH37" s="4" t="s">
        <v>8</v>
      </c>
      <c r="BI37" s="2">
        <f>SUM(BI34:BI36)</f>
        <v>9056.130000000001</v>
      </c>
      <c r="BN37" s="4" t="s">
        <v>8</v>
      </c>
      <c r="BO37" s="2">
        <f>SUM(BO34:BO36)</f>
        <v>9.5000000000000001E-2</v>
      </c>
      <c r="BQ37" s="4" t="s">
        <v>8</v>
      </c>
      <c r="BR37" s="2">
        <f>SUM(BR34:BR36)</f>
        <v>19212.550000000003</v>
      </c>
    </row>
    <row r="39" spans="3:70" x14ac:dyDescent="0.25">
      <c r="C39" s="24" t="s">
        <v>37</v>
      </c>
      <c r="D39" s="24"/>
      <c r="E39" s="24"/>
      <c r="F39" s="24"/>
      <c r="H39" s="24" t="s">
        <v>45</v>
      </c>
      <c r="I39" s="24"/>
      <c r="J39" s="24"/>
      <c r="K39" s="24"/>
      <c r="M39" s="24" t="s">
        <v>56</v>
      </c>
      <c r="N39" s="24"/>
      <c r="O39" s="24"/>
      <c r="P39" s="24"/>
      <c r="R39" s="24" t="s">
        <v>37</v>
      </c>
      <c r="S39" s="24"/>
      <c r="T39" s="24"/>
      <c r="U39" s="24"/>
      <c r="W39" s="24" t="s">
        <v>45</v>
      </c>
      <c r="X39" s="24"/>
      <c r="Y39" s="24"/>
      <c r="Z39" s="24"/>
      <c r="AB39" s="24" t="s">
        <v>56</v>
      </c>
      <c r="AC39" s="24"/>
      <c r="AD39" s="24"/>
      <c r="AE39" s="24"/>
      <c r="AG39" s="24" t="s">
        <v>37</v>
      </c>
      <c r="AH39" s="24"/>
      <c r="AI39" s="24"/>
      <c r="AJ39" s="24"/>
      <c r="AL39" s="24" t="s">
        <v>45</v>
      </c>
      <c r="AM39" s="24"/>
      <c r="AN39" s="24"/>
      <c r="AO39" s="24"/>
      <c r="AQ39" s="24" t="s">
        <v>56</v>
      </c>
      <c r="AR39" s="24"/>
      <c r="AS39" s="24"/>
      <c r="AT39" s="24"/>
      <c r="AW39" s="20" t="s">
        <v>49</v>
      </c>
      <c r="AX39" s="21"/>
      <c r="BF39" s="20" t="s">
        <v>49</v>
      </c>
      <c r="BG39" s="21"/>
      <c r="BO39" s="20" t="s">
        <v>49</v>
      </c>
      <c r="BP39" s="21"/>
    </row>
    <row r="40" spans="3:70" x14ac:dyDescent="0.25">
      <c r="C40" s="3"/>
      <c r="D40" s="3">
        <v>2000</v>
      </c>
      <c r="E40" s="3">
        <v>2007</v>
      </c>
      <c r="F40" s="3">
        <v>2015</v>
      </c>
      <c r="H40" s="3"/>
      <c r="I40" s="3">
        <v>2000</v>
      </c>
      <c r="J40" s="3">
        <v>2007</v>
      </c>
      <c r="K40" s="3">
        <v>2015</v>
      </c>
      <c r="M40" s="3"/>
      <c r="N40" s="3">
        <v>2000</v>
      </c>
      <c r="O40" s="3">
        <v>2007</v>
      </c>
      <c r="P40" s="3">
        <v>2015</v>
      </c>
      <c r="R40" s="3"/>
      <c r="S40" s="3">
        <v>2000</v>
      </c>
      <c r="T40" s="3">
        <v>2007</v>
      </c>
      <c r="U40" s="3">
        <v>2015</v>
      </c>
      <c r="W40" s="3"/>
      <c r="X40" s="3">
        <v>2000</v>
      </c>
      <c r="Y40" s="3">
        <v>2007</v>
      </c>
      <c r="Z40" s="3">
        <v>2015</v>
      </c>
      <c r="AB40" s="3"/>
      <c r="AC40" s="3">
        <v>2000</v>
      </c>
      <c r="AD40" s="3">
        <v>2007</v>
      </c>
      <c r="AE40" s="3">
        <v>2015</v>
      </c>
      <c r="AG40" s="3"/>
      <c r="AH40" s="3">
        <v>2000</v>
      </c>
      <c r="AI40" s="3">
        <v>2007</v>
      </c>
      <c r="AJ40" s="3">
        <v>2015</v>
      </c>
      <c r="AL40" s="3"/>
      <c r="AM40" s="3">
        <v>2000</v>
      </c>
      <c r="AN40" s="3">
        <v>2007</v>
      </c>
      <c r="AO40" s="3">
        <v>2015</v>
      </c>
      <c r="AQ40" s="3"/>
      <c r="AR40" s="3">
        <v>2000</v>
      </c>
      <c r="AS40" s="3">
        <v>2007</v>
      </c>
      <c r="AT40" s="3">
        <v>2015</v>
      </c>
      <c r="AW40" s="3" t="s">
        <v>5</v>
      </c>
      <c r="AX40" s="2">
        <f>'Hipotetico 2 ida'!DD40</f>
        <v>2.9</v>
      </c>
      <c r="BF40" s="3" t="s">
        <v>5</v>
      </c>
      <c r="BG40" s="2">
        <f>'Hipotetico 2 regreso'!DC40</f>
        <v>2.59</v>
      </c>
      <c r="BO40" s="3" t="s">
        <v>5</v>
      </c>
      <c r="BP40" s="2">
        <f>AX40+BG40</f>
        <v>5.49</v>
      </c>
    </row>
    <row r="41" spans="3:70" x14ac:dyDescent="0.25">
      <c r="C41" s="3" t="s">
        <v>6</v>
      </c>
      <c r="D41" s="2">
        <f>'Hipotetico 2 ida'!BL41</f>
        <v>71.400000000000006</v>
      </c>
      <c r="E41" s="2">
        <f>'Hipotetico 2 ida'!BM41</f>
        <v>77.17</v>
      </c>
      <c r="F41" s="2" t="s">
        <v>59</v>
      </c>
      <c r="H41" s="3" t="s">
        <v>6</v>
      </c>
      <c r="I41" s="2">
        <f>'Hipotetico 2 ida'!BQ41</f>
        <v>1.59</v>
      </c>
      <c r="J41" s="2">
        <f>'Hipotetico 2 ida'!BR41</f>
        <v>1.71</v>
      </c>
      <c r="K41" s="2" t="s">
        <v>59</v>
      </c>
      <c r="M41" s="3" t="s">
        <v>6</v>
      </c>
      <c r="N41" s="2">
        <f>'Hipotetico 2 ida'!BV41</f>
        <v>3.0000000000000001E-3</v>
      </c>
      <c r="O41" s="2">
        <f>'Hipotetico 2 ida'!BW41</f>
        <v>3.0000000000000001E-3</v>
      </c>
      <c r="P41" s="2" t="s">
        <v>59</v>
      </c>
      <c r="R41" s="3" t="s">
        <v>6</v>
      </c>
      <c r="S41" s="2">
        <f>'Hipotetico 2 regreso'!BL41</f>
        <v>63.730000000000004</v>
      </c>
      <c r="T41" s="2">
        <f>'Hipotetico 2 regreso'!BM41</f>
        <v>68.88000000000001</v>
      </c>
      <c r="U41" s="2" t="str">
        <f>'Hipotetico 2 regreso'!BN41</f>
        <v>NA</v>
      </c>
      <c r="W41" s="3" t="s">
        <v>6</v>
      </c>
      <c r="X41" s="2">
        <f>'Hipotetico 2 regreso'!BQ41</f>
        <v>1.44</v>
      </c>
      <c r="Y41" s="2">
        <f>'Hipotetico 2 regreso'!BR41</f>
        <v>1.5499999999999998</v>
      </c>
      <c r="Z41" s="2" t="str">
        <f>'Hipotetico 2 regreso'!BS41</f>
        <v>NA</v>
      </c>
      <c r="AB41" s="3" t="s">
        <v>6</v>
      </c>
      <c r="AC41" s="2">
        <f>'Hipotetico 2 regreso'!BV41</f>
        <v>3.0000000000000001E-3</v>
      </c>
      <c r="AD41" s="2">
        <f>'Hipotetico 2 regreso'!BW41</f>
        <v>3.0000000000000001E-3</v>
      </c>
      <c r="AE41" s="2" t="str">
        <f>'Hipotetico 2 regreso'!BX41</f>
        <v>NA</v>
      </c>
      <c r="AG41" s="3" t="s">
        <v>6</v>
      </c>
      <c r="AH41" s="2">
        <f>D41+S41</f>
        <v>135.13</v>
      </c>
      <c r="AI41" s="2">
        <f t="shared" ref="AI41:AJ44" si="24">E41+T41</f>
        <v>146.05000000000001</v>
      </c>
      <c r="AJ41" s="2" t="s">
        <v>59</v>
      </c>
      <c r="AL41" s="3" t="s">
        <v>6</v>
      </c>
      <c r="AM41" s="2">
        <f>I41+X41</f>
        <v>3.0300000000000002</v>
      </c>
      <c r="AN41" s="2">
        <f t="shared" ref="AN41:AO44" si="25">J41+Y41</f>
        <v>3.26</v>
      </c>
      <c r="AO41" s="2" t="s">
        <v>59</v>
      </c>
      <c r="AQ41" s="3" t="s">
        <v>6</v>
      </c>
      <c r="AR41" s="2">
        <f>N41+AC41</f>
        <v>6.0000000000000001E-3</v>
      </c>
      <c r="AS41" s="2">
        <f t="shared" ref="AS41:AT44" si="26">O41+AD41</f>
        <v>6.0000000000000001E-3</v>
      </c>
      <c r="AT41" s="2" t="s">
        <v>59</v>
      </c>
      <c r="AW41" s="4" t="s">
        <v>8</v>
      </c>
      <c r="AX41" s="2">
        <f>SUM(AX38:AX40)</f>
        <v>2.9</v>
      </c>
      <c r="BF41" s="4" t="s">
        <v>8</v>
      </c>
      <c r="BG41" s="2">
        <f>SUM(BG38:BG40)</f>
        <v>2.59</v>
      </c>
      <c r="BO41" s="4" t="s">
        <v>8</v>
      </c>
      <c r="BP41" s="2">
        <f>SUM(BP38:BP40)</f>
        <v>5.49</v>
      </c>
    </row>
    <row r="42" spans="3:70" x14ac:dyDescent="0.25">
      <c r="C42" s="3" t="s">
        <v>3</v>
      </c>
      <c r="D42" s="2">
        <f>'Hipotetico 2 ida'!BL42</f>
        <v>31.580000000000002</v>
      </c>
      <c r="E42" s="2">
        <f>'Hipotetico 2 ida'!BM42</f>
        <v>24.89</v>
      </c>
      <c r="F42" s="2">
        <f>'Hipotetico 2 ida'!BN42</f>
        <v>11.65</v>
      </c>
      <c r="H42" s="3" t="s">
        <v>3</v>
      </c>
      <c r="I42" s="2">
        <f>'Hipotetico 2 ida'!BQ42</f>
        <v>0.78999999999999992</v>
      </c>
      <c r="J42" s="2">
        <f>'Hipotetico 2 ida'!BR42</f>
        <v>0.62</v>
      </c>
      <c r="K42" s="2">
        <f>'Hipotetico 2 ida'!BS42</f>
        <v>0.3</v>
      </c>
      <c r="M42" s="3" t="s">
        <v>3</v>
      </c>
      <c r="N42" s="2">
        <f>'Hipotetico 2 ida'!BV42</f>
        <v>2E-3</v>
      </c>
      <c r="O42" s="2">
        <f>'Hipotetico 2 ida'!BW42</f>
        <v>1E-3</v>
      </c>
      <c r="P42" s="2">
        <f>'Hipotetico 2 ida'!BX42</f>
        <v>1E-3</v>
      </c>
      <c r="R42" s="3" t="s">
        <v>3</v>
      </c>
      <c r="S42" s="2">
        <f>'Hipotetico 2 regreso'!BL42</f>
        <v>28.110000000000003</v>
      </c>
      <c r="T42" s="2">
        <f>'Hipotetico 2 regreso'!BM42</f>
        <v>22.159999999999997</v>
      </c>
      <c r="U42" s="2">
        <f>'Hipotetico 2 regreso'!BN42</f>
        <v>10.37</v>
      </c>
      <c r="W42" s="3" t="s">
        <v>3</v>
      </c>
      <c r="X42" s="2">
        <f>'Hipotetico 2 regreso'!BQ42</f>
        <v>0.73</v>
      </c>
      <c r="Y42" s="2">
        <f>'Hipotetico 2 regreso'!BR42</f>
        <v>0.57000000000000006</v>
      </c>
      <c r="Z42" s="2">
        <f>'Hipotetico 2 regreso'!BS42</f>
        <v>0.27</v>
      </c>
      <c r="AB42" s="3" t="s">
        <v>3</v>
      </c>
      <c r="AC42" s="2">
        <f>'Hipotetico 2 regreso'!BV42</f>
        <v>2E-3</v>
      </c>
      <c r="AD42" s="2">
        <f>'Hipotetico 2 regreso'!BW42</f>
        <v>1E-3</v>
      </c>
      <c r="AE42" s="2">
        <f>'Hipotetico 2 regreso'!BX42</f>
        <v>1E-3</v>
      </c>
      <c r="AG42" s="3" t="s">
        <v>3</v>
      </c>
      <c r="AH42" s="2">
        <f t="shared" ref="AH42" si="27">D42+S42</f>
        <v>59.690000000000005</v>
      </c>
      <c r="AI42" s="2">
        <f t="shared" si="24"/>
        <v>47.05</v>
      </c>
      <c r="AJ42" s="2">
        <f t="shared" si="24"/>
        <v>22.02</v>
      </c>
      <c r="AL42" s="3" t="s">
        <v>3</v>
      </c>
      <c r="AM42" s="2">
        <f t="shared" ref="AM42" si="28">I42+X42</f>
        <v>1.52</v>
      </c>
      <c r="AN42" s="2">
        <f t="shared" si="25"/>
        <v>1.19</v>
      </c>
      <c r="AO42" s="2">
        <f t="shared" si="25"/>
        <v>0.57000000000000006</v>
      </c>
      <c r="AQ42" s="3" t="s">
        <v>3</v>
      </c>
      <c r="AR42" s="2">
        <f t="shared" ref="AR42" si="29">N42+AC42</f>
        <v>4.0000000000000001E-3</v>
      </c>
      <c r="AS42" s="2">
        <f t="shared" si="26"/>
        <v>2E-3</v>
      </c>
      <c r="AT42" s="2">
        <f t="shared" si="26"/>
        <v>2E-3</v>
      </c>
    </row>
    <row r="43" spans="3:70" x14ac:dyDescent="0.25">
      <c r="C43" s="3" t="s">
        <v>4</v>
      </c>
      <c r="D43" s="2" t="s">
        <v>59</v>
      </c>
      <c r="E43" s="2">
        <f>'Hipotetico 2 ida'!BM43</f>
        <v>19.79</v>
      </c>
      <c r="F43" s="2">
        <f>'Hipotetico 2 ida'!BN43</f>
        <v>53.91</v>
      </c>
      <c r="H43" s="3" t="s">
        <v>4</v>
      </c>
      <c r="I43" s="2" t="s">
        <v>59</v>
      </c>
      <c r="J43" s="2">
        <f>'Hipotetico 2 ida'!BR43</f>
        <v>0.24000000000000002</v>
      </c>
      <c r="K43" s="2">
        <f>'Hipotetico 2 ida'!BS43</f>
        <v>0.66999999999999993</v>
      </c>
      <c r="M43" s="3" t="s">
        <v>4</v>
      </c>
      <c r="N43" s="2" t="s">
        <v>59</v>
      </c>
      <c r="O43" s="2">
        <f>'Hipotetico 2 ida'!BW43</f>
        <v>0</v>
      </c>
      <c r="P43" s="2">
        <f>'Hipotetico 2 ida'!BX43</f>
        <v>3.0000000000000001E-3</v>
      </c>
      <c r="R43" s="3" t="s">
        <v>4</v>
      </c>
      <c r="S43" s="2" t="str">
        <f>'Hipotetico 2 regreso'!BL43</f>
        <v>NA</v>
      </c>
      <c r="T43" s="2">
        <f>'Hipotetico 2 regreso'!BM43</f>
        <v>17.740000000000002</v>
      </c>
      <c r="U43" s="2">
        <f>'Hipotetico 2 regreso'!BN43</f>
        <v>48.33</v>
      </c>
      <c r="W43" s="3" t="s">
        <v>4</v>
      </c>
      <c r="X43" s="2" t="str">
        <f>'Hipotetico 2 regreso'!BQ43</f>
        <v>NA</v>
      </c>
      <c r="Y43" s="2">
        <f>'Hipotetico 2 regreso'!BR43</f>
        <v>0.22</v>
      </c>
      <c r="Z43" s="2">
        <f>'Hipotetico 2 regreso'!BS43</f>
        <v>0.62000000000000011</v>
      </c>
      <c r="AB43" s="3" t="s">
        <v>4</v>
      </c>
      <c r="AC43" s="2" t="str">
        <f>'Hipotetico 2 regreso'!BV43</f>
        <v>NA</v>
      </c>
      <c r="AD43" s="2">
        <f>'Hipotetico 2 regreso'!BW43</f>
        <v>0</v>
      </c>
      <c r="AE43" s="2">
        <f>'Hipotetico 2 regreso'!BX43</f>
        <v>3.0000000000000001E-3</v>
      </c>
      <c r="AG43" s="3" t="s">
        <v>4</v>
      </c>
      <c r="AH43" s="2" t="s">
        <v>59</v>
      </c>
      <c r="AI43" s="2">
        <f t="shared" si="24"/>
        <v>37.53</v>
      </c>
      <c r="AJ43" s="2">
        <f t="shared" si="24"/>
        <v>102.24</v>
      </c>
      <c r="AL43" s="3" t="s">
        <v>4</v>
      </c>
      <c r="AM43" s="2" t="s">
        <v>59</v>
      </c>
      <c r="AN43" s="2">
        <f t="shared" si="25"/>
        <v>0.46</v>
      </c>
      <c r="AO43" s="2">
        <f t="shared" si="25"/>
        <v>1.29</v>
      </c>
      <c r="AQ43" s="3" t="s">
        <v>4</v>
      </c>
      <c r="AR43" s="2" t="s">
        <v>59</v>
      </c>
      <c r="AS43" s="2">
        <f t="shared" si="26"/>
        <v>0</v>
      </c>
      <c r="AT43" s="2">
        <f t="shared" si="26"/>
        <v>6.0000000000000001E-3</v>
      </c>
    </row>
    <row r="44" spans="3:70" x14ac:dyDescent="0.25">
      <c r="C44" s="3" t="s">
        <v>5</v>
      </c>
      <c r="D44" s="2" t="s">
        <v>59</v>
      </c>
      <c r="E44" s="2" t="s">
        <v>59</v>
      </c>
      <c r="F44" s="2">
        <f>'Hipotetico 2 ida'!BN44</f>
        <v>33.369999999999997</v>
      </c>
      <c r="H44" s="3" t="s">
        <v>5</v>
      </c>
      <c r="I44" s="2" t="s">
        <v>59</v>
      </c>
      <c r="J44" s="2" t="s">
        <v>59</v>
      </c>
      <c r="K44" s="2">
        <f>'Hipotetico 2 ida'!BS44</f>
        <v>0.47000000000000003</v>
      </c>
      <c r="M44" s="3" t="s">
        <v>5</v>
      </c>
      <c r="N44" s="2" t="s">
        <v>59</v>
      </c>
      <c r="O44" s="2" t="s">
        <v>59</v>
      </c>
      <c r="P44" s="2">
        <f>'Hipotetico 2 ida'!BX44</f>
        <v>3.0000000000000001E-3</v>
      </c>
      <c r="R44" s="3" t="s">
        <v>5</v>
      </c>
      <c r="S44" s="2" t="str">
        <f>'Hipotetico 2 regreso'!BL44</f>
        <v>NA</v>
      </c>
      <c r="T44" s="2" t="str">
        <f>'Hipotetico 2 regreso'!BM44</f>
        <v>NA</v>
      </c>
      <c r="U44" s="2">
        <f>'Hipotetico 2 regreso'!BN44</f>
        <v>30.11</v>
      </c>
      <c r="W44" s="3" t="s">
        <v>5</v>
      </c>
      <c r="X44" s="2" t="str">
        <f>'Hipotetico 2 regreso'!BQ44</f>
        <v>NA</v>
      </c>
      <c r="Y44" s="2" t="str">
        <f>'Hipotetico 2 regreso'!BR44</f>
        <v>NA</v>
      </c>
      <c r="Z44" s="2">
        <f>'Hipotetico 2 regreso'!BS44</f>
        <v>0.43</v>
      </c>
      <c r="AB44" s="3" t="s">
        <v>5</v>
      </c>
      <c r="AC44" s="2" t="str">
        <f>'Hipotetico 2 regreso'!BV44</f>
        <v>NA</v>
      </c>
      <c r="AD44" s="2" t="str">
        <f>'Hipotetico 2 regreso'!BW44</f>
        <v>NA</v>
      </c>
      <c r="AE44" s="2">
        <f>'Hipotetico 2 regreso'!BX44</f>
        <v>3.0000000000000001E-3</v>
      </c>
      <c r="AG44" s="3" t="s">
        <v>5</v>
      </c>
      <c r="AH44" s="2" t="s">
        <v>59</v>
      </c>
      <c r="AI44" s="2" t="s">
        <v>59</v>
      </c>
      <c r="AJ44" s="2">
        <f t="shared" si="24"/>
        <v>63.48</v>
      </c>
      <c r="AL44" s="3" t="s">
        <v>5</v>
      </c>
      <c r="AM44" s="2" t="s">
        <v>59</v>
      </c>
      <c r="AN44" s="2" t="s">
        <v>59</v>
      </c>
      <c r="AO44" s="2">
        <f t="shared" si="25"/>
        <v>0.9</v>
      </c>
      <c r="AQ44" s="3" t="s">
        <v>5</v>
      </c>
      <c r="AR44" s="2" t="s">
        <v>59</v>
      </c>
      <c r="AS44" s="2" t="s">
        <v>59</v>
      </c>
      <c r="AT44" s="2">
        <f t="shared" si="26"/>
        <v>6.0000000000000001E-3</v>
      </c>
    </row>
    <row r="45" spans="3:70" x14ac:dyDescent="0.25">
      <c r="C45" s="4" t="s">
        <v>8</v>
      </c>
      <c r="D45" s="2">
        <f>SUM(D41:D44)</f>
        <v>102.98</v>
      </c>
      <c r="E45" s="2">
        <f>SUM(E41:E44)</f>
        <v>121.85</v>
      </c>
      <c r="F45" s="2">
        <f>SUM(F41:F44)</f>
        <v>98.93</v>
      </c>
      <c r="H45" s="4" t="s">
        <v>8</v>
      </c>
      <c r="I45" s="2">
        <f>SUM(I41:I44)</f>
        <v>2.38</v>
      </c>
      <c r="J45" s="2">
        <f>SUM(J41:J44)</f>
        <v>2.5700000000000003</v>
      </c>
      <c r="K45" s="2">
        <f>SUM(K41:K44)</f>
        <v>1.44</v>
      </c>
      <c r="M45" s="4" t="s">
        <v>8</v>
      </c>
      <c r="N45" s="2">
        <f>SUM(N41:N44)</f>
        <v>5.0000000000000001E-3</v>
      </c>
      <c r="O45" s="2">
        <f>SUM(O41:O44)</f>
        <v>4.0000000000000001E-3</v>
      </c>
      <c r="P45" s="2">
        <f>SUM(P41:P44)</f>
        <v>7.0000000000000001E-3</v>
      </c>
      <c r="R45" s="4" t="s">
        <v>8</v>
      </c>
      <c r="S45" s="2">
        <f>SUM(S41:S44)</f>
        <v>91.84</v>
      </c>
      <c r="T45" s="2">
        <f>SUM(T41:T44)</f>
        <v>108.78</v>
      </c>
      <c r="U45" s="2">
        <f>SUM(U41:U44)</f>
        <v>88.81</v>
      </c>
      <c r="W45" s="4" t="s">
        <v>8</v>
      </c>
      <c r="X45" s="2">
        <f>SUM(X41:X44)</f>
        <v>2.17</v>
      </c>
      <c r="Y45" s="2">
        <f>SUM(Y41:Y44)</f>
        <v>2.3400000000000003</v>
      </c>
      <c r="Z45" s="2">
        <f>SUM(Z41:Z44)</f>
        <v>1.32</v>
      </c>
      <c r="AB45" s="4" t="s">
        <v>8</v>
      </c>
      <c r="AC45" s="2">
        <f>SUM(AC41:AC44)</f>
        <v>5.0000000000000001E-3</v>
      </c>
      <c r="AD45" s="2">
        <f>SUM(AD41:AD44)</f>
        <v>4.0000000000000001E-3</v>
      </c>
      <c r="AE45" s="2">
        <f>SUM(AE41:AE44)</f>
        <v>7.0000000000000001E-3</v>
      </c>
      <c r="AG45" s="4" t="s">
        <v>8</v>
      </c>
      <c r="AH45" s="2">
        <f>SUM(AH41:AH44)</f>
        <v>194.82</v>
      </c>
      <c r="AI45" s="2">
        <f>SUM(AI41:AI44)</f>
        <v>230.63000000000002</v>
      </c>
      <c r="AJ45" s="2">
        <f>SUM(AJ41:AJ44)</f>
        <v>187.73999999999998</v>
      </c>
      <c r="AL45" s="4" t="s">
        <v>8</v>
      </c>
      <c r="AM45" s="2">
        <f>SUM(AM41:AM44)</f>
        <v>4.5500000000000007</v>
      </c>
      <c r="AN45" s="2">
        <f>SUM(AN41:AN44)</f>
        <v>4.9099999999999993</v>
      </c>
      <c r="AO45" s="2">
        <f>SUM(AO41:AO44)</f>
        <v>2.7600000000000002</v>
      </c>
      <c r="AQ45" s="4" t="s">
        <v>8</v>
      </c>
      <c r="AR45" s="2">
        <f>SUM(AR41:AR44)</f>
        <v>0.01</v>
      </c>
      <c r="AS45" s="2">
        <f>SUM(AS41:AS44)</f>
        <v>8.0000000000000002E-3</v>
      </c>
      <c r="AT45" s="2">
        <f>SUM(AT41:AT44)</f>
        <v>1.4E-2</v>
      </c>
    </row>
    <row r="47" spans="3:70" x14ac:dyDescent="0.25">
      <c r="C47" s="24" t="s">
        <v>38</v>
      </c>
      <c r="D47" s="24"/>
      <c r="E47" s="24"/>
      <c r="F47" s="24"/>
      <c r="H47" s="24" t="s">
        <v>46</v>
      </c>
      <c r="I47" s="24"/>
      <c r="J47" s="24"/>
      <c r="K47" s="24"/>
      <c r="M47" s="24" t="s">
        <v>57</v>
      </c>
      <c r="N47" s="24"/>
      <c r="O47" s="24"/>
      <c r="P47" s="24"/>
      <c r="R47" s="24" t="s">
        <v>38</v>
      </c>
      <c r="S47" s="24"/>
      <c r="T47" s="24"/>
      <c r="U47" s="24"/>
      <c r="W47" s="24" t="s">
        <v>46</v>
      </c>
      <c r="X47" s="24"/>
      <c r="Y47" s="24"/>
      <c r="Z47" s="24"/>
      <c r="AB47" s="24" t="s">
        <v>57</v>
      </c>
      <c r="AC47" s="24"/>
      <c r="AD47" s="24"/>
      <c r="AE47" s="24"/>
      <c r="AG47" s="24" t="s">
        <v>38</v>
      </c>
      <c r="AH47" s="24"/>
      <c r="AI47" s="24"/>
      <c r="AJ47" s="24"/>
      <c r="AL47" s="24" t="s">
        <v>46</v>
      </c>
      <c r="AM47" s="24"/>
      <c r="AN47" s="24"/>
      <c r="AO47" s="24"/>
      <c r="AQ47" s="24" t="s">
        <v>57</v>
      </c>
      <c r="AR47" s="24"/>
      <c r="AS47" s="24"/>
      <c r="AT47" s="24"/>
    </row>
    <row r="48" spans="3:70" x14ac:dyDescent="0.25">
      <c r="C48" s="3"/>
      <c r="D48" s="3">
        <v>2000</v>
      </c>
      <c r="E48" s="3">
        <v>2007</v>
      </c>
      <c r="F48" s="3">
        <v>2015</v>
      </c>
      <c r="H48" s="3"/>
      <c r="I48" s="3">
        <v>2000</v>
      </c>
      <c r="J48" s="3">
        <v>2007</v>
      </c>
      <c r="K48" s="3">
        <v>2015</v>
      </c>
      <c r="M48" s="3"/>
      <c r="N48" s="3">
        <v>2000</v>
      </c>
      <c r="O48" s="3">
        <v>2007</v>
      </c>
      <c r="P48" s="3">
        <v>2015</v>
      </c>
      <c r="R48" s="3"/>
      <c r="S48" s="3">
        <v>2000</v>
      </c>
      <c r="T48" s="3">
        <v>2007</v>
      </c>
      <c r="U48" s="3">
        <v>2015</v>
      </c>
      <c r="W48" s="3"/>
      <c r="X48" s="3">
        <v>2000</v>
      </c>
      <c r="Y48" s="3">
        <v>2007</v>
      </c>
      <c r="Z48" s="3">
        <v>2015</v>
      </c>
      <c r="AB48" s="3"/>
      <c r="AC48" s="3">
        <v>2000</v>
      </c>
      <c r="AD48" s="3">
        <v>2007</v>
      </c>
      <c r="AE48" s="3">
        <v>2015</v>
      </c>
      <c r="AG48" s="3"/>
      <c r="AH48" s="3">
        <v>2000</v>
      </c>
      <c r="AI48" s="3">
        <v>2007</v>
      </c>
      <c r="AJ48" s="3">
        <v>2015</v>
      </c>
      <c r="AL48" s="3"/>
      <c r="AM48" s="3">
        <v>2000</v>
      </c>
      <c r="AN48" s="3">
        <v>2007</v>
      </c>
      <c r="AO48" s="3">
        <v>2015</v>
      </c>
      <c r="AQ48" s="3"/>
      <c r="AR48" s="3">
        <v>2000</v>
      </c>
      <c r="AS48" s="3">
        <v>2007</v>
      </c>
      <c r="AT48" s="3">
        <v>2015</v>
      </c>
    </row>
    <row r="49" spans="3:46" x14ac:dyDescent="0.25">
      <c r="C49" s="3" t="s">
        <v>6</v>
      </c>
      <c r="D49" s="2">
        <f>'Hipotetico 2 ida'!BL49</f>
        <v>63.550000000000004</v>
      </c>
      <c r="E49" s="2">
        <f>'Hipotetico 2 ida'!BM49</f>
        <v>68.69</v>
      </c>
      <c r="F49" s="2" t="s">
        <v>59</v>
      </c>
      <c r="H49" s="3" t="s">
        <v>6</v>
      </c>
      <c r="I49" s="2">
        <f>'Hipotetico 2 ida'!BQ49</f>
        <v>1.28</v>
      </c>
      <c r="J49" s="2">
        <f>'Hipotetico 2 ida'!BR49</f>
        <v>1.37</v>
      </c>
      <c r="K49" s="2" t="s">
        <v>59</v>
      </c>
      <c r="M49" s="3" t="s">
        <v>6</v>
      </c>
      <c r="N49" s="2">
        <f>'Hipotetico 2 ida'!BV49</f>
        <v>4.0600000000000005</v>
      </c>
      <c r="O49" s="2">
        <f>'Hipotetico 2 ida'!BW49</f>
        <v>4.42</v>
      </c>
      <c r="P49" s="2" t="s">
        <v>59</v>
      </c>
      <c r="R49" s="3" t="s">
        <v>6</v>
      </c>
      <c r="S49" s="2">
        <f>'Hipotetico 2 regreso'!BL49</f>
        <v>56.720000000000006</v>
      </c>
      <c r="T49" s="2">
        <f>'Hipotetico 2 regreso'!BM49</f>
        <v>61.31</v>
      </c>
      <c r="U49" s="2" t="str">
        <f>'Hipotetico 2 regreso'!BN49</f>
        <v>NA</v>
      </c>
      <c r="W49" s="3" t="s">
        <v>6</v>
      </c>
      <c r="X49" s="2">
        <f>'Hipotetico 2 regreso'!BQ49</f>
        <v>1.1600000000000001</v>
      </c>
      <c r="Y49" s="2">
        <f>'Hipotetico 2 regreso'!BR49</f>
        <v>1.2400000000000002</v>
      </c>
      <c r="Z49" s="2" t="str">
        <f>'Hipotetico 2 regreso'!BS49</f>
        <v>NA</v>
      </c>
      <c r="AB49" s="3" t="s">
        <v>6</v>
      </c>
      <c r="AC49" s="2">
        <f>'Hipotetico 2 regreso'!BV49</f>
        <v>4.42</v>
      </c>
      <c r="AD49" s="2">
        <f>'Hipotetico 2 regreso'!BW49</f>
        <v>4.8100000000000005</v>
      </c>
      <c r="AE49" s="2" t="str">
        <f>'Hipotetico 2 regreso'!BX49</f>
        <v>NA</v>
      </c>
      <c r="AG49" s="3" t="s">
        <v>6</v>
      </c>
      <c r="AH49" s="2">
        <f>D49+S49</f>
        <v>120.27000000000001</v>
      </c>
      <c r="AI49" s="2">
        <f t="shared" ref="AI49:AJ52" si="30">E49+T49</f>
        <v>130</v>
      </c>
      <c r="AJ49" s="2" t="s">
        <v>59</v>
      </c>
      <c r="AL49" s="3" t="s">
        <v>6</v>
      </c>
      <c r="AM49" s="2">
        <f>I49+X49</f>
        <v>2.4400000000000004</v>
      </c>
      <c r="AN49" s="2">
        <f t="shared" ref="AN49:AO52" si="31">J49+Y49</f>
        <v>2.6100000000000003</v>
      </c>
      <c r="AO49" s="2" t="s">
        <v>59</v>
      </c>
      <c r="AQ49" s="3" t="s">
        <v>6</v>
      </c>
      <c r="AR49" s="2">
        <f>N49+AC49</f>
        <v>8.48</v>
      </c>
      <c r="AS49" s="2">
        <f t="shared" ref="AS49:AT52" si="32">O49+AD49</f>
        <v>9.23</v>
      </c>
      <c r="AT49" s="2" t="s">
        <v>59</v>
      </c>
    </row>
    <row r="50" spans="3:46" x14ac:dyDescent="0.25">
      <c r="C50" s="3" t="s">
        <v>3</v>
      </c>
      <c r="D50" s="2">
        <f>'Hipotetico 2 ida'!BL50</f>
        <v>28.11</v>
      </c>
      <c r="E50" s="2">
        <f>'Hipotetico 2 ida'!BM50</f>
        <v>22.15</v>
      </c>
      <c r="F50" s="2">
        <f>'Hipotetico 2 ida'!BN50</f>
        <v>10.38</v>
      </c>
      <c r="H50" s="3" t="s">
        <v>3</v>
      </c>
      <c r="I50" s="2">
        <f>'Hipotetico 2 ida'!BQ50</f>
        <v>0.32</v>
      </c>
      <c r="J50" s="2">
        <f>'Hipotetico 2 ida'!BR50</f>
        <v>0.26</v>
      </c>
      <c r="K50" s="2">
        <f>'Hipotetico 2 ida'!BS50</f>
        <v>0.12000000000000001</v>
      </c>
      <c r="M50" s="3" t="s">
        <v>3</v>
      </c>
      <c r="N50" s="2">
        <f>'Hipotetico 2 ida'!BV50</f>
        <v>2.66</v>
      </c>
      <c r="O50" s="2">
        <f>'Hipotetico 2 ida'!BW50</f>
        <v>2.11</v>
      </c>
      <c r="P50" s="2">
        <f>'Hipotetico 2 ida'!BX50</f>
        <v>1</v>
      </c>
      <c r="R50" s="3" t="s">
        <v>3</v>
      </c>
      <c r="S50" s="2">
        <f>'Hipotetico 2 regreso'!BL50</f>
        <v>25.02</v>
      </c>
      <c r="T50" s="2">
        <f>'Hipotetico 2 regreso'!BM50</f>
        <v>19.72</v>
      </c>
      <c r="U50" s="2">
        <f>'Hipotetico 2 regreso'!BN50</f>
        <v>9.24</v>
      </c>
      <c r="W50" s="3" t="s">
        <v>3</v>
      </c>
      <c r="X50" s="2">
        <f>'Hipotetico 2 regreso'!BQ50</f>
        <v>0.3</v>
      </c>
      <c r="Y50" s="2">
        <f>'Hipotetico 2 regreso'!BR50</f>
        <v>0.23</v>
      </c>
      <c r="Z50" s="2">
        <f>'Hipotetico 2 regreso'!BS50</f>
        <v>0.12000000000000001</v>
      </c>
      <c r="AB50" s="3" t="s">
        <v>3</v>
      </c>
      <c r="AC50" s="2">
        <f>'Hipotetico 2 regreso'!BV50</f>
        <v>2.9000000000000004</v>
      </c>
      <c r="AD50" s="2">
        <f>'Hipotetico 2 regreso'!BW50</f>
        <v>2.2999999999999998</v>
      </c>
      <c r="AE50" s="2">
        <f>'Hipotetico 2 regreso'!BX50</f>
        <v>1.0899999999999999</v>
      </c>
      <c r="AG50" s="3" t="s">
        <v>3</v>
      </c>
      <c r="AH50" s="2">
        <f t="shared" ref="AH50" si="33">D50+S50</f>
        <v>53.129999999999995</v>
      </c>
      <c r="AI50" s="2">
        <f t="shared" si="30"/>
        <v>41.87</v>
      </c>
      <c r="AJ50" s="2">
        <f t="shared" si="30"/>
        <v>19.62</v>
      </c>
      <c r="AL50" s="3" t="s">
        <v>3</v>
      </c>
      <c r="AM50" s="2">
        <f t="shared" ref="AM50" si="34">I50+X50</f>
        <v>0.62</v>
      </c>
      <c r="AN50" s="2">
        <f t="shared" si="31"/>
        <v>0.49</v>
      </c>
      <c r="AO50" s="2">
        <f t="shared" si="31"/>
        <v>0.24000000000000002</v>
      </c>
      <c r="AQ50" s="3" t="s">
        <v>3</v>
      </c>
      <c r="AR50" s="2">
        <f t="shared" ref="AR50" si="35">N50+AC50</f>
        <v>5.5600000000000005</v>
      </c>
      <c r="AS50" s="2">
        <f t="shared" si="32"/>
        <v>4.41</v>
      </c>
      <c r="AT50" s="2">
        <f t="shared" si="32"/>
        <v>2.09</v>
      </c>
    </row>
    <row r="51" spans="3:46" x14ac:dyDescent="0.25">
      <c r="C51" s="3" t="s">
        <v>4</v>
      </c>
      <c r="D51" s="2" t="s">
        <v>59</v>
      </c>
      <c r="E51" s="2">
        <f>'Hipotetico 2 ida'!BM51</f>
        <v>17.61</v>
      </c>
      <c r="F51" s="2">
        <f>'Hipotetico 2 ida'!BN51</f>
        <v>47.99</v>
      </c>
      <c r="H51" s="3" t="s">
        <v>4</v>
      </c>
      <c r="I51" s="2" t="s">
        <v>59</v>
      </c>
      <c r="J51" s="2">
        <f>'Hipotetico 2 ida'!BR51</f>
        <v>9.9999999999999992E-2</v>
      </c>
      <c r="K51" s="2">
        <f>'Hipotetico 2 ida'!BS51</f>
        <v>0.27</v>
      </c>
      <c r="M51" s="3" t="s">
        <v>4</v>
      </c>
      <c r="N51" s="2" t="s">
        <v>59</v>
      </c>
      <c r="O51" s="2">
        <f>'Hipotetico 2 ida'!BW51</f>
        <v>1.56</v>
      </c>
      <c r="P51" s="2">
        <f>'Hipotetico 2 ida'!BX51</f>
        <v>4.33</v>
      </c>
      <c r="R51" s="3" t="s">
        <v>4</v>
      </c>
      <c r="S51" s="2" t="str">
        <f>'Hipotetico 2 regreso'!BL51</f>
        <v>NA</v>
      </c>
      <c r="T51" s="2">
        <f>'Hipotetico 2 regreso'!BM51</f>
        <v>15.800000000000002</v>
      </c>
      <c r="U51" s="2">
        <f>'Hipotetico 2 regreso'!BN51</f>
        <v>43.02</v>
      </c>
      <c r="W51" s="3" t="s">
        <v>4</v>
      </c>
      <c r="X51" s="2" t="str">
        <f>'Hipotetico 2 regreso'!BQ51</f>
        <v>NA</v>
      </c>
      <c r="Y51" s="2">
        <f>'Hipotetico 2 regreso'!BR51</f>
        <v>0.09</v>
      </c>
      <c r="Z51" s="2">
        <f>'Hipotetico 2 regreso'!BS51</f>
        <v>0.25</v>
      </c>
      <c r="AB51" s="3" t="s">
        <v>4</v>
      </c>
      <c r="AC51" s="2" t="str">
        <f>'Hipotetico 2 regreso'!BV51</f>
        <v>NA</v>
      </c>
      <c r="AD51" s="2">
        <f>'Hipotetico 2 regreso'!BW51</f>
        <v>1.71</v>
      </c>
      <c r="AE51" s="2">
        <f>'Hipotetico 2 regreso'!BX51</f>
        <v>4.74</v>
      </c>
      <c r="AG51" s="3" t="s">
        <v>4</v>
      </c>
      <c r="AH51" s="2" t="s">
        <v>59</v>
      </c>
      <c r="AI51" s="2">
        <f t="shared" si="30"/>
        <v>33.410000000000004</v>
      </c>
      <c r="AJ51" s="2">
        <f t="shared" si="30"/>
        <v>91.01</v>
      </c>
      <c r="AL51" s="3" t="s">
        <v>4</v>
      </c>
      <c r="AM51" s="2" t="s">
        <v>59</v>
      </c>
      <c r="AN51" s="2">
        <f t="shared" si="31"/>
        <v>0.19</v>
      </c>
      <c r="AO51" s="2">
        <f t="shared" si="31"/>
        <v>0.52</v>
      </c>
      <c r="AQ51" s="3" t="s">
        <v>4</v>
      </c>
      <c r="AR51" s="2" t="s">
        <v>59</v>
      </c>
      <c r="AS51" s="2">
        <f t="shared" si="32"/>
        <v>3.27</v>
      </c>
      <c r="AT51" s="2">
        <f t="shared" si="32"/>
        <v>9.07</v>
      </c>
    </row>
    <row r="52" spans="3:46" x14ac:dyDescent="0.25">
      <c r="C52" s="3" t="s">
        <v>5</v>
      </c>
      <c r="D52" s="2" t="s">
        <v>59</v>
      </c>
      <c r="E52" s="2" t="s">
        <v>59</v>
      </c>
      <c r="F52" s="2">
        <f>'Hipotetico 2 ida'!BN52</f>
        <v>28.7</v>
      </c>
      <c r="H52" s="3" t="s">
        <v>5</v>
      </c>
      <c r="I52" s="2" t="s">
        <v>59</v>
      </c>
      <c r="J52" s="2" t="s">
        <v>59</v>
      </c>
      <c r="K52" s="2">
        <f>'Hipotetico 2 ida'!BS52</f>
        <v>0.15000000000000002</v>
      </c>
      <c r="M52" s="3" t="s">
        <v>5</v>
      </c>
      <c r="N52" s="2" t="s">
        <v>59</v>
      </c>
      <c r="O52" s="2" t="s">
        <v>59</v>
      </c>
      <c r="P52" s="2">
        <f>'Hipotetico 2 ida'!BX52</f>
        <v>3.17</v>
      </c>
      <c r="R52" s="3" t="s">
        <v>5</v>
      </c>
      <c r="S52" s="2" t="str">
        <f>'Hipotetico 2 regreso'!BL52</f>
        <v>NA</v>
      </c>
      <c r="T52" s="2" t="str">
        <f>'Hipotetico 2 regreso'!BM52</f>
        <v>NA</v>
      </c>
      <c r="U52" s="2">
        <f>'Hipotetico 2 regreso'!BN52</f>
        <v>25.889999999999997</v>
      </c>
      <c r="W52" s="3" t="s">
        <v>5</v>
      </c>
      <c r="X52" s="2" t="str">
        <f>'Hipotetico 2 regreso'!BQ52</f>
        <v>NA</v>
      </c>
      <c r="Y52" s="2" t="str">
        <f>'Hipotetico 2 regreso'!BR52</f>
        <v>NA</v>
      </c>
      <c r="Z52" s="2">
        <f>'Hipotetico 2 regreso'!BS52</f>
        <v>0.15</v>
      </c>
      <c r="AB52" s="3" t="s">
        <v>5</v>
      </c>
      <c r="AC52" s="2" t="str">
        <f>'Hipotetico 2 regreso'!BV52</f>
        <v>NA</v>
      </c>
      <c r="AD52" s="2" t="str">
        <f>'Hipotetico 2 regreso'!BW52</f>
        <v>NA</v>
      </c>
      <c r="AE52" s="2">
        <f>'Hipotetico 2 regreso'!BX52</f>
        <v>3.46</v>
      </c>
      <c r="AG52" s="3" t="s">
        <v>5</v>
      </c>
      <c r="AH52" s="2" t="s">
        <v>59</v>
      </c>
      <c r="AI52" s="2" t="s">
        <v>59</v>
      </c>
      <c r="AJ52" s="2">
        <f t="shared" si="30"/>
        <v>54.589999999999996</v>
      </c>
      <c r="AL52" s="3" t="s">
        <v>5</v>
      </c>
      <c r="AM52" s="2" t="s">
        <v>59</v>
      </c>
      <c r="AN52" s="2" t="s">
        <v>59</v>
      </c>
      <c r="AO52" s="2">
        <f t="shared" si="31"/>
        <v>0.30000000000000004</v>
      </c>
      <c r="AQ52" s="3" t="s">
        <v>5</v>
      </c>
      <c r="AR52" s="2" t="s">
        <v>59</v>
      </c>
      <c r="AS52" s="2" t="s">
        <v>59</v>
      </c>
      <c r="AT52" s="2">
        <f t="shared" si="32"/>
        <v>6.63</v>
      </c>
    </row>
    <row r="53" spans="3:46" x14ac:dyDescent="0.25">
      <c r="C53" s="4" t="s">
        <v>8</v>
      </c>
      <c r="D53" s="2">
        <f>SUM(D49:D52)</f>
        <v>91.66</v>
      </c>
      <c r="E53" s="2">
        <f>SUM(E49:E52)</f>
        <v>108.45</v>
      </c>
      <c r="F53" s="2">
        <f>SUM(F49:F52)</f>
        <v>87.070000000000007</v>
      </c>
      <c r="H53" s="4" t="s">
        <v>8</v>
      </c>
      <c r="I53" s="2">
        <f>SUM(I49:I52)</f>
        <v>1.6</v>
      </c>
      <c r="J53" s="2">
        <f>SUM(J49:J52)</f>
        <v>1.7300000000000002</v>
      </c>
      <c r="K53" s="2">
        <f>SUM(K49:K52)</f>
        <v>0.54</v>
      </c>
      <c r="M53" s="4" t="s">
        <v>8</v>
      </c>
      <c r="N53" s="2">
        <f>SUM(N49:N52)</f>
        <v>6.7200000000000006</v>
      </c>
      <c r="O53" s="2">
        <f>SUM(O49:O52)</f>
        <v>8.09</v>
      </c>
      <c r="P53" s="2">
        <f>SUM(P49:P52)</f>
        <v>8.5</v>
      </c>
      <c r="R53" s="4" t="s">
        <v>8</v>
      </c>
      <c r="S53" s="2">
        <f>SUM(S49:S52)</f>
        <v>81.740000000000009</v>
      </c>
      <c r="T53" s="2">
        <f>SUM(T49:T52)</f>
        <v>96.83</v>
      </c>
      <c r="U53" s="2">
        <f>SUM(U49:U52)</f>
        <v>78.150000000000006</v>
      </c>
      <c r="W53" s="4" t="s">
        <v>8</v>
      </c>
      <c r="X53" s="2">
        <f>SUM(X49:X52)</f>
        <v>1.4600000000000002</v>
      </c>
      <c r="Y53" s="2">
        <f>SUM(Y49:Y52)</f>
        <v>1.5600000000000003</v>
      </c>
      <c r="Z53" s="2">
        <f>SUM(Z49:Z52)</f>
        <v>0.52</v>
      </c>
      <c r="AB53" s="4" t="s">
        <v>8</v>
      </c>
      <c r="AC53" s="2">
        <f>SUM(AC49:AC52)</f>
        <v>7.32</v>
      </c>
      <c r="AD53" s="2">
        <f>SUM(AD49:AD52)</f>
        <v>8.82</v>
      </c>
      <c r="AE53" s="2">
        <f>SUM(AE49:AE52)</f>
        <v>9.2899999999999991</v>
      </c>
      <c r="AG53" s="4" t="s">
        <v>8</v>
      </c>
      <c r="AH53" s="2">
        <f>SUM(AH49:AH52)</f>
        <v>173.4</v>
      </c>
      <c r="AI53" s="2">
        <f>SUM(AI49:AI52)</f>
        <v>205.28</v>
      </c>
      <c r="AJ53" s="2">
        <f>SUM(AJ49:AJ52)</f>
        <v>165.22</v>
      </c>
      <c r="AL53" s="4" t="s">
        <v>8</v>
      </c>
      <c r="AM53" s="2">
        <f>SUM(AM49:AM52)</f>
        <v>3.0600000000000005</v>
      </c>
      <c r="AN53" s="2">
        <f>SUM(AN49:AN52)</f>
        <v>3.2900000000000005</v>
      </c>
      <c r="AO53" s="2">
        <f>SUM(AO49:AO52)</f>
        <v>1.06</v>
      </c>
      <c r="AQ53" s="4" t="s">
        <v>8</v>
      </c>
      <c r="AR53" s="2">
        <f>SUM(AR49:AR52)</f>
        <v>14.040000000000001</v>
      </c>
      <c r="AS53" s="2">
        <f>SUM(AS49:AS52)</f>
        <v>16.91</v>
      </c>
      <c r="AT53" s="2">
        <f>SUM(AT49:AT52)</f>
        <v>17.79</v>
      </c>
    </row>
    <row r="55" spans="3:46" x14ac:dyDescent="0.25">
      <c r="C55" s="24" t="s">
        <v>39</v>
      </c>
      <c r="D55" s="24"/>
      <c r="E55" s="24"/>
      <c r="F55" s="24"/>
      <c r="H55" s="24" t="s">
        <v>47</v>
      </c>
      <c r="I55" s="24"/>
      <c r="J55" s="24"/>
      <c r="K55" s="24"/>
      <c r="M55" s="26" t="s">
        <v>60</v>
      </c>
      <c r="N55" s="26"/>
      <c r="O55" s="26"/>
      <c r="P55" s="26"/>
      <c r="R55" s="24" t="s">
        <v>39</v>
      </c>
      <c r="S55" s="24"/>
      <c r="T55" s="24"/>
      <c r="U55" s="24"/>
      <c r="W55" s="24" t="s">
        <v>47</v>
      </c>
      <c r="X55" s="24"/>
      <c r="Y55" s="24"/>
      <c r="Z55" s="24"/>
      <c r="AB55" s="26" t="s">
        <v>60</v>
      </c>
      <c r="AC55" s="26"/>
      <c r="AD55" s="26"/>
      <c r="AE55" s="26"/>
      <c r="AG55" s="24" t="s">
        <v>39</v>
      </c>
      <c r="AH55" s="24"/>
      <c r="AI55" s="24"/>
      <c r="AJ55" s="24"/>
      <c r="AL55" s="24" t="s">
        <v>47</v>
      </c>
      <c r="AM55" s="24"/>
      <c r="AN55" s="24"/>
      <c r="AO55" s="24"/>
      <c r="AQ55" s="26" t="s">
        <v>60</v>
      </c>
      <c r="AR55" s="26"/>
      <c r="AS55" s="26"/>
      <c r="AT55" s="26"/>
    </row>
    <row r="56" spans="3:46" x14ac:dyDescent="0.25">
      <c r="C56" s="3"/>
      <c r="D56" s="3">
        <v>2000</v>
      </c>
      <c r="E56" s="3">
        <v>2007</v>
      </c>
      <c r="F56" s="3">
        <v>2015</v>
      </c>
      <c r="H56" s="3"/>
      <c r="I56" s="3">
        <v>2000</v>
      </c>
      <c r="J56" s="3">
        <v>2007</v>
      </c>
      <c r="K56" s="3">
        <v>2015</v>
      </c>
      <c r="M56" s="3" t="s">
        <v>6</v>
      </c>
      <c r="N56" s="8">
        <f>I65/I57</f>
        <v>3.1573205765847847</v>
      </c>
      <c r="O56" s="8">
        <f>J65/J57</f>
        <v>3.1573395430068403</v>
      </c>
      <c r="P56" s="8"/>
      <c r="R56" s="3"/>
      <c r="S56" s="3">
        <v>2000</v>
      </c>
      <c r="T56" s="3">
        <v>2007</v>
      </c>
      <c r="U56" s="3">
        <v>2015</v>
      </c>
      <c r="W56" s="3"/>
      <c r="X56" s="3">
        <v>2000</v>
      </c>
      <c r="Y56" s="3">
        <v>2007</v>
      </c>
      <c r="Z56" s="3">
        <v>2015</v>
      </c>
      <c r="AB56" s="3" t="s">
        <v>6</v>
      </c>
      <c r="AC56" s="8">
        <f>X65/X57</f>
        <v>3.1580023838238507</v>
      </c>
      <c r="AD56" s="8">
        <f>Y65/Y57</f>
        <v>3.1580292894359481</v>
      </c>
      <c r="AE56" s="8"/>
      <c r="AG56" s="3"/>
      <c r="AH56" s="3">
        <v>2000</v>
      </c>
      <c r="AI56" s="3">
        <v>2007</v>
      </c>
      <c r="AJ56" s="3">
        <v>2015</v>
      </c>
      <c r="AL56" s="3"/>
      <c r="AM56" s="3">
        <v>2000</v>
      </c>
      <c r="AN56" s="3">
        <v>2007</v>
      </c>
      <c r="AO56" s="3">
        <v>2015</v>
      </c>
      <c r="AQ56" s="3" t="s">
        <v>6</v>
      </c>
      <c r="AR56" s="8">
        <f>AM65/AM57</f>
        <v>3.1576430093755312</v>
      </c>
      <c r="AS56" s="8">
        <f>AN65/AN57</f>
        <v>3.1576657297509598</v>
      </c>
      <c r="AT56" s="8"/>
    </row>
    <row r="57" spans="3:46" x14ac:dyDescent="0.25">
      <c r="C57" s="3" t="s">
        <v>6</v>
      </c>
      <c r="D57" s="2">
        <f>'Hipotetico 2 ida'!BL57</f>
        <v>7.87</v>
      </c>
      <c r="E57" s="2">
        <f>'Hipotetico 2 ida'!BM57</f>
        <v>8.48</v>
      </c>
      <c r="F57" s="2" t="s">
        <v>59</v>
      </c>
      <c r="H57" s="3" t="s">
        <v>6</v>
      </c>
      <c r="I57" s="2">
        <f>'Hipotetico 2 ida'!BQ57</f>
        <v>1580.3400000000001</v>
      </c>
      <c r="J57" s="2">
        <f>'Hipotetico 2 ida'!BR57</f>
        <v>1717.75</v>
      </c>
      <c r="K57" s="2" t="s">
        <v>59</v>
      </c>
      <c r="M57" s="3" t="s">
        <v>3</v>
      </c>
      <c r="N57" s="8">
        <f>I66/I58</f>
        <v>3.1566098199573398</v>
      </c>
      <c r="O57" s="8">
        <f>J66/J58</f>
        <v>3.1565791822888771</v>
      </c>
      <c r="P57" s="8">
        <f>K66/K58</f>
        <v>3.156616840923069</v>
      </c>
      <c r="R57" s="3" t="s">
        <v>6</v>
      </c>
      <c r="S57" s="2">
        <f>'Hipotetico 2 regreso'!BL57</f>
        <v>7.02</v>
      </c>
      <c r="T57" s="2">
        <f>'Hipotetico 2 regreso'!BM57</f>
        <v>7.5699999999999994</v>
      </c>
      <c r="U57" s="2" t="str">
        <f>'Hipotetico 2 regreso'!BN57</f>
        <v>NA</v>
      </c>
      <c r="W57" s="3" t="s">
        <v>6</v>
      </c>
      <c r="X57" s="2">
        <f>'Hipotetico 2 regreso'!BQ57</f>
        <v>1417.89</v>
      </c>
      <c r="Y57" s="2">
        <f>'Hipotetico 2 regreso'!BR57</f>
        <v>1541.1699999999998</v>
      </c>
      <c r="Z57" s="2" t="str">
        <f>'Hipotetico 2 regreso'!BS57</f>
        <v>NA</v>
      </c>
      <c r="AB57" s="3" t="s">
        <v>3</v>
      </c>
      <c r="AC57" s="8">
        <f>X66/X58</f>
        <v>3.1572539390218943</v>
      </c>
      <c r="AD57" s="8">
        <f>Y66/Y58</f>
        <v>3.1572207084468671</v>
      </c>
      <c r="AE57" s="8">
        <f>Z66/Z58</f>
        <v>3.1573297248534056</v>
      </c>
      <c r="AG57" s="3" t="s">
        <v>6</v>
      </c>
      <c r="AH57" s="2">
        <f>D57+S57</f>
        <v>14.89</v>
      </c>
      <c r="AI57" s="2">
        <f t="shared" ref="AI57:AJ60" si="36">E57+T57</f>
        <v>16.05</v>
      </c>
      <c r="AJ57" s="2" t="s">
        <v>59</v>
      </c>
      <c r="AL57" s="3" t="s">
        <v>6</v>
      </c>
      <c r="AM57" s="2">
        <f>I57+X57</f>
        <v>2998.2300000000005</v>
      </c>
      <c r="AN57" s="2">
        <f t="shared" ref="AN57:AO60" si="37">J57+Y57</f>
        <v>3258.92</v>
      </c>
      <c r="AO57" s="2" t="s">
        <v>59</v>
      </c>
      <c r="AQ57" s="3" t="s">
        <v>3</v>
      </c>
      <c r="AR57" s="8">
        <f>AM66/AM58</f>
        <v>3.1569130009042898</v>
      </c>
      <c r="AS57" s="8">
        <f>AN66/AN58</f>
        <v>3.1568811426719949</v>
      </c>
      <c r="AT57" s="8">
        <f>AO66/AO58</f>
        <v>3.1569523863443356</v>
      </c>
    </row>
    <row r="58" spans="3:46" x14ac:dyDescent="0.25">
      <c r="C58" s="3" t="s">
        <v>3</v>
      </c>
      <c r="D58" s="2">
        <f>'Hipotetico 2 ida'!BL58</f>
        <v>3.48</v>
      </c>
      <c r="E58" s="2">
        <f>'Hipotetico 2 ida'!BM58</f>
        <v>2.74</v>
      </c>
      <c r="F58" s="2">
        <f>'Hipotetico 2 ida'!BN58</f>
        <v>1.28</v>
      </c>
      <c r="H58" s="3" t="s">
        <v>3</v>
      </c>
      <c r="I58" s="2">
        <f>'Hipotetico 2 ida'!BQ58</f>
        <v>989.21</v>
      </c>
      <c r="J58" s="2">
        <f>'Hipotetico 2 ida'!BR58</f>
        <v>784.13999999999987</v>
      </c>
      <c r="K58" s="2">
        <f>'Hipotetico 2 ida'!BS58</f>
        <v>373.96999999999997</v>
      </c>
      <c r="M58" s="3" t="s">
        <v>4</v>
      </c>
      <c r="N58" s="8"/>
      <c r="O58" s="8">
        <f>J67/J59</f>
        <v>3.1551706182525074</v>
      </c>
      <c r="P58" s="8">
        <f>K67/K59</f>
        <v>3.1551632490979244</v>
      </c>
      <c r="R58" s="3" t="s">
        <v>3</v>
      </c>
      <c r="S58" s="2">
        <f>'Hipotetico 2 regreso'!BL58</f>
        <v>3.1</v>
      </c>
      <c r="T58" s="2">
        <f>'Hipotetico 2 regreso'!BM58</f>
        <v>2.44</v>
      </c>
      <c r="U58" s="2">
        <f>'Hipotetico 2 regreso'!BN58</f>
        <v>1.1300000000000001</v>
      </c>
      <c r="W58" s="3" t="s">
        <v>3</v>
      </c>
      <c r="X58" s="2">
        <f>'Hipotetico 2 regreso'!BQ58</f>
        <v>879.66000000000008</v>
      </c>
      <c r="Y58" s="2">
        <f>'Hipotetico 2 regreso'!BR58</f>
        <v>697.3</v>
      </c>
      <c r="Z58" s="2">
        <f>'Hipotetico 2 regreso'!BS58</f>
        <v>332.55</v>
      </c>
      <c r="AB58" s="3" t="s">
        <v>4</v>
      </c>
      <c r="AC58" s="8"/>
      <c r="AD58" s="8">
        <f>Y67/Y59</f>
        <v>3.155678085405913</v>
      </c>
      <c r="AE58" s="8">
        <f>Z67/Z59</f>
        <v>3.1556652953110911</v>
      </c>
      <c r="AG58" s="3" t="s">
        <v>3</v>
      </c>
      <c r="AH58" s="2">
        <f t="shared" ref="AH58" si="38">D58+S58</f>
        <v>6.58</v>
      </c>
      <c r="AI58" s="2">
        <f t="shared" si="36"/>
        <v>5.18</v>
      </c>
      <c r="AJ58" s="2">
        <f t="shared" si="36"/>
        <v>2.41</v>
      </c>
      <c r="AL58" s="3" t="s">
        <v>3</v>
      </c>
      <c r="AM58" s="2">
        <f t="shared" ref="AM58" si="39">I58+X58</f>
        <v>1868.8700000000001</v>
      </c>
      <c r="AN58" s="2">
        <f t="shared" si="37"/>
        <v>1481.4399999999998</v>
      </c>
      <c r="AO58" s="2">
        <f t="shared" si="37"/>
        <v>706.52</v>
      </c>
      <c r="AQ58" s="3" t="s">
        <v>4</v>
      </c>
      <c r="AR58" s="8"/>
      <c r="AS58" s="8">
        <f>AN67/AN59</f>
        <v>3.1554092572500414</v>
      </c>
      <c r="AT58" s="8">
        <f>AO67/AO59</f>
        <v>3.1553993394310624</v>
      </c>
    </row>
    <row r="59" spans="3:46" x14ac:dyDescent="0.25">
      <c r="C59" s="3" t="s">
        <v>4</v>
      </c>
      <c r="D59" s="2" t="s">
        <v>59</v>
      </c>
      <c r="E59" s="2">
        <f>'Hipotetico 2 ida'!BM59</f>
        <v>2.17</v>
      </c>
      <c r="F59" s="2">
        <f>'Hipotetico 2 ida'!BN59</f>
        <v>5.9200000000000008</v>
      </c>
      <c r="H59" s="3" t="s">
        <v>4</v>
      </c>
      <c r="I59" s="2" t="s">
        <v>59</v>
      </c>
      <c r="J59" s="2">
        <f>'Hipotetico 2 ida'!BR59</f>
        <v>576.14</v>
      </c>
      <c r="K59" s="2">
        <f>'Hipotetico 2 ida'!BS59</f>
        <v>1599.0900000000001</v>
      </c>
      <c r="M59" s="3" t="s">
        <v>5</v>
      </c>
      <c r="N59" s="8"/>
      <c r="O59" s="8"/>
      <c r="P59" s="8">
        <f>K68/K60</f>
        <v>3.1535217813833611</v>
      </c>
      <c r="R59" s="3" t="s">
        <v>4</v>
      </c>
      <c r="S59" s="2" t="str">
        <f>'Hipotetico 2 regreso'!BL59</f>
        <v>NA</v>
      </c>
      <c r="T59" s="2">
        <f>'Hipotetico 2 regreso'!BM59</f>
        <v>1.95</v>
      </c>
      <c r="U59" s="2">
        <f>'Hipotetico 2 regreso'!BN59</f>
        <v>5.3100000000000005</v>
      </c>
      <c r="W59" s="3" t="s">
        <v>4</v>
      </c>
      <c r="X59" s="2" t="str">
        <f>'Hipotetico 2 regreso'!BQ59</f>
        <v>NA</v>
      </c>
      <c r="Y59" s="2">
        <f>'Hipotetico 2 regreso'!BR59</f>
        <v>511.44</v>
      </c>
      <c r="Z59" s="2">
        <f>'Hipotetico 2 regreso'!BS59</f>
        <v>1419.52</v>
      </c>
      <c r="AB59" s="3" t="s">
        <v>5</v>
      </c>
      <c r="AC59" s="8"/>
      <c r="AD59" s="8"/>
      <c r="AE59" s="8">
        <f>Z68/Z60</f>
        <v>3.1537717876538998</v>
      </c>
      <c r="AG59" s="3" t="s">
        <v>4</v>
      </c>
      <c r="AH59" s="2" t="s">
        <v>59</v>
      </c>
      <c r="AI59" s="2">
        <f t="shared" si="36"/>
        <v>4.12</v>
      </c>
      <c r="AJ59" s="2">
        <f t="shared" si="36"/>
        <v>11.23</v>
      </c>
      <c r="AL59" s="3" t="s">
        <v>4</v>
      </c>
      <c r="AM59" s="2" t="s">
        <v>59</v>
      </c>
      <c r="AN59" s="2">
        <f t="shared" si="37"/>
        <v>1087.58</v>
      </c>
      <c r="AO59" s="2">
        <f t="shared" si="37"/>
        <v>3018.61</v>
      </c>
      <c r="AQ59" s="3" t="s">
        <v>5</v>
      </c>
      <c r="AR59" s="8"/>
      <c r="AS59" s="8"/>
      <c r="AT59" s="8">
        <f>AO68/AO60</f>
        <v>3.1536396208039599</v>
      </c>
    </row>
    <row r="60" spans="3:46" x14ac:dyDescent="0.25">
      <c r="C60" s="3" t="s">
        <v>5</v>
      </c>
      <c r="D60" s="2" t="s">
        <v>59</v>
      </c>
      <c r="E60" s="2" t="s">
        <v>59</v>
      </c>
      <c r="F60" s="2">
        <f>'Hipotetico 2 ida'!BN60</f>
        <v>4.67</v>
      </c>
      <c r="H60" s="3" t="s">
        <v>5</v>
      </c>
      <c r="I60" s="2" t="s">
        <v>59</v>
      </c>
      <c r="J60" s="2" t="s">
        <v>59</v>
      </c>
      <c r="K60" s="2">
        <f>'Hipotetico 2 ida'!BS60</f>
        <v>1183.3499999999999</v>
      </c>
      <c r="R60" s="3" t="s">
        <v>5</v>
      </c>
      <c r="S60" s="2" t="str">
        <f>'Hipotetico 2 regreso'!BL60</f>
        <v>NA</v>
      </c>
      <c r="T60" s="2" t="str">
        <f>'Hipotetico 2 regreso'!BM60</f>
        <v>NA</v>
      </c>
      <c r="U60" s="2">
        <f>'Hipotetico 2 regreso'!BN60</f>
        <v>4.22</v>
      </c>
      <c r="W60" s="3" t="s">
        <v>5</v>
      </c>
      <c r="X60" s="2" t="str">
        <f>'Hipotetico 2 regreso'!BQ60</f>
        <v>NA</v>
      </c>
      <c r="Y60" s="2" t="str">
        <f>'Hipotetico 2 regreso'!BR60</f>
        <v>NA</v>
      </c>
      <c r="Z60" s="2">
        <f>'Hipotetico 2 regreso'!BS60</f>
        <v>1055.07</v>
      </c>
      <c r="AG60" s="3" t="s">
        <v>5</v>
      </c>
      <c r="AH60" s="2" t="s">
        <v>59</v>
      </c>
      <c r="AI60" s="2" t="s">
        <v>59</v>
      </c>
      <c r="AJ60" s="2">
        <f t="shared" si="36"/>
        <v>8.89</v>
      </c>
      <c r="AL60" s="3" t="s">
        <v>5</v>
      </c>
      <c r="AM60" s="2" t="s">
        <v>59</v>
      </c>
      <c r="AN60" s="2" t="s">
        <v>59</v>
      </c>
      <c r="AO60" s="2">
        <f t="shared" si="37"/>
        <v>2238.42</v>
      </c>
    </row>
    <row r="61" spans="3:46" x14ac:dyDescent="0.25">
      <c r="C61" s="4" t="s">
        <v>8</v>
      </c>
      <c r="D61" s="2">
        <f>SUM(D57:D60)</f>
        <v>11.35</v>
      </c>
      <c r="E61" s="2">
        <f>SUM(E57:E60)</f>
        <v>13.39</v>
      </c>
      <c r="F61" s="2">
        <f>SUM(F57:F60)</f>
        <v>11.870000000000001</v>
      </c>
      <c r="H61" s="4" t="s">
        <v>8</v>
      </c>
      <c r="I61" s="2">
        <f>SUM(I57:I60)</f>
        <v>2569.5500000000002</v>
      </c>
      <c r="J61" s="2">
        <f>SUM(J57:J60)</f>
        <v>3078.0299999999997</v>
      </c>
      <c r="K61" s="2">
        <f>SUM(K57:K60)</f>
        <v>3156.41</v>
      </c>
      <c r="R61" s="4" t="s">
        <v>8</v>
      </c>
      <c r="S61" s="2">
        <f>SUM(S57:S60)</f>
        <v>10.119999999999999</v>
      </c>
      <c r="T61" s="2">
        <f>SUM(T57:T60)</f>
        <v>11.959999999999999</v>
      </c>
      <c r="U61" s="2">
        <f>SUM(U57:U60)</f>
        <v>10.66</v>
      </c>
      <c r="W61" s="4" t="s">
        <v>8</v>
      </c>
      <c r="X61" s="2">
        <f>SUM(X57:X60)</f>
        <v>2297.5500000000002</v>
      </c>
      <c r="Y61" s="2">
        <f>SUM(Y57:Y60)</f>
        <v>2749.91</v>
      </c>
      <c r="Z61" s="2">
        <f>SUM(Z57:Z60)</f>
        <v>2807.14</v>
      </c>
      <c r="AG61" s="4" t="s">
        <v>8</v>
      </c>
      <c r="AH61" s="2">
        <f>SUM(AH57:AH60)</f>
        <v>21.47</v>
      </c>
      <c r="AI61" s="2">
        <f>SUM(AI57:AI60)</f>
        <v>25.35</v>
      </c>
      <c r="AJ61" s="2">
        <f>SUM(AJ57:AJ60)</f>
        <v>22.53</v>
      </c>
      <c r="AL61" s="4" t="s">
        <v>8</v>
      </c>
      <c r="AM61" s="2">
        <f>SUM(AM57:AM60)</f>
        <v>4867.1000000000004</v>
      </c>
      <c r="AN61" s="2">
        <f>SUM(AN57:AN60)</f>
        <v>5827.94</v>
      </c>
      <c r="AO61" s="2">
        <f>SUM(AO57:AO60)</f>
        <v>5963.55</v>
      </c>
    </row>
    <row r="63" spans="3:46" x14ac:dyDescent="0.25">
      <c r="C63" s="24" t="s">
        <v>40</v>
      </c>
      <c r="D63" s="24"/>
      <c r="E63" s="24"/>
      <c r="F63" s="24"/>
      <c r="H63" s="24" t="s">
        <v>48</v>
      </c>
      <c r="I63" s="24"/>
      <c r="J63" s="24"/>
      <c r="K63" s="24"/>
      <c r="R63" s="24" t="s">
        <v>40</v>
      </c>
      <c r="S63" s="24"/>
      <c r="T63" s="24"/>
      <c r="U63" s="24"/>
      <c r="W63" s="24" t="s">
        <v>48</v>
      </c>
      <c r="X63" s="24"/>
      <c r="Y63" s="24"/>
      <c r="Z63" s="24"/>
      <c r="AG63" s="24" t="s">
        <v>40</v>
      </c>
      <c r="AH63" s="24"/>
      <c r="AI63" s="24"/>
      <c r="AJ63" s="24"/>
      <c r="AL63" s="24" t="s">
        <v>48</v>
      </c>
      <c r="AM63" s="24"/>
      <c r="AN63" s="24"/>
      <c r="AO63" s="24"/>
    </row>
    <row r="64" spans="3:46" x14ac:dyDescent="0.25">
      <c r="C64" s="3"/>
      <c r="D64" s="3">
        <v>2000</v>
      </c>
      <c r="E64" s="3">
        <v>2007</v>
      </c>
      <c r="F64" s="3">
        <v>2015</v>
      </c>
      <c r="H64" s="3"/>
      <c r="I64" s="3">
        <v>2000</v>
      </c>
      <c r="J64" s="3">
        <v>2007</v>
      </c>
      <c r="K64" s="3">
        <v>2015</v>
      </c>
      <c r="R64" s="3"/>
      <c r="S64" s="3">
        <v>2000</v>
      </c>
      <c r="T64" s="3">
        <v>2007</v>
      </c>
      <c r="U64" s="3">
        <v>2015</v>
      </c>
      <c r="W64" s="3"/>
      <c r="X64" s="3">
        <v>2000</v>
      </c>
      <c r="Y64" s="3">
        <v>2007</v>
      </c>
      <c r="Z64" s="3">
        <v>2015</v>
      </c>
      <c r="AG64" s="3"/>
      <c r="AH64" s="3">
        <v>2000</v>
      </c>
      <c r="AI64" s="3">
        <v>2007</v>
      </c>
      <c r="AJ64" s="3">
        <v>2015</v>
      </c>
      <c r="AL64" s="3"/>
      <c r="AM64" s="3">
        <v>2000</v>
      </c>
      <c r="AN64" s="3">
        <v>2007</v>
      </c>
      <c r="AO64" s="3">
        <v>2015</v>
      </c>
    </row>
    <row r="65" spans="3:41" x14ac:dyDescent="0.25">
      <c r="C65" s="3" t="s">
        <v>6</v>
      </c>
      <c r="D65" s="2">
        <f>'Hipotetico 2 ida'!BL65</f>
        <v>0.11000000000000001</v>
      </c>
      <c r="E65" s="2">
        <f>'Hipotetico 2 ida'!BM65</f>
        <v>0.11000000000000001</v>
      </c>
      <c r="F65" s="2" t="s">
        <v>59</v>
      </c>
      <c r="H65" s="3" t="s">
        <v>6</v>
      </c>
      <c r="I65" s="2">
        <f>'Hipotetico 2 ida'!BQ65</f>
        <v>4989.6399999999994</v>
      </c>
      <c r="J65" s="2">
        <f>'Hipotetico 2 ida'!BR65</f>
        <v>5423.5199999999995</v>
      </c>
      <c r="K65" s="2" t="s">
        <v>59</v>
      </c>
      <c r="R65" s="3" t="s">
        <v>6</v>
      </c>
      <c r="S65" s="2">
        <f>'Hipotetico 2 regreso'!BL65</f>
        <v>0.11000000000000001</v>
      </c>
      <c r="T65" s="2">
        <f>'Hipotetico 2 regreso'!BM65</f>
        <v>0.11000000000000001</v>
      </c>
      <c r="U65" s="2" t="str">
        <f>'Hipotetico 2 regreso'!BN65</f>
        <v>NA</v>
      </c>
      <c r="W65" s="3" t="s">
        <v>6</v>
      </c>
      <c r="X65" s="2">
        <f>'Hipotetico 2 regreso'!BQ65</f>
        <v>4477.7</v>
      </c>
      <c r="Y65" s="2">
        <f>'Hipotetico 2 regreso'!BR65</f>
        <v>4867.0599999999995</v>
      </c>
      <c r="Z65" s="2" t="str">
        <f>'Hipotetico 2 regreso'!BS65</f>
        <v>NA</v>
      </c>
      <c r="AG65" s="3" t="s">
        <v>6</v>
      </c>
      <c r="AH65" s="2">
        <f>D65+S65</f>
        <v>0.22000000000000003</v>
      </c>
      <c r="AI65" s="2">
        <f t="shared" ref="AI65:AJ68" si="40">E65+T65</f>
        <v>0.22000000000000003</v>
      </c>
      <c r="AJ65" s="2" t="s">
        <v>59</v>
      </c>
      <c r="AL65" s="3" t="s">
        <v>6</v>
      </c>
      <c r="AM65" s="2">
        <f>I65+X65</f>
        <v>9467.34</v>
      </c>
      <c r="AN65" s="2">
        <f t="shared" ref="AN65:AO68" si="41">J65+Y65</f>
        <v>10290.579999999998</v>
      </c>
      <c r="AO65" s="2" t="s">
        <v>59</v>
      </c>
    </row>
    <row r="66" spans="3:41" x14ac:dyDescent="0.25">
      <c r="C66" s="3" t="s">
        <v>3</v>
      </c>
      <c r="D66" s="2">
        <f>'Hipotetico 2 ida'!BL66</f>
        <v>0.04</v>
      </c>
      <c r="E66" s="2">
        <f>'Hipotetico 2 ida'!BM66</f>
        <v>2.4E-2</v>
      </c>
      <c r="F66" s="2">
        <f>'Hipotetico 2 ida'!BN66</f>
        <v>1.2E-2</v>
      </c>
      <c r="H66" s="3" t="s">
        <v>3</v>
      </c>
      <c r="I66" s="2">
        <f>'Hipotetico 2 ida'!BQ66</f>
        <v>3122.55</v>
      </c>
      <c r="J66" s="2">
        <f>'Hipotetico 2 ida'!BR66</f>
        <v>2475.1999999999998</v>
      </c>
      <c r="K66" s="2">
        <f>'Hipotetico 2 ida'!BS66</f>
        <v>1180.48</v>
      </c>
      <c r="R66" s="3" t="s">
        <v>3</v>
      </c>
      <c r="S66" s="2">
        <f>'Hipotetico 2 regreso'!BL66</f>
        <v>0.04</v>
      </c>
      <c r="T66" s="2">
        <f>'Hipotetico 2 regreso'!BM66</f>
        <v>2.4E-2</v>
      </c>
      <c r="U66" s="2">
        <f>'Hipotetico 2 regreso'!BN66</f>
        <v>1.2E-2</v>
      </c>
      <c r="W66" s="3" t="s">
        <v>3</v>
      </c>
      <c r="X66" s="2">
        <f>'Hipotetico 2 regreso'!BQ66</f>
        <v>2777.31</v>
      </c>
      <c r="Y66" s="2">
        <f>'Hipotetico 2 regreso'!BR66</f>
        <v>2201.5300000000002</v>
      </c>
      <c r="Z66" s="2">
        <f>'Hipotetico 2 regreso'!BS66</f>
        <v>1049.97</v>
      </c>
      <c r="AG66" s="3" t="s">
        <v>3</v>
      </c>
      <c r="AH66" s="2">
        <f t="shared" ref="AH66" si="42">D66+S66</f>
        <v>0.08</v>
      </c>
      <c r="AI66" s="2">
        <f t="shared" si="40"/>
        <v>4.8000000000000001E-2</v>
      </c>
      <c r="AJ66" s="2">
        <f t="shared" si="40"/>
        <v>2.4E-2</v>
      </c>
      <c r="AL66" s="3" t="s">
        <v>3</v>
      </c>
      <c r="AM66" s="2">
        <f t="shared" ref="AM66" si="43">I66+X66</f>
        <v>5899.8600000000006</v>
      </c>
      <c r="AN66" s="2">
        <f t="shared" si="41"/>
        <v>4676.7299999999996</v>
      </c>
      <c r="AO66" s="2">
        <f t="shared" si="41"/>
        <v>2230.4499999999998</v>
      </c>
    </row>
    <row r="67" spans="3:41" x14ac:dyDescent="0.25">
      <c r="C67" s="3" t="s">
        <v>4</v>
      </c>
      <c r="D67" s="2" t="s">
        <v>59</v>
      </c>
      <c r="E67" s="2">
        <f>'Hipotetico 2 ida'!BM67</f>
        <v>1.3000000000000001E-2</v>
      </c>
      <c r="F67" s="2">
        <f>'Hipotetico 2 ida'!BN67</f>
        <v>0.05</v>
      </c>
      <c r="H67" s="3" t="s">
        <v>4</v>
      </c>
      <c r="I67" s="2" t="s">
        <v>59</v>
      </c>
      <c r="J67" s="2">
        <f>'Hipotetico 2 ida'!BR67</f>
        <v>1817.8199999999997</v>
      </c>
      <c r="K67" s="2">
        <f>'Hipotetico 2 ida'!BS67</f>
        <v>5045.3900000000003</v>
      </c>
      <c r="R67" s="3" t="s">
        <v>4</v>
      </c>
      <c r="S67" s="2" t="str">
        <f>'Hipotetico 2 regreso'!BL67</f>
        <v>NA</v>
      </c>
      <c r="T67" s="2">
        <f>'Hipotetico 2 regreso'!BM67</f>
        <v>1.3000000000000001E-2</v>
      </c>
      <c r="U67" s="2">
        <f>'Hipotetico 2 regreso'!BN67</f>
        <v>0.05</v>
      </c>
      <c r="W67" s="3" t="s">
        <v>4</v>
      </c>
      <c r="X67" s="2" t="str">
        <f>'Hipotetico 2 regreso'!BQ67</f>
        <v>NA</v>
      </c>
      <c r="Y67" s="2">
        <f>'Hipotetico 2 regreso'!BR67</f>
        <v>1613.94</v>
      </c>
      <c r="Z67" s="2">
        <f>'Hipotetico 2 regreso'!BS67</f>
        <v>4479.53</v>
      </c>
      <c r="AG67" s="3" t="s">
        <v>4</v>
      </c>
      <c r="AH67" s="2" t="s">
        <v>59</v>
      </c>
      <c r="AI67" s="2">
        <f t="shared" si="40"/>
        <v>2.6000000000000002E-2</v>
      </c>
      <c r="AJ67" s="2">
        <f t="shared" si="40"/>
        <v>0.1</v>
      </c>
      <c r="AL67" s="3" t="s">
        <v>4</v>
      </c>
      <c r="AM67" s="2" t="s">
        <v>59</v>
      </c>
      <c r="AN67" s="2">
        <f t="shared" si="41"/>
        <v>3431.7599999999998</v>
      </c>
      <c r="AO67" s="2">
        <f t="shared" si="41"/>
        <v>9524.92</v>
      </c>
    </row>
    <row r="68" spans="3:41" x14ac:dyDescent="0.25">
      <c r="C68" s="3" t="s">
        <v>5</v>
      </c>
      <c r="D68" s="2" t="s">
        <v>59</v>
      </c>
      <c r="E68" s="2" t="s">
        <v>59</v>
      </c>
      <c r="F68" s="2">
        <f>'Hipotetico 2 ida'!BN68</f>
        <v>1.3000000000000001E-2</v>
      </c>
      <c r="H68" s="3" t="s">
        <v>5</v>
      </c>
      <c r="I68" s="2" t="s">
        <v>59</v>
      </c>
      <c r="J68" s="2" t="s">
        <v>59</v>
      </c>
      <c r="K68" s="2">
        <f>'Hipotetico 2 ida'!BS68</f>
        <v>3731.7200000000003</v>
      </c>
      <c r="R68" s="3" t="s">
        <v>5</v>
      </c>
      <c r="S68" s="2" t="str">
        <f>'Hipotetico 2 regreso'!BL68</f>
        <v>NA</v>
      </c>
      <c r="T68" s="2" t="str">
        <f>'Hipotetico 2 regreso'!BM68</f>
        <v>NA</v>
      </c>
      <c r="U68" s="2">
        <f>'Hipotetico 2 regreso'!BN68</f>
        <v>1.3000000000000001E-2</v>
      </c>
      <c r="W68" s="3" t="s">
        <v>5</v>
      </c>
      <c r="X68" s="2" t="str">
        <f>'Hipotetico 2 regreso'!BQ68</f>
        <v>NA</v>
      </c>
      <c r="Y68" s="2" t="str">
        <f>'Hipotetico 2 regreso'!BR68</f>
        <v>NA</v>
      </c>
      <c r="Z68" s="2">
        <f>'Hipotetico 2 regreso'!BS68</f>
        <v>3327.45</v>
      </c>
      <c r="AG68" s="3" t="s">
        <v>5</v>
      </c>
      <c r="AH68" s="2" t="s">
        <v>59</v>
      </c>
      <c r="AI68" s="2" t="s">
        <v>59</v>
      </c>
      <c r="AJ68" s="2">
        <f t="shared" si="40"/>
        <v>2.6000000000000002E-2</v>
      </c>
      <c r="AL68" s="3" t="s">
        <v>5</v>
      </c>
      <c r="AM68" s="2" t="s">
        <v>59</v>
      </c>
      <c r="AN68" s="2" t="s">
        <v>59</v>
      </c>
      <c r="AO68" s="2">
        <f t="shared" si="41"/>
        <v>7059.17</v>
      </c>
    </row>
    <row r="69" spans="3:41" x14ac:dyDescent="0.25">
      <c r="C69" s="4" t="s">
        <v>8</v>
      </c>
      <c r="D69" s="2">
        <f>SUM(D65:D68)</f>
        <v>0.15000000000000002</v>
      </c>
      <c r="E69" s="2">
        <f>SUM(E65:E68)</f>
        <v>0.14700000000000002</v>
      </c>
      <c r="F69" s="2">
        <f>SUM(F65:F68)</f>
        <v>7.4999999999999997E-2</v>
      </c>
      <c r="H69" s="4" t="s">
        <v>8</v>
      </c>
      <c r="I69" s="2">
        <f>SUM(I65:I68)</f>
        <v>8112.19</v>
      </c>
      <c r="J69" s="2">
        <f>SUM(J65:J68)</f>
        <v>9716.5399999999991</v>
      </c>
      <c r="K69" s="2">
        <f>SUM(K65:K68)</f>
        <v>9957.59</v>
      </c>
      <c r="R69" s="4" t="s">
        <v>8</v>
      </c>
      <c r="S69" s="2">
        <f>SUM(S65:S68)</f>
        <v>0.15000000000000002</v>
      </c>
      <c r="T69" s="2">
        <f>SUM(T65:T68)</f>
        <v>0.14700000000000002</v>
      </c>
      <c r="U69" s="2">
        <f>SUM(U65:U68)</f>
        <v>7.4999999999999997E-2</v>
      </c>
      <c r="W69" s="4" t="s">
        <v>8</v>
      </c>
      <c r="X69" s="2">
        <f>SUM(X65:X68)</f>
        <v>7255.01</v>
      </c>
      <c r="Y69" s="2">
        <f>SUM(Y65:Y68)</f>
        <v>8682.5300000000007</v>
      </c>
      <c r="Z69" s="2">
        <f>SUM(Z65:Z68)</f>
        <v>8856.9500000000007</v>
      </c>
      <c r="AG69" s="4" t="s">
        <v>8</v>
      </c>
      <c r="AH69" s="2">
        <f>SUM(AH65:AH68)</f>
        <v>0.30000000000000004</v>
      </c>
      <c r="AI69" s="2">
        <f>SUM(AI65:AI68)</f>
        <v>0.29400000000000004</v>
      </c>
      <c r="AJ69" s="2">
        <f>SUM(AJ65:AJ68)</f>
        <v>0.15</v>
      </c>
      <c r="AL69" s="4" t="s">
        <v>8</v>
      </c>
      <c r="AM69" s="2">
        <f>SUM(AM65:AM68)</f>
        <v>15367.2</v>
      </c>
      <c r="AN69" s="2">
        <f>SUM(AN65:AN68)</f>
        <v>18399.069999999996</v>
      </c>
      <c r="AO69" s="2">
        <f>SUM(AO65:AO68)</f>
        <v>18814.54</v>
      </c>
    </row>
    <row r="72" spans="3:41" x14ac:dyDescent="0.25">
      <c r="F72" s="24" t="s">
        <v>49</v>
      </c>
      <c r="G72" s="24"/>
      <c r="H72" s="24"/>
      <c r="I72" s="24"/>
      <c r="U72" s="24" t="s">
        <v>49</v>
      </c>
      <c r="V72" s="24"/>
      <c r="W72" s="24"/>
      <c r="X72" s="24"/>
      <c r="AJ72" s="24" t="s">
        <v>49</v>
      </c>
      <c r="AK72" s="24"/>
      <c r="AL72" s="24"/>
      <c r="AM72" s="24"/>
    </row>
    <row r="73" spans="3:41" x14ac:dyDescent="0.25">
      <c r="F73" s="3"/>
      <c r="G73" s="3">
        <v>2000</v>
      </c>
      <c r="H73" s="3">
        <v>2007</v>
      </c>
      <c r="I73" s="3">
        <v>2015</v>
      </c>
      <c r="U73" s="3"/>
      <c r="V73" s="3">
        <v>2000</v>
      </c>
      <c r="W73" s="3">
        <v>2007</v>
      </c>
      <c r="X73" s="3">
        <v>2015</v>
      </c>
      <c r="AJ73" s="3"/>
      <c r="AK73" s="3">
        <v>2000</v>
      </c>
      <c r="AL73" s="3">
        <v>2007</v>
      </c>
      <c r="AM73" s="3">
        <v>2015</v>
      </c>
    </row>
    <row r="74" spans="3:41" x14ac:dyDescent="0.25">
      <c r="F74" s="3" t="s">
        <v>6</v>
      </c>
      <c r="G74" s="2">
        <f>'Hipotetico 2 ida'!BO74</f>
        <v>1.43</v>
      </c>
      <c r="H74" s="2">
        <f>'Hipotetico 2 ida'!BP74</f>
        <v>1.54</v>
      </c>
      <c r="I74" s="2" t="s">
        <v>59</v>
      </c>
      <c r="U74" s="3" t="s">
        <v>6</v>
      </c>
      <c r="V74" s="2">
        <f>'Hipotetico 2 regreso'!BO74</f>
        <v>1.28</v>
      </c>
      <c r="W74" s="2">
        <f>'Hipotetico 2 regreso'!BP74</f>
        <v>1.3900000000000001</v>
      </c>
      <c r="X74" s="2" t="str">
        <f>'Hipotetico 2 regreso'!BQ74</f>
        <v>NA</v>
      </c>
      <c r="AJ74" s="3" t="s">
        <v>6</v>
      </c>
      <c r="AK74" s="2">
        <f>G74+V74</f>
        <v>2.71</v>
      </c>
      <c r="AL74" s="2">
        <f t="shared" ref="AL74:AM77" si="44">H74+W74</f>
        <v>2.93</v>
      </c>
      <c r="AM74" s="2" t="s">
        <v>59</v>
      </c>
    </row>
    <row r="75" spans="3:41" x14ac:dyDescent="0.25">
      <c r="F75" s="3" t="s">
        <v>3</v>
      </c>
      <c r="G75" s="2">
        <f>'Hipotetico 2 ida'!BO75</f>
        <v>0.89</v>
      </c>
      <c r="H75" s="2">
        <f>'Hipotetico 2 ida'!BP75</f>
        <v>0.71000000000000008</v>
      </c>
      <c r="I75" s="2">
        <f>'Hipotetico 2 ida'!BQ75</f>
        <v>0.34</v>
      </c>
      <c r="U75" s="3" t="s">
        <v>3</v>
      </c>
      <c r="V75" s="2">
        <f>'Hipotetico 2 regreso'!BO75</f>
        <v>0.79</v>
      </c>
      <c r="W75" s="2">
        <f>'Hipotetico 2 regreso'!BP75</f>
        <v>0.63000000000000012</v>
      </c>
      <c r="X75" s="2">
        <f>'Hipotetico 2 regreso'!BQ75</f>
        <v>0.29000000000000004</v>
      </c>
      <c r="AJ75" s="3" t="s">
        <v>3</v>
      </c>
      <c r="AK75" s="2">
        <f t="shared" ref="AK75" si="45">G75+V75</f>
        <v>1.6800000000000002</v>
      </c>
      <c r="AL75" s="2">
        <f t="shared" si="44"/>
        <v>1.3400000000000003</v>
      </c>
      <c r="AM75" s="2">
        <f t="shared" si="44"/>
        <v>0.63000000000000012</v>
      </c>
    </row>
    <row r="76" spans="3:41" x14ac:dyDescent="0.25">
      <c r="F76" s="3" t="s">
        <v>4</v>
      </c>
      <c r="G76" s="2" t="s">
        <v>59</v>
      </c>
      <c r="H76" s="2">
        <f>'Hipotetico 2 ida'!BP76</f>
        <v>0.53</v>
      </c>
      <c r="I76" s="2">
        <f>'Hipotetico 2 ida'!BQ76</f>
        <v>1.44</v>
      </c>
      <c r="U76" s="3" t="s">
        <v>4</v>
      </c>
      <c r="V76" s="2" t="str">
        <f>'Hipotetico 2 regreso'!BO76</f>
        <v>NA</v>
      </c>
      <c r="W76" s="2">
        <f>'Hipotetico 2 regreso'!BP76</f>
        <v>0.45999999999999996</v>
      </c>
      <c r="X76" s="2">
        <f>'Hipotetico 2 regreso'!BQ76</f>
        <v>1.28</v>
      </c>
      <c r="AJ76" s="3" t="s">
        <v>4</v>
      </c>
      <c r="AK76" s="2" t="s">
        <v>59</v>
      </c>
      <c r="AL76" s="2">
        <f t="shared" si="44"/>
        <v>0.99</v>
      </c>
      <c r="AM76" s="2">
        <f t="shared" si="44"/>
        <v>2.7199999999999998</v>
      </c>
    </row>
    <row r="77" spans="3:41" x14ac:dyDescent="0.25">
      <c r="F77" s="3" t="s">
        <v>5</v>
      </c>
      <c r="G77" s="2" t="s">
        <v>59</v>
      </c>
      <c r="H77" s="2" t="s">
        <v>59</v>
      </c>
      <c r="I77" s="2">
        <f>'Hipotetico 2 ida'!BQ77</f>
        <v>1.07</v>
      </c>
      <c r="U77" s="3" t="s">
        <v>5</v>
      </c>
      <c r="V77" s="2" t="str">
        <f>'Hipotetico 2 regreso'!BO77</f>
        <v>NA</v>
      </c>
      <c r="W77" s="2" t="str">
        <f>'Hipotetico 2 regreso'!BP77</f>
        <v>NA</v>
      </c>
      <c r="X77" s="2">
        <f>'Hipotetico 2 regreso'!BQ77</f>
        <v>0.96</v>
      </c>
      <c r="AJ77" s="3" t="s">
        <v>5</v>
      </c>
      <c r="AK77" s="2" t="s">
        <v>59</v>
      </c>
      <c r="AL77" s="2" t="s">
        <v>59</v>
      </c>
      <c r="AM77" s="2">
        <f t="shared" si="44"/>
        <v>2.0300000000000002</v>
      </c>
    </row>
    <row r="78" spans="3:41" x14ac:dyDescent="0.25">
      <c r="F78" s="4" t="s">
        <v>8</v>
      </c>
      <c r="G78" s="2">
        <f>SUM(G74:G77)</f>
        <v>2.3199999999999998</v>
      </c>
      <c r="H78" s="2">
        <f>SUM(H74:H77)</f>
        <v>2.7800000000000002</v>
      </c>
      <c r="I78" s="2">
        <f>SUM(I74:I77)</f>
        <v>2.85</v>
      </c>
      <c r="U78" s="4" t="s">
        <v>8</v>
      </c>
      <c r="V78" s="2">
        <f>SUM(V74:V77)</f>
        <v>2.0700000000000003</v>
      </c>
      <c r="W78" s="2">
        <f>SUM(W74:W77)</f>
        <v>2.4800000000000004</v>
      </c>
      <c r="X78" s="2">
        <f>SUM(X74:X77)</f>
        <v>2.5300000000000002</v>
      </c>
      <c r="AJ78" s="4" t="s">
        <v>8</v>
      </c>
      <c r="AK78" s="2">
        <f>SUM(AK74:AK77)</f>
        <v>4.3900000000000006</v>
      </c>
      <c r="AL78" s="2">
        <f>SUM(AL74:AL77)</f>
        <v>5.2600000000000007</v>
      </c>
      <c r="AM78" s="2">
        <f>SUM(AM74:AM77)</f>
        <v>5.38</v>
      </c>
    </row>
  </sheetData>
  <mergeCells count="162">
    <mergeCell ref="AV7:AW7"/>
    <mergeCell ref="AY7:AZ7"/>
    <mergeCell ref="BB7:BC7"/>
    <mergeCell ref="D3:O3"/>
    <mergeCell ref="S3:AD3"/>
    <mergeCell ref="AH3:AS3"/>
    <mergeCell ref="BE5:BI5"/>
    <mergeCell ref="BK5:BL5"/>
    <mergeCell ref="BN5:BR5"/>
    <mergeCell ref="C5:K5"/>
    <mergeCell ref="M5:P5"/>
    <mergeCell ref="R5:Z5"/>
    <mergeCell ref="AB5:AE5"/>
    <mergeCell ref="AG5:AO5"/>
    <mergeCell ref="AQ5:AT5"/>
    <mergeCell ref="AV3:BC3"/>
    <mergeCell ref="AV5:AZ5"/>
    <mergeCell ref="BB5:BC5"/>
    <mergeCell ref="AG7:AJ7"/>
    <mergeCell ref="AL7:AO7"/>
    <mergeCell ref="AQ7:AT7"/>
    <mergeCell ref="C7:F7"/>
    <mergeCell ref="H7:K7"/>
    <mergeCell ref="M7:P7"/>
    <mergeCell ref="R7:U7"/>
    <mergeCell ref="W7:Z7"/>
    <mergeCell ref="AB7:AE7"/>
    <mergeCell ref="C23:F23"/>
    <mergeCell ref="H23:K23"/>
    <mergeCell ref="M23:P23"/>
    <mergeCell ref="R23:U23"/>
    <mergeCell ref="W23:Z23"/>
    <mergeCell ref="AB23:AE23"/>
    <mergeCell ref="AL15:AO15"/>
    <mergeCell ref="AQ15:AT15"/>
    <mergeCell ref="C15:F15"/>
    <mergeCell ref="H15:K15"/>
    <mergeCell ref="M15:P15"/>
    <mergeCell ref="R15:U15"/>
    <mergeCell ref="W15:Z15"/>
    <mergeCell ref="AB15:AE15"/>
    <mergeCell ref="AG15:AJ15"/>
    <mergeCell ref="C31:F31"/>
    <mergeCell ref="H31:K31"/>
    <mergeCell ref="M31:P31"/>
    <mergeCell ref="R31:U31"/>
    <mergeCell ref="W31:Z31"/>
    <mergeCell ref="AB31:AE31"/>
    <mergeCell ref="BE27:BF27"/>
    <mergeCell ref="BH27:BI27"/>
    <mergeCell ref="BK27:BL27"/>
    <mergeCell ref="BK31:BL31"/>
    <mergeCell ref="AG47:AJ47"/>
    <mergeCell ref="AL47:AO47"/>
    <mergeCell ref="AL39:AO39"/>
    <mergeCell ref="AQ39:AT39"/>
    <mergeCell ref="C39:F39"/>
    <mergeCell ref="H39:K39"/>
    <mergeCell ref="M39:P39"/>
    <mergeCell ref="R39:U39"/>
    <mergeCell ref="W39:Z39"/>
    <mergeCell ref="AB39:AE39"/>
    <mergeCell ref="AG39:AJ39"/>
    <mergeCell ref="AV11:AW11"/>
    <mergeCell ref="AY11:AZ11"/>
    <mergeCell ref="BB11:BC11"/>
    <mergeCell ref="AG55:AJ55"/>
    <mergeCell ref="AL55:AO55"/>
    <mergeCell ref="AQ55:AT55"/>
    <mergeCell ref="AQ47:AT47"/>
    <mergeCell ref="AG31:AJ31"/>
    <mergeCell ref="AL31:AO31"/>
    <mergeCell ref="AQ31:AT31"/>
    <mergeCell ref="AG23:AJ23"/>
    <mergeCell ref="AL23:AO23"/>
    <mergeCell ref="AQ23:AT23"/>
    <mergeCell ref="AV15:AW15"/>
    <mergeCell ref="AY15:AZ15"/>
    <mergeCell ref="BB15:BC15"/>
    <mergeCell ref="AV19:AW19"/>
    <mergeCell ref="AY19:AZ19"/>
    <mergeCell ref="BB19:BC19"/>
    <mergeCell ref="AV31:AW31"/>
    <mergeCell ref="AY31:AZ31"/>
    <mergeCell ref="BB31:BC31"/>
    <mergeCell ref="AV35:AW35"/>
    <mergeCell ref="AY35:AZ35"/>
    <mergeCell ref="F72:I72"/>
    <mergeCell ref="U72:X72"/>
    <mergeCell ref="AJ72:AM72"/>
    <mergeCell ref="C63:F63"/>
    <mergeCell ref="H63:K63"/>
    <mergeCell ref="R63:U63"/>
    <mergeCell ref="W63:Z63"/>
    <mergeCell ref="AG63:AJ63"/>
    <mergeCell ref="AL63:AO63"/>
    <mergeCell ref="C55:F55"/>
    <mergeCell ref="H55:K55"/>
    <mergeCell ref="M55:P55"/>
    <mergeCell ref="R55:U55"/>
    <mergeCell ref="W55:Z55"/>
    <mergeCell ref="AB55:AE55"/>
    <mergeCell ref="C47:F47"/>
    <mergeCell ref="H47:K47"/>
    <mergeCell ref="M47:P47"/>
    <mergeCell ref="R47:U47"/>
    <mergeCell ref="W47:Z47"/>
    <mergeCell ref="AB47:AE47"/>
    <mergeCell ref="AW39:AX39"/>
    <mergeCell ref="AV23:AW23"/>
    <mergeCell ref="AY23:AZ23"/>
    <mergeCell ref="BB23:BC23"/>
    <mergeCell ref="AV27:AW27"/>
    <mergeCell ref="AY27:AZ27"/>
    <mergeCell ref="BB27:BC27"/>
    <mergeCell ref="BE35:BF35"/>
    <mergeCell ref="BH35:BI35"/>
    <mergeCell ref="BF39:BG39"/>
    <mergeCell ref="BE31:BF31"/>
    <mergeCell ref="BH31:BI31"/>
    <mergeCell ref="BN3:BU3"/>
    <mergeCell ref="BN11:BO11"/>
    <mergeCell ref="BQ11:BR11"/>
    <mergeCell ref="BT11:BU11"/>
    <mergeCell ref="BN15:BO15"/>
    <mergeCell ref="BQ15:BR15"/>
    <mergeCell ref="BT15:BU15"/>
    <mergeCell ref="BE3:BL3"/>
    <mergeCell ref="BE11:BF11"/>
    <mergeCell ref="BH11:BI11"/>
    <mergeCell ref="BK11:BL11"/>
    <mergeCell ref="BE15:BF15"/>
    <mergeCell ref="BH15:BI15"/>
    <mergeCell ref="BK15:BL15"/>
    <mergeCell ref="BQ7:BR7"/>
    <mergeCell ref="BT7:BU7"/>
    <mergeCell ref="BT5:BU5"/>
    <mergeCell ref="BE7:BF7"/>
    <mergeCell ref="BH7:BI7"/>
    <mergeCell ref="BK7:BL7"/>
    <mergeCell ref="BN7:BO7"/>
    <mergeCell ref="BN31:BO31"/>
    <mergeCell ref="BQ31:BR31"/>
    <mergeCell ref="BT31:BU31"/>
    <mergeCell ref="BE19:BF19"/>
    <mergeCell ref="BH19:BI19"/>
    <mergeCell ref="BK19:BL19"/>
    <mergeCell ref="BE23:BF23"/>
    <mergeCell ref="BH23:BI23"/>
    <mergeCell ref="BK23:BL23"/>
    <mergeCell ref="BN35:BO35"/>
    <mergeCell ref="BQ35:BR35"/>
    <mergeCell ref="BO39:BP39"/>
    <mergeCell ref="BN19:BO19"/>
    <mergeCell ref="BQ19:BR19"/>
    <mergeCell ref="BT19:BU19"/>
    <mergeCell ref="BN23:BO23"/>
    <mergeCell ref="BQ23:BR23"/>
    <mergeCell ref="BT23:BU23"/>
    <mergeCell ref="BN27:BO27"/>
    <mergeCell ref="BQ27:BR27"/>
    <mergeCell ref="BT27:BU2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AC85"/>
  <sheetViews>
    <sheetView workbookViewId="0">
      <selection activeCell="F8" sqref="F8"/>
    </sheetView>
  </sheetViews>
  <sheetFormatPr baseColWidth="10" defaultRowHeight="15" x14ac:dyDescent="0.25"/>
  <cols>
    <col min="3" max="4" width="12.42578125" bestFit="1" customWidth="1"/>
    <col min="5" max="5" width="11.42578125" bestFit="1" customWidth="1"/>
    <col min="28" max="28" width="26" customWidth="1"/>
    <col min="29" max="29" width="40.42578125" customWidth="1"/>
    <col min="32" max="32" width="16.42578125" customWidth="1"/>
    <col min="33" max="33" width="15.140625" customWidth="1"/>
    <col min="34" max="34" width="13.28515625" customWidth="1"/>
    <col min="35" max="35" width="12.85546875" customWidth="1"/>
    <col min="36" max="36" width="13.140625" customWidth="1"/>
    <col min="37" max="37" width="12.7109375" customWidth="1"/>
    <col min="38" max="38" width="14.85546875" customWidth="1"/>
  </cols>
  <sheetData>
    <row r="2" spans="2:29" x14ac:dyDescent="0.25">
      <c r="C2" s="20" t="s">
        <v>70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1"/>
      <c r="Q2" s="24" t="s">
        <v>94</v>
      </c>
      <c r="R2" s="24"/>
      <c r="S2" s="24"/>
      <c r="T2" s="24"/>
      <c r="U2" s="24"/>
      <c r="V2" s="24"/>
      <c r="W2" s="24"/>
      <c r="X2" s="24"/>
    </row>
    <row r="4" spans="2:29" x14ac:dyDescent="0.25">
      <c r="B4" s="20" t="s">
        <v>50</v>
      </c>
      <c r="C4" s="25"/>
      <c r="D4" s="25"/>
      <c r="E4" s="25"/>
      <c r="F4" s="25"/>
      <c r="G4" s="25"/>
      <c r="H4" s="25"/>
      <c r="I4" s="25"/>
      <c r="J4" s="21"/>
      <c r="L4" s="20" t="s">
        <v>51</v>
      </c>
      <c r="M4" s="25"/>
      <c r="N4" s="25"/>
      <c r="O4" s="21"/>
      <c r="Q4" s="20" t="s">
        <v>50</v>
      </c>
      <c r="R4" s="25"/>
      <c r="S4" s="25"/>
      <c r="T4" s="25"/>
      <c r="U4" s="21"/>
      <c r="W4" s="20" t="s">
        <v>51</v>
      </c>
      <c r="X4" s="21"/>
      <c r="Z4" s="31"/>
      <c r="AA4" s="31"/>
      <c r="AB4" s="11" t="s">
        <v>79</v>
      </c>
      <c r="AC4" s="11" t="s">
        <v>95</v>
      </c>
    </row>
    <row r="5" spans="2:29" x14ac:dyDescent="0.25">
      <c r="Z5" s="32" t="s">
        <v>33</v>
      </c>
      <c r="AA5" s="32"/>
      <c r="AB5" s="16">
        <f>E12</f>
        <v>52.79</v>
      </c>
      <c r="AC5" s="14">
        <f>R8</f>
        <v>53.79</v>
      </c>
    </row>
    <row r="6" spans="2:29" x14ac:dyDescent="0.25">
      <c r="B6" s="20" t="s">
        <v>33</v>
      </c>
      <c r="C6" s="25"/>
      <c r="D6" s="25"/>
      <c r="E6" s="21"/>
      <c r="G6" s="20" t="s">
        <v>41</v>
      </c>
      <c r="H6" s="25"/>
      <c r="I6" s="25"/>
      <c r="J6" s="21"/>
      <c r="L6" s="20" t="s">
        <v>52</v>
      </c>
      <c r="M6" s="25"/>
      <c r="N6" s="25"/>
      <c r="O6" s="21"/>
      <c r="Q6" s="20" t="s">
        <v>33</v>
      </c>
      <c r="R6" s="21"/>
      <c r="T6" s="20" t="s">
        <v>41</v>
      </c>
      <c r="U6" s="21"/>
      <c r="W6" s="20" t="s">
        <v>52</v>
      </c>
      <c r="X6" s="21"/>
      <c r="Z6" s="32" t="s">
        <v>34</v>
      </c>
      <c r="AA6" s="32"/>
      <c r="AB6" s="14">
        <f>E20</f>
        <v>10.239999999999998</v>
      </c>
      <c r="AC6" s="14">
        <f>R12</f>
        <v>8.9600000000000009</v>
      </c>
    </row>
    <row r="7" spans="2:29" x14ac:dyDescent="0.25">
      <c r="B7" s="3"/>
      <c r="C7" s="3">
        <v>2000</v>
      </c>
      <c r="D7" s="3">
        <v>2007</v>
      </c>
      <c r="E7" s="3">
        <v>2015</v>
      </c>
      <c r="G7" s="3"/>
      <c r="H7" s="3">
        <v>2000</v>
      </c>
      <c r="I7" s="3">
        <v>2007</v>
      </c>
      <c r="J7" s="3">
        <v>2015</v>
      </c>
      <c r="L7" s="3"/>
      <c r="M7" s="3">
        <v>2000</v>
      </c>
      <c r="N7" s="3">
        <v>2007</v>
      </c>
      <c r="O7" s="3">
        <v>2015</v>
      </c>
      <c r="Q7" s="3" t="s">
        <v>5</v>
      </c>
      <c r="R7" s="2">
        <f>'Hipot. 2 Ida + Regreso'!BO8</f>
        <v>53.79</v>
      </c>
      <c r="T7" s="3" t="s">
        <v>5</v>
      </c>
      <c r="U7" s="2">
        <f>'Hipot. 2 Ida + Regreso'!BR8</f>
        <v>5.8000000000000003E-2</v>
      </c>
      <c r="W7" s="3" t="s">
        <v>5</v>
      </c>
      <c r="X7" s="2">
        <f>'Hipot. 2 Ida + Regreso'!BU8</f>
        <v>1.43</v>
      </c>
      <c r="Z7" s="32" t="s">
        <v>35</v>
      </c>
      <c r="AA7" s="32"/>
      <c r="AB7" s="14">
        <f>E28</f>
        <v>8.34</v>
      </c>
      <c r="AC7" s="14">
        <f>R16</f>
        <v>7.25</v>
      </c>
    </row>
    <row r="8" spans="2:29" x14ac:dyDescent="0.25">
      <c r="B8" s="3" t="s">
        <v>6</v>
      </c>
      <c r="C8" s="2">
        <f>'Hipot. 2 Ida + Regreso'!AH9</f>
        <v>43.650000000000006</v>
      </c>
      <c r="D8" s="2">
        <f>'Hipot. 2 Ida + Regreso'!AI9</f>
        <v>49.29</v>
      </c>
      <c r="E8" s="2" t="s">
        <v>59</v>
      </c>
      <c r="G8" s="3" t="s">
        <v>6</v>
      </c>
      <c r="H8" s="2">
        <f>'Hipot. 2 Ida + Regreso'!AM9</f>
        <v>2.8000000000000001E-2</v>
      </c>
      <c r="I8" s="2">
        <f>'Hipot. 2 Ida + Regreso'!AN9</f>
        <v>2.8000000000000001E-2</v>
      </c>
      <c r="J8" s="2" t="s">
        <v>59</v>
      </c>
      <c r="L8" s="3" t="s">
        <v>6</v>
      </c>
      <c r="M8" s="2">
        <f>'Hipot. 2 Ida + Regreso'!AR9</f>
        <v>1.3800000000000001</v>
      </c>
      <c r="N8" s="2">
        <f>'Hipot. 2 Ida + Regreso'!AS9</f>
        <v>1.53</v>
      </c>
      <c r="O8" s="2" t="s">
        <v>59</v>
      </c>
      <c r="Q8" s="4" t="s">
        <v>8</v>
      </c>
      <c r="R8" s="2">
        <f>SUM(R5:R7)</f>
        <v>53.79</v>
      </c>
      <c r="T8" s="4" t="s">
        <v>8</v>
      </c>
      <c r="U8" s="2">
        <f>SUM(U5:U7)</f>
        <v>5.8000000000000003E-2</v>
      </c>
      <c r="W8" s="4" t="s">
        <v>8</v>
      </c>
      <c r="X8" s="2">
        <f>SUM(X5:X7)</f>
        <v>1.43</v>
      </c>
      <c r="Z8" s="32" t="s">
        <v>36</v>
      </c>
      <c r="AA8" s="32"/>
      <c r="AB8" s="14">
        <f>E36</f>
        <v>1.94</v>
      </c>
      <c r="AC8" s="14">
        <f>R20</f>
        <v>1.6800000000000002</v>
      </c>
    </row>
    <row r="9" spans="2:29" x14ac:dyDescent="0.25">
      <c r="B9" s="3" t="s">
        <v>3</v>
      </c>
      <c r="C9" s="2">
        <f>'Hipot. 2 Ida + Regreso'!AH10</f>
        <v>15.11</v>
      </c>
      <c r="D9" s="2">
        <f>'Hipot. 2 Ida + Regreso'!AI10</f>
        <v>12.24</v>
      </c>
      <c r="E9" s="2">
        <f>'Hipot. 2 Ida + Regreso'!AJ10</f>
        <v>6.64</v>
      </c>
      <c r="G9" s="3" t="s">
        <v>3</v>
      </c>
      <c r="H9" s="2">
        <f>'Hipot. 2 Ida + Regreso'!AM10</f>
        <v>4.0000000000000001E-3</v>
      </c>
      <c r="I9" s="2">
        <f>'Hipot. 2 Ida + Regreso'!AN10</f>
        <v>4.0000000000000001E-3</v>
      </c>
      <c r="J9" s="2">
        <f>'Hipot. 2 Ida + Regreso'!AO10</f>
        <v>4.0000000000000001E-3</v>
      </c>
      <c r="L9" s="3" t="s">
        <v>3</v>
      </c>
      <c r="M9" s="2">
        <f>'Hipot. 2 Ida + Regreso'!AR10</f>
        <v>0.8</v>
      </c>
      <c r="N9" s="2">
        <f>'Hipot. 2 Ida + Regreso'!AS10</f>
        <v>0.77</v>
      </c>
      <c r="O9" s="2">
        <f>'Hipot. 2 Ida + Regreso'!AT10</f>
        <v>0.37</v>
      </c>
      <c r="Z9" s="32" t="s">
        <v>37</v>
      </c>
      <c r="AA9" s="32"/>
      <c r="AB9" s="14">
        <v>187.73999999999998</v>
      </c>
      <c r="AC9" s="14">
        <f>R24</f>
        <v>172.75</v>
      </c>
    </row>
    <row r="10" spans="2:29" x14ac:dyDescent="0.25">
      <c r="B10" s="3" t="s">
        <v>4</v>
      </c>
      <c r="C10" s="2" t="s">
        <v>59</v>
      </c>
      <c r="D10" s="2">
        <f>'Hipot. 2 Ida + Regreso'!AI11</f>
        <v>8.35</v>
      </c>
      <c r="E10" s="2">
        <f>'Hipot. 2 Ida + Regreso'!AJ11</f>
        <v>26.39</v>
      </c>
      <c r="G10" s="3" t="s">
        <v>4</v>
      </c>
      <c r="H10" s="2" t="s">
        <v>59</v>
      </c>
      <c r="I10" s="2">
        <f>'Hipot. 2 Ida + Regreso'!AN11</f>
        <v>4.0000000000000001E-3</v>
      </c>
      <c r="J10" s="2">
        <f>'Hipot. 2 Ida + Regreso'!AO11</f>
        <v>2.8000000000000001E-2</v>
      </c>
      <c r="L10" s="3" t="s">
        <v>4</v>
      </c>
      <c r="M10" s="2" t="s">
        <v>59</v>
      </c>
      <c r="N10" s="2">
        <f>'Hipot. 2 Ida + Regreso'!AS11</f>
        <v>0.59</v>
      </c>
      <c r="O10" s="2">
        <f>'Hipot. 2 Ida + Regreso'!AT11</f>
        <v>1.6300000000000001</v>
      </c>
      <c r="Q10" s="20" t="s">
        <v>34</v>
      </c>
      <c r="R10" s="21"/>
      <c r="T10" s="20" t="s">
        <v>42</v>
      </c>
      <c r="U10" s="21"/>
      <c r="W10" s="20" t="s">
        <v>53</v>
      </c>
      <c r="X10" s="21"/>
      <c r="Z10" s="32" t="s">
        <v>38</v>
      </c>
      <c r="AA10" s="32"/>
      <c r="AB10" s="14">
        <v>165.22</v>
      </c>
      <c r="AC10" s="14">
        <f>R28</f>
        <v>148.54999999999998</v>
      </c>
    </row>
    <row r="11" spans="2:29" x14ac:dyDescent="0.25">
      <c r="B11" s="3" t="s">
        <v>5</v>
      </c>
      <c r="C11" s="2" t="s">
        <v>59</v>
      </c>
      <c r="D11" s="2" t="str">
        <f>'Hipot. 2 Ida + Regreso'!AI12</f>
        <v>NA</v>
      </c>
      <c r="E11" s="2">
        <f>'Hipot. 2 Ida + Regreso'!AJ12</f>
        <v>19.759999999999998</v>
      </c>
      <c r="G11" s="3" t="s">
        <v>5</v>
      </c>
      <c r="H11" s="2" t="s">
        <v>59</v>
      </c>
      <c r="I11" s="2" t="str">
        <f>'Hipot. 2 Ida + Regreso'!AN12</f>
        <v>NA</v>
      </c>
      <c r="J11" s="2">
        <f>'Hipot. 2 Ida + Regreso'!AO12</f>
        <v>2.8000000000000001E-2</v>
      </c>
      <c r="L11" s="3" t="s">
        <v>5</v>
      </c>
      <c r="M11" s="2" t="s">
        <v>59</v>
      </c>
      <c r="N11" s="2" t="str">
        <f>'Hipot. 2 Ida + Regreso'!AS12</f>
        <v>NA</v>
      </c>
      <c r="O11" s="2">
        <f>'Hipot. 2 Ida + Regreso'!AT12</f>
        <v>1.1499999999999999</v>
      </c>
      <c r="Q11" s="3" t="s">
        <v>5</v>
      </c>
      <c r="R11" s="2">
        <f>'Hipot. 2 Ida + Regreso'!BO12</f>
        <v>8.9600000000000009</v>
      </c>
      <c r="T11" s="3" t="s">
        <v>5</v>
      </c>
      <c r="U11" s="2">
        <f>'Hipot. 2 Ida + Regreso'!BR12</f>
        <v>4.25</v>
      </c>
      <c r="W11" s="3" t="s">
        <v>5</v>
      </c>
      <c r="X11" s="2">
        <f>'Hipot. 2 Ida + Regreso'!BU12</f>
        <v>2.9000000000000001E-2</v>
      </c>
      <c r="Z11" s="32" t="s">
        <v>39</v>
      </c>
      <c r="AA11" s="32"/>
      <c r="AB11" s="14">
        <f>E60</f>
        <v>22.53</v>
      </c>
      <c r="AC11" s="14">
        <f>R32</f>
        <v>24.18</v>
      </c>
    </row>
    <row r="12" spans="2:29" x14ac:dyDescent="0.25">
      <c r="B12" s="4" t="s">
        <v>8</v>
      </c>
      <c r="C12" s="2">
        <f>SUM(C8:C11)</f>
        <v>58.760000000000005</v>
      </c>
      <c r="D12" s="2">
        <f>SUM(D8:D11)</f>
        <v>69.88</v>
      </c>
      <c r="E12" s="2">
        <f>SUM(E8:E11)</f>
        <v>52.79</v>
      </c>
      <c r="G12" s="4" t="s">
        <v>8</v>
      </c>
      <c r="H12" s="2">
        <f>SUM(H8:H11)</f>
        <v>3.2000000000000001E-2</v>
      </c>
      <c r="I12" s="2">
        <f>SUM(I8:I11)</f>
        <v>3.6000000000000004E-2</v>
      </c>
      <c r="J12" s="2">
        <f>SUM(J8:J11)</f>
        <v>0.06</v>
      </c>
      <c r="L12" s="4" t="s">
        <v>8</v>
      </c>
      <c r="M12" s="2">
        <f>SUM(M8:M11)</f>
        <v>2.1800000000000002</v>
      </c>
      <c r="N12" s="2">
        <f>SUM(N8:N11)</f>
        <v>2.8899999999999997</v>
      </c>
      <c r="O12" s="2">
        <f>SUM(O8:O11)</f>
        <v>3.15</v>
      </c>
      <c r="Q12" s="4" t="s">
        <v>8</v>
      </c>
      <c r="R12" s="2">
        <f>SUM(R9:R11)</f>
        <v>8.9600000000000009</v>
      </c>
      <c r="T12" s="4" t="s">
        <v>8</v>
      </c>
      <c r="U12" s="2">
        <f>SUM(U9:U11)</f>
        <v>4.25</v>
      </c>
      <c r="W12" s="4" t="s">
        <v>8</v>
      </c>
      <c r="X12" s="2">
        <f>SUM(X9:X11)</f>
        <v>2.9000000000000001E-2</v>
      </c>
      <c r="Z12" s="32" t="s">
        <v>40</v>
      </c>
      <c r="AA12" s="32"/>
      <c r="AB12" s="14">
        <f>E68</f>
        <v>0.15</v>
      </c>
      <c r="AC12" s="14">
        <f>R36</f>
        <v>9.5000000000000001E-2</v>
      </c>
    </row>
    <row r="13" spans="2:29" x14ac:dyDescent="0.25">
      <c r="Z13" s="32" t="s">
        <v>41</v>
      </c>
      <c r="AA13" s="32"/>
      <c r="AB13" s="14">
        <f>J12</f>
        <v>0.06</v>
      </c>
      <c r="AC13" s="14">
        <f>U8</f>
        <v>5.8000000000000003E-2</v>
      </c>
    </row>
    <row r="14" spans="2:29" x14ac:dyDescent="0.25">
      <c r="B14" s="20" t="s">
        <v>34</v>
      </c>
      <c r="C14" s="25"/>
      <c r="D14" s="25"/>
      <c r="E14" s="21"/>
      <c r="G14" s="20" t="s">
        <v>42</v>
      </c>
      <c r="H14" s="25"/>
      <c r="I14" s="25"/>
      <c r="J14" s="21"/>
      <c r="L14" s="20" t="s">
        <v>53</v>
      </c>
      <c r="M14" s="25"/>
      <c r="N14" s="25"/>
      <c r="O14" s="21"/>
      <c r="Q14" s="20" t="s">
        <v>35</v>
      </c>
      <c r="R14" s="21"/>
      <c r="T14" s="20" t="s">
        <v>43</v>
      </c>
      <c r="U14" s="21"/>
      <c r="W14" s="20" t="s">
        <v>54</v>
      </c>
      <c r="X14" s="21"/>
      <c r="Z14" s="32" t="s">
        <v>42</v>
      </c>
      <c r="AA14" s="32"/>
      <c r="AB14" s="14">
        <f>J20</f>
        <v>4.88</v>
      </c>
      <c r="AC14" s="14">
        <f>U12</f>
        <v>4.25</v>
      </c>
    </row>
    <row r="15" spans="2:29" x14ac:dyDescent="0.25">
      <c r="B15" s="3"/>
      <c r="C15" s="3">
        <v>2000</v>
      </c>
      <c r="D15" s="3">
        <v>2007</v>
      </c>
      <c r="E15" s="3">
        <v>2015</v>
      </c>
      <c r="G15" s="3"/>
      <c r="H15" s="3">
        <v>2000</v>
      </c>
      <c r="I15" s="3">
        <v>2007</v>
      </c>
      <c r="J15" s="3">
        <v>2015</v>
      </c>
      <c r="L15" s="3"/>
      <c r="M15" s="3">
        <v>2000</v>
      </c>
      <c r="N15" s="3">
        <v>2007</v>
      </c>
      <c r="O15" s="3">
        <v>2015</v>
      </c>
      <c r="Q15" s="3" t="s">
        <v>5</v>
      </c>
      <c r="R15" s="2">
        <f>'Hipot. 2 Ida + Regreso'!BO16</f>
        <v>7.25</v>
      </c>
      <c r="T15" s="3" t="s">
        <v>5</v>
      </c>
      <c r="U15" s="2">
        <f>'Hipot. 2 Ida + Regreso'!BR16</f>
        <v>5.04</v>
      </c>
      <c r="W15" s="3" t="s">
        <v>5</v>
      </c>
      <c r="X15" s="2">
        <f>'Hipot. 2 Ida + Regreso'!BU16</f>
        <v>10.81</v>
      </c>
      <c r="Z15" s="32" t="s">
        <v>43</v>
      </c>
      <c r="AA15" s="32"/>
      <c r="AB15" s="14">
        <f>J28</f>
        <v>5.7</v>
      </c>
      <c r="AC15" s="14">
        <f>U16</f>
        <v>5.04</v>
      </c>
    </row>
    <row r="16" spans="2:29" x14ac:dyDescent="0.25">
      <c r="B16" s="3" t="s">
        <v>6</v>
      </c>
      <c r="C16" s="2">
        <f>'Hipot. 2 Ida + Regreso'!AH17</f>
        <v>12.990000000000002</v>
      </c>
      <c r="D16" s="2">
        <f>'Hipot. 2 Ida + Regreso'!AI17</f>
        <v>14.66</v>
      </c>
      <c r="E16" s="2" t="s">
        <v>59</v>
      </c>
      <c r="G16" s="3" t="s">
        <v>6</v>
      </c>
      <c r="H16" s="2">
        <f>'Hipot. 2 Ida + Regreso'!AM17</f>
        <v>6.42</v>
      </c>
      <c r="I16" s="2">
        <f>'Hipot. 2 Ida + Regreso'!AN17</f>
        <v>6.8699999999999992</v>
      </c>
      <c r="J16" s="2" t="s">
        <v>59</v>
      </c>
      <c r="L16" s="3" t="s">
        <v>6</v>
      </c>
      <c r="M16" s="2">
        <f>'Hipot. 2 Ida + Regreso'!AR17</f>
        <v>3.6000000000000004E-2</v>
      </c>
      <c r="N16" s="2">
        <f>'Hipot. 2 Ida + Regreso'!AS17</f>
        <v>3.6000000000000004E-2</v>
      </c>
      <c r="O16" s="2" t="s">
        <v>59</v>
      </c>
      <c r="Q16" s="4" t="s">
        <v>8</v>
      </c>
      <c r="R16" s="2">
        <f>SUM(R13:R15)</f>
        <v>7.25</v>
      </c>
      <c r="T16" s="4" t="s">
        <v>8</v>
      </c>
      <c r="U16" s="2">
        <f>SUM(U13:U15)</f>
        <v>5.04</v>
      </c>
      <c r="W16" s="4" t="s">
        <v>8</v>
      </c>
      <c r="X16" s="2">
        <f>SUM(X13:X15)</f>
        <v>10.81</v>
      </c>
      <c r="Z16" s="32" t="s">
        <v>44</v>
      </c>
      <c r="AA16" s="32"/>
      <c r="AB16" s="14">
        <f>J36</f>
        <v>4.16</v>
      </c>
      <c r="AC16" s="14">
        <f>U20</f>
        <v>3.5</v>
      </c>
    </row>
    <row r="17" spans="2:29" x14ac:dyDescent="0.25">
      <c r="B17" s="3" t="s">
        <v>3</v>
      </c>
      <c r="C17" s="2">
        <f>'Hipot. 2 Ida + Regreso'!AH18</f>
        <v>3.9400000000000004</v>
      </c>
      <c r="D17" s="2">
        <f>'Hipot. 2 Ida + Regreso'!AI18</f>
        <v>3.23</v>
      </c>
      <c r="E17" s="2">
        <f>'Hipot. 2 Ida + Regreso'!AJ18</f>
        <v>1.73</v>
      </c>
      <c r="G17" s="3" t="s">
        <v>3</v>
      </c>
      <c r="H17" s="2">
        <f>'Hipot. 2 Ida + Regreso'!AM18</f>
        <v>2.59</v>
      </c>
      <c r="I17" s="2">
        <f>'Hipot. 2 Ida + Regreso'!AN18</f>
        <v>2.02</v>
      </c>
      <c r="J17" s="2">
        <f>'Hipot. 2 Ida + Regreso'!AO18</f>
        <v>0.97</v>
      </c>
      <c r="L17" s="3" t="s">
        <v>3</v>
      </c>
      <c r="M17" s="2">
        <f>'Hipot. 2 Ida + Regreso'!AR18</f>
        <v>0.03</v>
      </c>
      <c r="N17" s="2">
        <f>'Hipot. 2 Ida + Regreso'!AS18</f>
        <v>7.0000000000000001E-3</v>
      </c>
      <c r="O17" s="2">
        <f>'Hipot. 2 Ida + Regreso'!AT18</f>
        <v>3.0000000000000001E-3</v>
      </c>
      <c r="Z17" s="32" t="s">
        <v>45</v>
      </c>
      <c r="AA17" s="32"/>
      <c r="AB17" s="14">
        <f>J44</f>
        <v>2.7600000000000002</v>
      </c>
      <c r="AC17" s="14">
        <f>U24</f>
        <v>2.46</v>
      </c>
    </row>
    <row r="18" spans="2:29" x14ac:dyDescent="0.25">
      <c r="B18" s="3" t="s">
        <v>4</v>
      </c>
      <c r="C18" s="2" t="s">
        <v>59</v>
      </c>
      <c r="D18" s="2">
        <f>'Hipot. 2 Ida + Regreso'!AI19</f>
        <v>1.6600000000000001</v>
      </c>
      <c r="E18" s="2">
        <f>'Hipot. 2 Ida + Regreso'!AJ19</f>
        <v>5.2199999999999989</v>
      </c>
      <c r="G18" s="3" t="s">
        <v>4</v>
      </c>
      <c r="H18" s="2" t="s">
        <v>59</v>
      </c>
      <c r="I18" s="2">
        <f>'Hipot. 2 Ida + Regreso'!AN19</f>
        <v>0.85</v>
      </c>
      <c r="J18" s="2">
        <f>'Hipot. 2 Ida + Regreso'!AO19</f>
        <v>2.3600000000000003</v>
      </c>
      <c r="L18" s="3" t="s">
        <v>4</v>
      </c>
      <c r="M18" s="2" t="s">
        <v>59</v>
      </c>
      <c r="N18" s="2">
        <f>'Hipot. 2 Ida + Regreso'!AS19</f>
        <v>6.0000000000000001E-3</v>
      </c>
      <c r="O18" s="2">
        <f>'Hipot. 2 Ida + Regreso'!AT19</f>
        <v>3.6000000000000004E-2</v>
      </c>
      <c r="Q18" s="20" t="s">
        <v>36</v>
      </c>
      <c r="R18" s="21"/>
      <c r="T18" s="20" t="s">
        <v>44</v>
      </c>
      <c r="U18" s="21"/>
      <c r="W18" s="20" t="s">
        <v>55</v>
      </c>
      <c r="X18" s="21"/>
      <c r="Z18" s="32" t="s">
        <v>46</v>
      </c>
      <c r="AA18" s="32"/>
      <c r="AB18" s="14">
        <f>J52</f>
        <v>1.06</v>
      </c>
      <c r="AC18" s="14">
        <f>U28</f>
        <v>0.74</v>
      </c>
    </row>
    <row r="19" spans="2:29" x14ac:dyDescent="0.25">
      <c r="B19" s="3" t="s">
        <v>5</v>
      </c>
      <c r="C19" s="2" t="s">
        <v>59</v>
      </c>
      <c r="D19" s="2" t="str">
        <f>'Hipot. 2 Ida + Regreso'!AI20</f>
        <v>NA</v>
      </c>
      <c r="E19" s="2">
        <f>'Hipot. 2 Ida + Regreso'!AJ20</f>
        <v>3.29</v>
      </c>
      <c r="G19" s="3" t="s">
        <v>5</v>
      </c>
      <c r="H19" s="2" t="s">
        <v>59</v>
      </c>
      <c r="I19" s="2" t="str">
        <f>'Hipot. 2 Ida + Regreso'!AN20</f>
        <v>NA</v>
      </c>
      <c r="J19" s="2">
        <f>'Hipot. 2 Ida + Regreso'!AO20</f>
        <v>1.55</v>
      </c>
      <c r="L19" s="3" t="s">
        <v>5</v>
      </c>
      <c r="M19" s="2" t="s">
        <v>59</v>
      </c>
      <c r="N19" s="2" t="str">
        <f>'Hipot. 2 Ida + Regreso'!AS20</f>
        <v>NA</v>
      </c>
      <c r="O19" s="2">
        <f>'Hipot. 2 Ida + Regreso'!AT20</f>
        <v>3.3000000000000002E-2</v>
      </c>
      <c r="Q19" s="3" t="s">
        <v>5</v>
      </c>
      <c r="R19" s="2">
        <f>'Hipot. 2 Ida + Regreso'!BO20</f>
        <v>1.6800000000000002</v>
      </c>
      <c r="T19" s="3" t="s">
        <v>5</v>
      </c>
      <c r="U19" s="2">
        <f>'Hipot. 2 Ida + Regreso'!BR20</f>
        <v>3.5</v>
      </c>
      <c r="W19" s="3" t="s">
        <v>5</v>
      </c>
      <c r="X19" s="2">
        <f>'Hipot. 2 Ida + Regreso'!BU20</f>
        <v>9.8000000000000004E-2</v>
      </c>
      <c r="Z19" s="32" t="s">
        <v>47</v>
      </c>
      <c r="AA19" s="32"/>
      <c r="AB19" s="14">
        <f>J60</f>
        <v>5963.55</v>
      </c>
      <c r="AC19" s="14">
        <f>U32</f>
        <v>6092.16</v>
      </c>
    </row>
    <row r="20" spans="2:29" x14ac:dyDescent="0.25">
      <c r="B20" s="4" t="s">
        <v>8</v>
      </c>
      <c r="C20" s="2">
        <f>SUM(C16:C19)</f>
        <v>16.930000000000003</v>
      </c>
      <c r="D20" s="2">
        <f>SUM(D16:D19)</f>
        <v>19.55</v>
      </c>
      <c r="E20" s="2">
        <f>SUM(E16:E19)</f>
        <v>10.239999999999998</v>
      </c>
      <c r="G20" s="4" t="s">
        <v>8</v>
      </c>
      <c r="H20" s="2">
        <f>SUM(H16:H19)</f>
        <v>9.01</v>
      </c>
      <c r="I20" s="2">
        <f>SUM(I16:I19)</f>
        <v>9.7399999999999984</v>
      </c>
      <c r="J20" s="2">
        <f>SUM(J16:J19)</f>
        <v>4.88</v>
      </c>
      <c r="L20" s="4" t="s">
        <v>8</v>
      </c>
      <c r="M20" s="2">
        <f>SUM(M16:M19)</f>
        <v>6.6000000000000003E-2</v>
      </c>
      <c r="N20" s="2">
        <f>SUM(N16:N19)</f>
        <v>4.9000000000000002E-2</v>
      </c>
      <c r="O20" s="2">
        <f>SUM(O16:O19)</f>
        <v>7.2000000000000008E-2</v>
      </c>
      <c r="Q20" s="4" t="s">
        <v>8</v>
      </c>
      <c r="R20" s="2">
        <f>SUM(R17:R19)</f>
        <v>1.6800000000000002</v>
      </c>
      <c r="T20" s="4" t="s">
        <v>8</v>
      </c>
      <c r="U20" s="2">
        <f>SUM(U17:U19)</f>
        <v>3.5</v>
      </c>
      <c r="W20" s="4" t="s">
        <v>8</v>
      </c>
      <c r="X20" s="2">
        <f>SUM(X17:X19)</f>
        <v>9.8000000000000004E-2</v>
      </c>
      <c r="Z20" s="32" t="s">
        <v>48</v>
      </c>
      <c r="AA20" s="32"/>
      <c r="AB20" s="14">
        <f>J68</f>
        <v>18814.54</v>
      </c>
      <c r="AC20" s="14">
        <f>U36</f>
        <v>19212.550000000003</v>
      </c>
    </row>
    <row r="21" spans="2:29" x14ac:dyDescent="0.25">
      <c r="Z21" s="32" t="s">
        <v>49</v>
      </c>
      <c r="AA21" s="32"/>
      <c r="AB21" s="14">
        <f>E77</f>
        <v>5.38</v>
      </c>
      <c r="AC21" s="14">
        <f>S40</f>
        <v>5.49</v>
      </c>
    </row>
    <row r="22" spans="2:29" x14ac:dyDescent="0.25">
      <c r="B22" s="20" t="s">
        <v>35</v>
      </c>
      <c r="C22" s="25"/>
      <c r="D22" s="25"/>
      <c r="E22" s="21"/>
      <c r="G22" s="20" t="s">
        <v>43</v>
      </c>
      <c r="H22" s="25"/>
      <c r="I22" s="25"/>
      <c r="J22" s="21"/>
      <c r="L22" s="20" t="s">
        <v>54</v>
      </c>
      <c r="M22" s="25"/>
      <c r="N22" s="25"/>
      <c r="O22" s="21"/>
      <c r="Q22" s="20" t="s">
        <v>37</v>
      </c>
      <c r="R22" s="21"/>
      <c r="T22" s="20" t="s">
        <v>45</v>
      </c>
      <c r="U22" s="21"/>
      <c r="W22" s="20" t="s">
        <v>56</v>
      </c>
      <c r="X22" s="21"/>
      <c r="Z22" s="13"/>
      <c r="AA22" s="13"/>
      <c r="AB22" s="2"/>
      <c r="AC22" s="2"/>
    </row>
    <row r="23" spans="2:29" x14ac:dyDescent="0.25">
      <c r="B23" s="3"/>
      <c r="C23" s="3">
        <v>2000</v>
      </c>
      <c r="D23" s="3">
        <v>2007</v>
      </c>
      <c r="E23" s="3">
        <v>2015</v>
      </c>
      <c r="G23" s="3"/>
      <c r="H23" s="3">
        <v>2000</v>
      </c>
      <c r="I23" s="3">
        <v>2007</v>
      </c>
      <c r="J23" s="3">
        <v>2015</v>
      </c>
      <c r="L23" s="3"/>
      <c r="M23" s="3">
        <v>2000</v>
      </c>
      <c r="N23" s="3">
        <v>2007</v>
      </c>
      <c r="O23" s="3">
        <v>2015</v>
      </c>
      <c r="Q23" s="3" t="s">
        <v>5</v>
      </c>
      <c r="R23" s="2">
        <f>'Hipot. 2 Ida + Regreso'!BO24</f>
        <v>172.75</v>
      </c>
      <c r="T23" s="3" t="s">
        <v>5</v>
      </c>
      <c r="U23" s="2">
        <f>'Hipot. 2 Ida + Regreso'!BR24</f>
        <v>2.46</v>
      </c>
      <c r="W23" s="3" t="s">
        <v>5</v>
      </c>
      <c r="X23" s="2">
        <f>'Hipot. 2 Ida + Regreso'!BU24</f>
        <v>6.0000000000000001E-3</v>
      </c>
      <c r="Z23" s="32" t="s">
        <v>52</v>
      </c>
      <c r="AA23" s="32"/>
      <c r="AB23" s="14">
        <f>O12</f>
        <v>3.15</v>
      </c>
      <c r="AC23" s="14">
        <f>X8</f>
        <v>1.43</v>
      </c>
    </row>
    <row r="24" spans="2:29" x14ac:dyDescent="0.25">
      <c r="B24" s="3" t="s">
        <v>6</v>
      </c>
      <c r="C24" s="2">
        <f>'Hipot. 2 Ida + Regreso'!AH25</f>
        <v>11.73</v>
      </c>
      <c r="D24" s="2">
        <f>'Hipot. 2 Ida + Regreso'!AI25</f>
        <v>13.29</v>
      </c>
      <c r="E24" s="2" t="s">
        <v>59</v>
      </c>
      <c r="G24" s="3" t="s">
        <v>6</v>
      </c>
      <c r="H24" s="2">
        <f>'Hipot. 2 Ida + Regreso'!AM25</f>
        <v>6.76</v>
      </c>
      <c r="I24" s="2">
        <f>'Hipot. 2 Ida + Regreso'!AN25</f>
        <v>7.25</v>
      </c>
      <c r="J24" s="2" t="s">
        <v>59</v>
      </c>
      <c r="L24" s="3" t="s">
        <v>6</v>
      </c>
      <c r="M24" s="2">
        <f>'Hipot. 2 Ida + Regreso'!AR25</f>
        <v>10.100000000000001</v>
      </c>
      <c r="N24" s="2">
        <f>'Hipot. 2 Ida + Regreso'!AS25</f>
        <v>10.99</v>
      </c>
      <c r="O24" s="2" t="s">
        <v>59</v>
      </c>
      <c r="Q24" s="4" t="s">
        <v>8</v>
      </c>
      <c r="R24" s="2">
        <f>SUM(R21:R23)</f>
        <v>172.75</v>
      </c>
      <c r="T24" s="4" t="s">
        <v>8</v>
      </c>
      <c r="U24" s="2">
        <f>SUM(U21:U23)</f>
        <v>2.46</v>
      </c>
      <c r="W24" s="4" t="s">
        <v>8</v>
      </c>
      <c r="X24" s="2">
        <f>SUM(X21:X23)</f>
        <v>6.0000000000000001E-3</v>
      </c>
      <c r="Z24" s="32" t="s">
        <v>53</v>
      </c>
      <c r="AA24" s="32"/>
      <c r="AB24" s="14">
        <f>O20</f>
        <v>7.2000000000000008E-2</v>
      </c>
      <c r="AC24" s="14">
        <f>X12</f>
        <v>2.9000000000000001E-2</v>
      </c>
    </row>
    <row r="25" spans="2:29" x14ac:dyDescent="0.25">
      <c r="B25" s="3" t="s">
        <v>3</v>
      </c>
      <c r="C25" s="2">
        <f>'Hipot. 2 Ida + Regreso'!AH26</f>
        <v>3.05</v>
      </c>
      <c r="D25" s="2">
        <f>'Hipot. 2 Ida + Regreso'!AI26</f>
        <v>2.5300000000000002</v>
      </c>
      <c r="E25" s="2">
        <f>'Hipot. 2 Ida + Regreso'!AJ26</f>
        <v>1.4100000000000001</v>
      </c>
      <c r="G25" s="3" t="s">
        <v>3</v>
      </c>
      <c r="H25" s="2">
        <f>'Hipot. 2 Ida + Regreso'!AM26</f>
        <v>2.84</v>
      </c>
      <c r="I25" s="2">
        <f>'Hipot. 2 Ida + Regreso'!AN26</f>
        <v>2.2199999999999998</v>
      </c>
      <c r="J25" s="2">
        <f>'Hipot. 2 Ida + Regreso'!AO26</f>
        <v>1.06</v>
      </c>
      <c r="L25" s="3" t="s">
        <v>3</v>
      </c>
      <c r="M25" s="2">
        <f>'Hipot. 2 Ida + Regreso'!AR26</f>
        <v>7.21</v>
      </c>
      <c r="N25" s="2">
        <f>'Hipot. 2 Ida + Regreso'!AS26</f>
        <v>5.72</v>
      </c>
      <c r="O25" s="2">
        <f>'Hipot. 2 Ida + Regreso'!AT26</f>
        <v>2.74</v>
      </c>
      <c r="Z25" s="32" t="s">
        <v>54</v>
      </c>
      <c r="AA25" s="32"/>
      <c r="AB25" s="14">
        <f>O28</f>
        <v>23.21</v>
      </c>
      <c r="AC25" s="14">
        <f>X16</f>
        <v>10.81</v>
      </c>
    </row>
    <row r="26" spans="2:29" x14ac:dyDescent="0.25">
      <c r="B26" s="3" t="s">
        <v>4</v>
      </c>
      <c r="C26" s="2" t="s">
        <v>59</v>
      </c>
      <c r="D26" s="2">
        <f>'Hipot. 2 Ida + Regreso'!AI27</f>
        <v>1.31</v>
      </c>
      <c r="E26" s="2">
        <f>'Hipot. 2 Ida + Regreso'!AJ27</f>
        <v>4.2700000000000005</v>
      </c>
      <c r="G26" s="3" t="s">
        <v>4</v>
      </c>
      <c r="H26" s="2" t="s">
        <v>59</v>
      </c>
      <c r="I26" s="2">
        <f>'Hipot. 2 Ida + Regreso'!AN27</f>
        <v>1.01</v>
      </c>
      <c r="J26" s="2">
        <f>'Hipot. 2 Ida + Regreso'!AO27</f>
        <v>2.7800000000000002</v>
      </c>
      <c r="L26" s="3" t="s">
        <v>4</v>
      </c>
      <c r="M26" s="2" t="s">
        <v>59</v>
      </c>
      <c r="N26" s="2">
        <f>'Hipot. 2 Ida + Regreso'!AS27</f>
        <v>4.32</v>
      </c>
      <c r="O26" s="2">
        <f>'Hipot. 2 Ida + Regreso'!AT27</f>
        <v>11.95</v>
      </c>
      <c r="Q26" s="20" t="s">
        <v>38</v>
      </c>
      <c r="R26" s="21"/>
      <c r="T26" s="20" t="s">
        <v>46</v>
      </c>
      <c r="U26" s="21"/>
      <c r="W26" s="20" t="s">
        <v>57</v>
      </c>
      <c r="X26" s="21"/>
      <c r="Z26" s="32" t="s">
        <v>55</v>
      </c>
      <c r="AA26" s="32"/>
      <c r="AB26" s="14">
        <f>O36</f>
        <v>0.2</v>
      </c>
      <c r="AC26" s="14">
        <f>X20</f>
        <v>9.8000000000000004E-2</v>
      </c>
    </row>
    <row r="27" spans="2:29" x14ac:dyDescent="0.25">
      <c r="B27" s="3" t="s">
        <v>5</v>
      </c>
      <c r="C27" s="2" t="s">
        <v>59</v>
      </c>
      <c r="D27" s="2" t="str">
        <f>'Hipot. 2 Ida + Regreso'!AI28</f>
        <v>NA</v>
      </c>
      <c r="E27" s="2">
        <f>'Hipot. 2 Ida + Regreso'!AJ28</f>
        <v>2.66</v>
      </c>
      <c r="G27" s="3" t="s">
        <v>5</v>
      </c>
      <c r="H27" s="2" t="s">
        <v>59</v>
      </c>
      <c r="I27" s="2" t="str">
        <f>'Hipot. 2 Ida + Regreso'!AN28</f>
        <v>NA</v>
      </c>
      <c r="J27" s="2">
        <f>'Hipot. 2 Ida + Regreso'!AO28</f>
        <v>1.8599999999999999</v>
      </c>
      <c r="L27" s="3" t="s">
        <v>5</v>
      </c>
      <c r="M27" s="2" t="s">
        <v>59</v>
      </c>
      <c r="N27" s="2" t="str">
        <f>'Hipot. 2 Ida + Regreso'!AS28</f>
        <v>NA</v>
      </c>
      <c r="O27" s="2">
        <f>'Hipot. 2 Ida + Regreso'!AT28</f>
        <v>8.52</v>
      </c>
      <c r="Q27" s="3" t="s">
        <v>5</v>
      </c>
      <c r="R27" s="2">
        <f>'Hipot. 2 Ida + Regreso'!BO28</f>
        <v>148.54999999999998</v>
      </c>
      <c r="T27" s="3" t="s">
        <v>5</v>
      </c>
      <c r="U27" s="2">
        <f>'Hipot. 2 Ida + Regreso'!BR28</f>
        <v>0.74</v>
      </c>
      <c r="W27" s="3" t="s">
        <v>5</v>
      </c>
      <c r="X27" s="2">
        <f>'Hipot. 2 Ida + Regreso'!BU28</f>
        <v>7.6400000000000006</v>
      </c>
      <c r="Z27" s="32" t="s">
        <v>56</v>
      </c>
      <c r="AA27" s="32"/>
      <c r="AB27" s="14">
        <f>O44</f>
        <v>1.4E-2</v>
      </c>
      <c r="AC27" s="14">
        <f>X24</f>
        <v>6.0000000000000001E-3</v>
      </c>
    </row>
    <row r="28" spans="2:29" x14ac:dyDescent="0.25">
      <c r="B28" s="4" t="s">
        <v>8</v>
      </c>
      <c r="C28" s="2">
        <f>SUM(C24:C27)</f>
        <v>14.780000000000001</v>
      </c>
      <c r="D28" s="2">
        <f>SUM(D24:D27)</f>
        <v>17.13</v>
      </c>
      <c r="E28" s="2">
        <f>SUM(E24:E27)</f>
        <v>8.34</v>
      </c>
      <c r="G28" s="4" t="s">
        <v>8</v>
      </c>
      <c r="H28" s="2">
        <f>SUM(H24:H27)</f>
        <v>9.6</v>
      </c>
      <c r="I28" s="2">
        <f>SUM(I24:I27)</f>
        <v>10.479999999999999</v>
      </c>
      <c r="J28" s="2">
        <f>SUM(J24:J27)</f>
        <v>5.7</v>
      </c>
      <c r="L28" s="4" t="s">
        <v>8</v>
      </c>
      <c r="M28" s="2">
        <f>SUM(M24:M27)</f>
        <v>17.310000000000002</v>
      </c>
      <c r="N28" s="2">
        <f>SUM(N24:N27)</f>
        <v>21.03</v>
      </c>
      <c r="O28" s="2">
        <f>SUM(O24:O27)</f>
        <v>23.21</v>
      </c>
      <c r="Q28" s="4" t="s">
        <v>8</v>
      </c>
      <c r="R28" s="2">
        <f>SUM(R25:R27)</f>
        <v>148.54999999999998</v>
      </c>
      <c r="T28" s="4" t="s">
        <v>8</v>
      </c>
      <c r="U28" s="2">
        <f>SUM(U25:U27)</f>
        <v>0.74</v>
      </c>
      <c r="W28" s="4" t="s">
        <v>8</v>
      </c>
      <c r="X28" s="2">
        <f>SUM(X25:X27)</f>
        <v>7.6400000000000006</v>
      </c>
      <c r="Z28" s="32" t="s">
        <v>57</v>
      </c>
      <c r="AA28" s="32"/>
      <c r="AB28" s="14">
        <f>O52</f>
        <v>17.79</v>
      </c>
      <c r="AC28" s="14">
        <f>X28</f>
        <v>7.6400000000000006</v>
      </c>
    </row>
    <row r="30" spans="2:29" x14ac:dyDescent="0.25">
      <c r="B30" s="24" t="s">
        <v>36</v>
      </c>
      <c r="C30" s="24"/>
      <c r="D30" s="24"/>
      <c r="E30" s="24"/>
      <c r="G30" s="24" t="s">
        <v>44</v>
      </c>
      <c r="H30" s="24"/>
      <c r="I30" s="24"/>
      <c r="J30" s="24"/>
      <c r="L30" s="24" t="s">
        <v>55</v>
      </c>
      <c r="M30" s="24"/>
      <c r="N30" s="24"/>
      <c r="O30" s="24"/>
      <c r="Q30" s="20" t="s">
        <v>39</v>
      </c>
      <c r="R30" s="21"/>
      <c r="T30" s="20" t="s">
        <v>47</v>
      </c>
      <c r="U30" s="21"/>
      <c r="W30" s="22" t="s">
        <v>60</v>
      </c>
      <c r="X30" s="23"/>
    </row>
    <row r="31" spans="2:29" x14ac:dyDescent="0.25">
      <c r="B31" s="3"/>
      <c r="C31" s="3">
        <v>2000</v>
      </c>
      <c r="D31" s="3">
        <v>2007</v>
      </c>
      <c r="E31" s="3">
        <v>2015</v>
      </c>
      <c r="G31" s="3"/>
      <c r="H31" s="3">
        <v>2000</v>
      </c>
      <c r="I31" s="3">
        <v>2007</v>
      </c>
      <c r="J31" s="3">
        <v>2015</v>
      </c>
      <c r="L31" s="3"/>
      <c r="M31" s="3">
        <v>2000</v>
      </c>
      <c r="N31" s="3">
        <v>2007</v>
      </c>
      <c r="O31" s="3">
        <v>2015</v>
      </c>
      <c r="Q31" s="3" t="s">
        <v>5</v>
      </c>
      <c r="R31" s="2">
        <f>'Hipot. 2 Ida + Regreso'!BO32</f>
        <v>24.18</v>
      </c>
      <c r="T31" s="3" t="s">
        <v>5</v>
      </c>
      <c r="U31" s="2">
        <f>'Hipot. 2 Ida + Regreso'!BR32</f>
        <v>6092.16</v>
      </c>
      <c r="W31" s="3" t="s">
        <v>5</v>
      </c>
      <c r="X31" s="8">
        <f>U35/U31</f>
        <v>3.1536515784221035</v>
      </c>
    </row>
    <row r="32" spans="2:29" x14ac:dyDescent="0.25">
      <c r="B32" s="3" t="s">
        <v>6</v>
      </c>
      <c r="C32" s="2">
        <f>'Hipot. 2 Ida + Regreso'!AH33</f>
        <v>1.24</v>
      </c>
      <c r="D32" s="2">
        <f>'Hipot. 2 Ida + Regreso'!AI33</f>
        <v>1.36</v>
      </c>
      <c r="E32" s="2" t="s">
        <v>59</v>
      </c>
      <c r="G32" s="3" t="s">
        <v>6</v>
      </c>
      <c r="H32" s="2">
        <f>'Hipot. 2 Ida + Regreso'!AM33</f>
        <v>6.09</v>
      </c>
      <c r="I32" s="2">
        <f>'Hipot. 2 Ida + Regreso'!AN33</f>
        <v>6.5299999999999994</v>
      </c>
      <c r="J32" s="2" t="s">
        <v>59</v>
      </c>
      <c r="L32" s="3" t="s">
        <v>6</v>
      </c>
      <c r="M32" s="2">
        <f>'Hipot. 2 Ida + Regreso'!AR33</f>
        <v>9.8000000000000004E-2</v>
      </c>
      <c r="N32" s="2">
        <f>'Hipot. 2 Ida + Regreso'!AS33</f>
        <v>9.9000000000000005E-2</v>
      </c>
      <c r="O32" s="2" t="s">
        <v>59</v>
      </c>
      <c r="Q32" s="4" t="s">
        <v>8</v>
      </c>
      <c r="R32" s="2">
        <f>SUM(R29:R31)</f>
        <v>24.18</v>
      </c>
      <c r="T32" s="4" t="s">
        <v>8</v>
      </c>
      <c r="U32" s="2">
        <f>SUM(U29:U31)</f>
        <v>6092.16</v>
      </c>
    </row>
    <row r="33" spans="2:21" x14ac:dyDescent="0.25">
      <c r="B33" s="3" t="s">
        <v>3</v>
      </c>
      <c r="C33" s="2">
        <f>'Hipot. 2 Ida + Regreso'!AH34</f>
        <v>0.88000000000000012</v>
      </c>
      <c r="D33" s="2">
        <f>'Hipot. 2 Ida + Regreso'!AI34</f>
        <v>0.70000000000000007</v>
      </c>
      <c r="E33" s="2">
        <f>'Hipot. 2 Ida + Regreso'!AJ34</f>
        <v>0.34</v>
      </c>
      <c r="G33" s="3" t="s">
        <v>3</v>
      </c>
      <c r="H33" s="2">
        <f>'Hipot. 2 Ida + Regreso'!AM34</f>
        <v>2.36</v>
      </c>
      <c r="I33" s="2">
        <f>'Hipot. 2 Ida + Regreso'!AN34</f>
        <v>1.8499999999999999</v>
      </c>
      <c r="J33" s="2">
        <f>'Hipot. 2 Ida + Regreso'!AO34</f>
        <v>0.88</v>
      </c>
      <c r="L33" s="3" t="s">
        <v>3</v>
      </c>
      <c r="M33" s="2">
        <f>'Hipot. 2 Ida + Regreso'!AR34</f>
        <v>7.3000000000000009E-2</v>
      </c>
      <c r="N33" s="2">
        <f>'Hipot. 2 Ida + Regreso'!AS34</f>
        <v>7.0000000000000007E-2</v>
      </c>
      <c r="O33" s="2">
        <f>'Hipot. 2 Ida + Regreso'!AT34</f>
        <v>2.5000000000000001E-2</v>
      </c>
    </row>
    <row r="34" spans="2:21" x14ac:dyDescent="0.25">
      <c r="B34" s="3" t="s">
        <v>4</v>
      </c>
      <c r="C34" s="2" t="s">
        <v>59</v>
      </c>
      <c r="D34" s="2">
        <f>'Hipot. 2 Ida + Regreso'!AI35</f>
        <v>0.34</v>
      </c>
      <c r="E34" s="2">
        <f>'Hipot. 2 Ida + Regreso'!AJ35</f>
        <v>0.96</v>
      </c>
      <c r="G34" s="3" t="s">
        <v>4</v>
      </c>
      <c r="H34" s="2" t="s">
        <v>59</v>
      </c>
      <c r="I34" s="2">
        <f>'Hipot. 2 Ida + Regreso'!AN35</f>
        <v>0.73</v>
      </c>
      <c r="J34" s="2">
        <f>'Hipot. 2 Ida + Regreso'!AO35</f>
        <v>1.98</v>
      </c>
      <c r="L34" s="3" t="s">
        <v>4</v>
      </c>
      <c r="M34" s="2" t="s">
        <v>59</v>
      </c>
      <c r="N34" s="2">
        <f>'Hipot. 2 Ida + Regreso'!AS35</f>
        <v>2.7000000000000003E-2</v>
      </c>
      <c r="O34" s="2">
        <f>'Hipot. 2 Ida + Regreso'!AT35</f>
        <v>0.1</v>
      </c>
      <c r="Q34" s="20" t="s">
        <v>40</v>
      </c>
      <c r="R34" s="21"/>
      <c r="T34" s="20" t="s">
        <v>48</v>
      </c>
      <c r="U34" s="21"/>
    </row>
    <row r="35" spans="2:21" x14ac:dyDescent="0.25">
      <c r="B35" s="3" t="s">
        <v>5</v>
      </c>
      <c r="C35" s="2" t="s">
        <v>59</v>
      </c>
      <c r="D35" s="2" t="str">
        <f>'Hipot. 2 Ida + Regreso'!AI36</f>
        <v>NA</v>
      </c>
      <c r="E35" s="2">
        <f>'Hipot. 2 Ida + Regreso'!AJ36</f>
        <v>0.64</v>
      </c>
      <c r="G35" s="3" t="s">
        <v>5</v>
      </c>
      <c r="H35" s="2" t="s">
        <v>59</v>
      </c>
      <c r="I35" s="2" t="str">
        <f>'Hipot. 2 Ida + Regreso'!AN36</f>
        <v>NA</v>
      </c>
      <c r="J35" s="2">
        <f>'Hipot. 2 Ida + Regreso'!AO36</f>
        <v>1.3</v>
      </c>
      <c r="L35" s="3" t="s">
        <v>5</v>
      </c>
      <c r="M35" s="2" t="s">
        <v>59</v>
      </c>
      <c r="N35" s="2" t="str">
        <f>'Hipot. 2 Ida + Regreso'!AS36</f>
        <v>NA</v>
      </c>
      <c r="O35" s="2">
        <f>'Hipot. 2 Ida + Regreso'!AT36</f>
        <v>7.4999999999999997E-2</v>
      </c>
      <c r="Q35" s="3" t="s">
        <v>5</v>
      </c>
      <c r="R35" s="2">
        <f>'Hipot. 2 Ida + Regreso'!BO36</f>
        <v>9.5000000000000001E-2</v>
      </c>
      <c r="T35" s="3" t="s">
        <v>5</v>
      </c>
      <c r="U35" s="2">
        <f>'Hipot. 2 Ida + Regreso'!BR36</f>
        <v>19212.550000000003</v>
      </c>
    </row>
    <row r="36" spans="2:21" x14ac:dyDescent="0.25">
      <c r="B36" s="4" t="s">
        <v>8</v>
      </c>
      <c r="C36" s="2">
        <f>SUM(C32:C35)</f>
        <v>2.12</v>
      </c>
      <c r="D36" s="2">
        <f>SUM(D32:D35)</f>
        <v>2.4</v>
      </c>
      <c r="E36" s="2">
        <f>SUM(E32:E35)</f>
        <v>1.94</v>
      </c>
      <c r="G36" s="4" t="s">
        <v>8</v>
      </c>
      <c r="H36" s="2">
        <f>SUM(H32:H35)</f>
        <v>8.4499999999999993</v>
      </c>
      <c r="I36" s="2">
        <f>SUM(I32:I35)</f>
        <v>9.11</v>
      </c>
      <c r="J36" s="2">
        <f>SUM(J32:J35)</f>
        <v>4.16</v>
      </c>
      <c r="L36" s="4" t="s">
        <v>8</v>
      </c>
      <c r="M36" s="2">
        <f>SUM(M32:M35)</f>
        <v>0.17100000000000001</v>
      </c>
      <c r="N36" s="2">
        <f>SUM(N32:N35)</f>
        <v>0.19600000000000001</v>
      </c>
      <c r="O36" s="2">
        <f>SUM(O32:O35)</f>
        <v>0.2</v>
      </c>
      <c r="Q36" s="4" t="s">
        <v>8</v>
      </c>
      <c r="R36" s="2">
        <f>SUM(R33:R35)</f>
        <v>9.5000000000000001E-2</v>
      </c>
      <c r="T36" s="4" t="s">
        <v>8</v>
      </c>
      <c r="U36" s="2">
        <f>SUM(U33:U35)</f>
        <v>19212.550000000003</v>
      </c>
    </row>
    <row r="38" spans="2:21" x14ac:dyDescent="0.25">
      <c r="B38" s="24" t="s">
        <v>37</v>
      </c>
      <c r="C38" s="24"/>
      <c r="D38" s="24"/>
      <c r="E38" s="24"/>
      <c r="G38" s="24" t="s">
        <v>45</v>
      </c>
      <c r="H38" s="24"/>
      <c r="I38" s="24"/>
      <c r="J38" s="24"/>
      <c r="L38" s="24" t="s">
        <v>56</v>
      </c>
      <c r="M38" s="24"/>
      <c r="N38" s="24"/>
      <c r="O38" s="24"/>
      <c r="R38" s="20" t="s">
        <v>49</v>
      </c>
      <c r="S38" s="21"/>
    </row>
    <row r="39" spans="2:21" x14ac:dyDescent="0.25">
      <c r="B39" s="3"/>
      <c r="C39" s="3">
        <v>2000</v>
      </c>
      <c r="D39" s="3">
        <v>2007</v>
      </c>
      <c r="E39" s="3">
        <v>2015</v>
      </c>
      <c r="G39" s="3"/>
      <c r="H39" s="3">
        <v>2000</v>
      </c>
      <c r="I39" s="3">
        <v>2007</v>
      </c>
      <c r="J39" s="3">
        <v>2015</v>
      </c>
      <c r="L39" s="3"/>
      <c r="M39" s="3">
        <v>2000</v>
      </c>
      <c r="N39" s="3">
        <v>2007</v>
      </c>
      <c r="O39" s="3">
        <v>2015</v>
      </c>
      <c r="R39" s="3" t="s">
        <v>5</v>
      </c>
      <c r="S39" s="2">
        <f>'Hipot. 2 Ida + Regreso'!BP40</f>
        <v>5.49</v>
      </c>
    </row>
    <row r="40" spans="2:21" x14ac:dyDescent="0.25">
      <c r="B40" s="3" t="s">
        <v>6</v>
      </c>
      <c r="C40" s="2">
        <f>'Hipot. 2 Ida + Regreso'!AH41</f>
        <v>135.13</v>
      </c>
      <c r="D40" s="2">
        <f>'Hipot. 2 Ida + Regreso'!AI41</f>
        <v>146.05000000000001</v>
      </c>
      <c r="E40" s="2" t="s">
        <v>59</v>
      </c>
      <c r="G40" s="3" t="s">
        <v>6</v>
      </c>
      <c r="H40" s="2">
        <f>'Hipot. 2 Ida + Regreso'!AM41</f>
        <v>3.0300000000000002</v>
      </c>
      <c r="I40" s="2">
        <f>'Hipot. 2 Ida + Regreso'!AN41</f>
        <v>3.26</v>
      </c>
      <c r="J40" s="2" t="s">
        <v>59</v>
      </c>
      <c r="L40" s="3" t="s">
        <v>6</v>
      </c>
      <c r="M40" s="2">
        <f>'Hipot. 2 Ida + Regreso'!AR41</f>
        <v>6.0000000000000001E-3</v>
      </c>
      <c r="N40" s="2">
        <f>'Hipot. 2 Ida + Regreso'!AS41</f>
        <v>6.0000000000000001E-3</v>
      </c>
      <c r="O40" s="2" t="s">
        <v>59</v>
      </c>
      <c r="R40" s="4" t="s">
        <v>8</v>
      </c>
      <c r="S40" s="2">
        <f>SUM(S37:S39)</f>
        <v>5.49</v>
      </c>
    </row>
    <row r="41" spans="2:21" x14ac:dyDescent="0.25">
      <c r="B41" s="3" t="s">
        <v>3</v>
      </c>
      <c r="C41" s="2">
        <f>'Hipot. 2 Ida + Regreso'!AH42</f>
        <v>59.690000000000005</v>
      </c>
      <c r="D41" s="2">
        <f>'Hipot. 2 Ida + Regreso'!AI42</f>
        <v>47.05</v>
      </c>
      <c r="E41" s="2">
        <f>'Hipot. 2 Ida + Regreso'!AJ42</f>
        <v>22.02</v>
      </c>
      <c r="G41" s="3" t="s">
        <v>3</v>
      </c>
      <c r="H41" s="2">
        <f>'Hipot. 2 Ida + Regreso'!AM42</f>
        <v>1.52</v>
      </c>
      <c r="I41" s="2">
        <f>'Hipot. 2 Ida + Regreso'!AN42</f>
        <v>1.19</v>
      </c>
      <c r="J41" s="2">
        <f>'Hipot. 2 Ida + Regreso'!AO42</f>
        <v>0.57000000000000006</v>
      </c>
      <c r="L41" s="3" t="s">
        <v>3</v>
      </c>
      <c r="M41" s="2">
        <f>'Hipot. 2 Ida + Regreso'!AR42</f>
        <v>4.0000000000000001E-3</v>
      </c>
      <c r="N41" s="2">
        <f>'Hipot. 2 Ida + Regreso'!AS42</f>
        <v>2E-3</v>
      </c>
      <c r="O41" s="2">
        <f>'Hipot. 2 Ida + Regreso'!AT42</f>
        <v>2E-3</v>
      </c>
    </row>
    <row r="42" spans="2:21" x14ac:dyDescent="0.25">
      <c r="B42" s="3" t="s">
        <v>4</v>
      </c>
      <c r="C42" s="2" t="s">
        <v>59</v>
      </c>
      <c r="D42" s="2">
        <f>'Hipot. 2 Ida + Regreso'!AI43</f>
        <v>37.53</v>
      </c>
      <c r="E42" s="2">
        <f>'Hipot. 2 Ida + Regreso'!AJ43</f>
        <v>102.24</v>
      </c>
      <c r="G42" s="3" t="s">
        <v>4</v>
      </c>
      <c r="H42" s="2" t="s">
        <v>59</v>
      </c>
      <c r="I42" s="2">
        <f>'Hipot. 2 Ida + Regreso'!AN43</f>
        <v>0.46</v>
      </c>
      <c r="J42" s="2">
        <f>'Hipot. 2 Ida + Regreso'!AO43</f>
        <v>1.29</v>
      </c>
      <c r="L42" s="3" t="s">
        <v>4</v>
      </c>
      <c r="M42" s="2" t="s">
        <v>59</v>
      </c>
      <c r="N42" s="2">
        <f>'Hipot. 2 Ida + Regreso'!AS43</f>
        <v>0</v>
      </c>
      <c r="O42" s="2">
        <f>'Hipot. 2 Ida + Regreso'!AT43</f>
        <v>6.0000000000000001E-3</v>
      </c>
    </row>
    <row r="43" spans="2:21" x14ac:dyDescent="0.25">
      <c r="B43" s="3" t="s">
        <v>5</v>
      </c>
      <c r="C43" s="2" t="s">
        <v>59</v>
      </c>
      <c r="D43" s="2" t="str">
        <f>'Hipot. 2 Ida + Regreso'!AI44</f>
        <v>NA</v>
      </c>
      <c r="E43" s="2">
        <f>'Hipot. 2 Ida + Regreso'!AJ44</f>
        <v>63.48</v>
      </c>
      <c r="G43" s="3" t="s">
        <v>5</v>
      </c>
      <c r="H43" s="2" t="s">
        <v>59</v>
      </c>
      <c r="I43" s="2" t="str">
        <f>'Hipot. 2 Ida + Regreso'!AN44</f>
        <v>NA</v>
      </c>
      <c r="J43" s="2">
        <f>'Hipot. 2 Ida + Regreso'!AO44</f>
        <v>0.9</v>
      </c>
      <c r="L43" s="3" t="s">
        <v>5</v>
      </c>
      <c r="M43" s="2" t="s">
        <v>59</v>
      </c>
      <c r="N43" s="2" t="str">
        <f>'Hipot. 2 Ida + Regreso'!AS44</f>
        <v>NA</v>
      </c>
      <c r="O43" s="2">
        <f>'Hipot. 2 Ida + Regreso'!AT44</f>
        <v>6.0000000000000001E-3</v>
      </c>
    </row>
    <row r="44" spans="2:21" x14ac:dyDescent="0.25">
      <c r="B44" s="4" t="s">
        <v>8</v>
      </c>
      <c r="C44" s="2">
        <f>SUM(C40:C43)</f>
        <v>194.82</v>
      </c>
      <c r="D44" s="2">
        <f>SUM(D40:D43)</f>
        <v>230.63000000000002</v>
      </c>
      <c r="E44" s="2">
        <f>SUM(E40:E43)</f>
        <v>187.73999999999998</v>
      </c>
      <c r="G44" s="4" t="s">
        <v>8</v>
      </c>
      <c r="H44" s="2">
        <f>SUM(H40:H43)</f>
        <v>4.5500000000000007</v>
      </c>
      <c r="I44" s="2">
        <f>SUM(I40:I43)</f>
        <v>4.9099999999999993</v>
      </c>
      <c r="J44" s="2">
        <f>SUM(J40:J43)</f>
        <v>2.7600000000000002</v>
      </c>
      <c r="L44" s="4" t="s">
        <v>8</v>
      </c>
      <c r="M44" s="2">
        <f>SUM(M40:M43)</f>
        <v>0.01</v>
      </c>
      <c r="N44" s="2">
        <f>SUM(N40:N43)</f>
        <v>8.0000000000000002E-3</v>
      </c>
      <c r="O44" s="2">
        <f>SUM(O40:O43)</f>
        <v>1.4E-2</v>
      </c>
    </row>
    <row r="46" spans="2:21" x14ac:dyDescent="0.25">
      <c r="B46" s="24" t="s">
        <v>38</v>
      </c>
      <c r="C46" s="24"/>
      <c r="D46" s="24"/>
      <c r="E46" s="24"/>
      <c r="G46" s="24" t="s">
        <v>46</v>
      </c>
      <c r="H46" s="24"/>
      <c r="I46" s="24"/>
      <c r="J46" s="24"/>
      <c r="L46" s="24" t="s">
        <v>57</v>
      </c>
      <c r="M46" s="24"/>
      <c r="N46" s="24"/>
      <c r="O46" s="24"/>
    </row>
    <row r="47" spans="2:21" x14ac:dyDescent="0.25">
      <c r="B47" s="3"/>
      <c r="C47" s="3">
        <v>2000</v>
      </c>
      <c r="D47" s="3">
        <v>2007</v>
      </c>
      <c r="E47" s="3">
        <v>2015</v>
      </c>
      <c r="G47" s="3"/>
      <c r="H47" s="3">
        <v>2000</v>
      </c>
      <c r="I47" s="3">
        <v>2007</v>
      </c>
      <c r="J47" s="3">
        <v>2015</v>
      </c>
      <c r="L47" s="3"/>
      <c r="M47" s="3">
        <v>2000</v>
      </c>
      <c r="N47" s="3">
        <v>2007</v>
      </c>
      <c r="O47" s="3">
        <v>2015</v>
      </c>
    </row>
    <row r="48" spans="2:21" x14ac:dyDescent="0.25">
      <c r="B48" s="3" t="s">
        <v>6</v>
      </c>
      <c r="C48" s="2">
        <f>'Hipot. 2 Ida + Regreso'!AH49</f>
        <v>120.27000000000001</v>
      </c>
      <c r="D48" s="2">
        <f>'Hipot. 2 Ida + Regreso'!AI49</f>
        <v>130</v>
      </c>
      <c r="E48" s="2" t="s">
        <v>59</v>
      </c>
      <c r="G48" s="3" t="s">
        <v>6</v>
      </c>
      <c r="H48" s="2">
        <f>'Hipot. 2 Ida + Regreso'!AM49</f>
        <v>2.4400000000000004</v>
      </c>
      <c r="I48" s="2">
        <f>'Hipot. 2 Ida + Regreso'!AN49</f>
        <v>2.6100000000000003</v>
      </c>
      <c r="J48" s="2" t="s">
        <v>59</v>
      </c>
      <c r="L48" s="3" t="s">
        <v>6</v>
      </c>
      <c r="M48" s="2">
        <f>'Hipot. 2 Ida + Regreso'!AR49</f>
        <v>8.48</v>
      </c>
      <c r="N48" s="2">
        <f>'Hipot. 2 Ida + Regreso'!AS49</f>
        <v>9.23</v>
      </c>
      <c r="O48" s="2" t="s">
        <v>59</v>
      </c>
    </row>
    <row r="49" spans="2:15" x14ac:dyDescent="0.25">
      <c r="B49" s="3" t="s">
        <v>3</v>
      </c>
      <c r="C49" s="2">
        <f>'Hipot. 2 Ida + Regreso'!AH50</f>
        <v>53.129999999999995</v>
      </c>
      <c r="D49" s="2">
        <f>'Hipot. 2 Ida + Regreso'!AI50</f>
        <v>41.87</v>
      </c>
      <c r="E49" s="2">
        <f>'Hipot. 2 Ida + Regreso'!AJ50</f>
        <v>19.62</v>
      </c>
      <c r="G49" s="3" t="s">
        <v>3</v>
      </c>
      <c r="H49" s="2">
        <f>'Hipot. 2 Ida + Regreso'!AM50</f>
        <v>0.62</v>
      </c>
      <c r="I49" s="2">
        <f>'Hipot. 2 Ida + Regreso'!AN50</f>
        <v>0.49</v>
      </c>
      <c r="J49" s="2">
        <f>'Hipot. 2 Ida + Regreso'!AO50</f>
        <v>0.24000000000000002</v>
      </c>
      <c r="L49" s="3" t="s">
        <v>3</v>
      </c>
      <c r="M49" s="2">
        <f>'Hipot. 2 Ida + Regreso'!AR50</f>
        <v>5.5600000000000005</v>
      </c>
      <c r="N49" s="2">
        <f>'Hipot. 2 Ida + Regreso'!AS50</f>
        <v>4.41</v>
      </c>
      <c r="O49" s="2">
        <f>'Hipot. 2 Ida + Regreso'!AT50</f>
        <v>2.09</v>
      </c>
    </row>
    <row r="50" spans="2:15" x14ac:dyDescent="0.25">
      <c r="B50" s="3" t="s">
        <v>4</v>
      </c>
      <c r="C50" s="2" t="s">
        <v>59</v>
      </c>
      <c r="D50" s="2">
        <f>'Hipot. 2 Ida + Regreso'!AI51</f>
        <v>33.410000000000004</v>
      </c>
      <c r="E50" s="2">
        <f>'Hipot. 2 Ida + Regreso'!AJ51</f>
        <v>91.01</v>
      </c>
      <c r="G50" s="3" t="s">
        <v>4</v>
      </c>
      <c r="H50" s="2" t="s">
        <v>59</v>
      </c>
      <c r="I50" s="2">
        <f>'Hipot. 2 Ida + Regreso'!AN51</f>
        <v>0.19</v>
      </c>
      <c r="J50" s="2">
        <f>'Hipot. 2 Ida + Regreso'!AO51</f>
        <v>0.52</v>
      </c>
      <c r="L50" s="3" t="s">
        <v>4</v>
      </c>
      <c r="M50" s="2" t="s">
        <v>59</v>
      </c>
      <c r="N50" s="2">
        <f>'Hipot. 2 Ida + Regreso'!AS51</f>
        <v>3.27</v>
      </c>
      <c r="O50" s="2">
        <f>'Hipot. 2 Ida + Regreso'!AT51</f>
        <v>9.07</v>
      </c>
    </row>
    <row r="51" spans="2:15" x14ac:dyDescent="0.25">
      <c r="B51" s="3" t="s">
        <v>5</v>
      </c>
      <c r="C51" s="2" t="s">
        <v>59</v>
      </c>
      <c r="D51" s="2" t="str">
        <f>'Hipot. 2 Ida + Regreso'!AI52</f>
        <v>NA</v>
      </c>
      <c r="E51" s="2">
        <f>'Hipot. 2 Ida + Regreso'!AJ52</f>
        <v>54.589999999999996</v>
      </c>
      <c r="G51" s="3" t="s">
        <v>5</v>
      </c>
      <c r="H51" s="2" t="s">
        <v>59</v>
      </c>
      <c r="I51" s="2" t="str">
        <f>'Hipot. 2 Ida + Regreso'!AN52</f>
        <v>NA</v>
      </c>
      <c r="J51" s="2">
        <f>'Hipot. 2 Ida + Regreso'!AO52</f>
        <v>0.30000000000000004</v>
      </c>
      <c r="L51" s="3" t="s">
        <v>5</v>
      </c>
      <c r="M51" s="2" t="s">
        <v>59</v>
      </c>
      <c r="N51" s="2" t="str">
        <f>'Hipot. 2 Ida + Regreso'!AS52</f>
        <v>NA</v>
      </c>
      <c r="O51" s="2">
        <f>'Hipot. 2 Ida + Regreso'!AT52</f>
        <v>6.63</v>
      </c>
    </row>
    <row r="52" spans="2:15" x14ac:dyDescent="0.25">
      <c r="B52" s="4" t="s">
        <v>8</v>
      </c>
      <c r="C52" s="2">
        <f>SUM(C48:C51)</f>
        <v>173.4</v>
      </c>
      <c r="D52" s="2">
        <f>SUM(D48:D51)</f>
        <v>205.28</v>
      </c>
      <c r="E52" s="2">
        <f>SUM(E48:E51)</f>
        <v>165.22</v>
      </c>
      <c r="G52" s="4" t="s">
        <v>8</v>
      </c>
      <c r="H52" s="2">
        <f>SUM(H48:H51)</f>
        <v>3.0600000000000005</v>
      </c>
      <c r="I52" s="2">
        <f>SUM(I48:I51)</f>
        <v>3.2900000000000005</v>
      </c>
      <c r="J52" s="2">
        <f>SUM(J48:J51)</f>
        <v>1.06</v>
      </c>
      <c r="L52" s="4" t="s">
        <v>8</v>
      </c>
      <c r="M52" s="2">
        <f>SUM(M48:M51)</f>
        <v>14.040000000000001</v>
      </c>
      <c r="N52" s="2">
        <f>SUM(N48:N51)</f>
        <v>16.91</v>
      </c>
      <c r="O52" s="2">
        <f>SUM(O48:O51)</f>
        <v>17.79</v>
      </c>
    </row>
    <row r="54" spans="2:15" x14ac:dyDescent="0.25">
      <c r="B54" s="24" t="s">
        <v>39</v>
      </c>
      <c r="C54" s="24"/>
      <c r="D54" s="24"/>
      <c r="E54" s="24"/>
      <c r="G54" s="24" t="s">
        <v>47</v>
      </c>
      <c r="H54" s="24"/>
      <c r="I54" s="24"/>
      <c r="J54" s="24"/>
      <c r="L54" s="26" t="s">
        <v>60</v>
      </c>
      <c r="M54" s="26"/>
      <c r="N54" s="26"/>
      <c r="O54" s="26"/>
    </row>
    <row r="55" spans="2:15" x14ac:dyDescent="0.25">
      <c r="B55" s="3"/>
      <c r="C55" s="3">
        <v>2000</v>
      </c>
      <c r="D55" s="3">
        <v>2007</v>
      </c>
      <c r="E55" s="3">
        <v>2015</v>
      </c>
      <c r="G55" s="3"/>
      <c r="H55" s="3">
        <v>2000</v>
      </c>
      <c r="I55" s="3">
        <v>2007</v>
      </c>
      <c r="J55" s="3">
        <v>2015</v>
      </c>
      <c r="L55" s="3" t="s">
        <v>6</v>
      </c>
      <c r="M55" s="8">
        <f>H64/H56</f>
        <v>3.1576430093755312</v>
      </c>
      <c r="N55" s="8">
        <f>I64/I56</f>
        <v>3.1576657297509598</v>
      </c>
      <c r="O55" s="8"/>
    </row>
    <row r="56" spans="2:15" x14ac:dyDescent="0.25">
      <c r="B56" s="3" t="s">
        <v>6</v>
      </c>
      <c r="C56" s="2">
        <f>'Hipot. 2 Ida + Regreso'!AH57</f>
        <v>14.89</v>
      </c>
      <c r="D56" s="2">
        <f>'Hipot. 2 Ida + Regreso'!AI57</f>
        <v>16.05</v>
      </c>
      <c r="E56" s="2" t="s">
        <v>59</v>
      </c>
      <c r="G56" s="3" t="s">
        <v>6</v>
      </c>
      <c r="H56" s="2">
        <f>'Hipot. 2 Ida + Regreso'!AM57</f>
        <v>2998.2300000000005</v>
      </c>
      <c r="I56" s="2">
        <f>'Hipot. 2 Ida + Regreso'!AN57</f>
        <v>3258.92</v>
      </c>
      <c r="J56" s="2" t="s">
        <v>59</v>
      </c>
      <c r="L56" s="3" t="s">
        <v>3</v>
      </c>
      <c r="M56" s="8">
        <f>H65/H57</f>
        <v>3.1569130009042898</v>
      </c>
      <c r="N56" s="8">
        <f>I65/I57</f>
        <v>3.1568811426719949</v>
      </c>
      <c r="O56" s="8">
        <f>J65/J57</f>
        <v>3.1569523863443356</v>
      </c>
    </row>
    <row r="57" spans="2:15" x14ac:dyDescent="0.25">
      <c r="B57" s="3" t="s">
        <v>3</v>
      </c>
      <c r="C57" s="2">
        <f>'Hipot. 2 Ida + Regreso'!AH58</f>
        <v>6.58</v>
      </c>
      <c r="D57" s="2">
        <f>'Hipot. 2 Ida + Regreso'!AI58</f>
        <v>5.18</v>
      </c>
      <c r="E57" s="2">
        <f>'Hipot. 2 Ida + Regreso'!AJ58</f>
        <v>2.41</v>
      </c>
      <c r="G57" s="3" t="s">
        <v>3</v>
      </c>
      <c r="H57" s="2">
        <f>'Hipot. 2 Ida + Regreso'!AM58</f>
        <v>1868.8700000000001</v>
      </c>
      <c r="I57" s="2">
        <f>'Hipot. 2 Ida + Regreso'!AN58</f>
        <v>1481.4399999999998</v>
      </c>
      <c r="J57" s="2">
        <f>'Hipot. 2 Ida + Regreso'!AO58</f>
        <v>706.52</v>
      </c>
      <c r="L57" s="3" t="s">
        <v>4</v>
      </c>
      <c r="M57" s="8"/>
      <c r="N57" s="8">
        <f>I66/I58</f>
        <v>3.1554092572500414</v>
      </c>
      <c r="O57" s="8">
        <f>J66/J58</f>
        <v>3.1553993394310624</v>
      </c>
    </row>
    <row r="58" spans="2:15" x14ac:dyDescent="0.25">
      <c r="B58" s="3" t="s">
        <v>4</v>
      </c>
      <c r="C58" s="2" t="s">
        <v>59</v>
      </c>
      <c r="D58" s="2">
        <f>'Hipot. 2 Ida + Regreso'!AI59</f>
        <v>4.12</v>
      </c>
      <c r="E58" s="2">
        <f>'Hipot. 2 Ida + Regreso'!AJ59</f>
        <v>11.23</v>
      </c>
      <c r="G58" s="3" t="s">
        <v>4</v>
      </c>
      <c r="H58" s="2" t="s">
        <v>59</v>
      </c>
      <c r="I58" s="2">
        <f>'Hipot. 2 Ida + Regreso'!AN59</f>
        <v>1087.58</v>
      </c>
      <c r="J58" s="2">
        <f>'Hipot. 2 Ida + Regreso'!AO59</f>
        <v>3018.61</v>
      </c>
      <c r="L58" s="3" t="s">
        <v>5</v>
      </c>
      <c r="M58" s="8"/>
      <c r="N58" s="8"/>
      <c r="O58" s="8">
        <f>J67/J59</f>
        <v>3.1536396208039599</v>
      </c>
    </row>
    <row r="59" spans="2:15" x14ac:dyDescent="0.25">
      <c r="B59" s="3" t="s">
        <v>5</v>
      </c>
      <c r="C59" s="2" t="s">
        <v>59</v>
      </c>
      <c r="D59" s="2" t="str">
        <f>'Hipot. 2 Ida + Regreso'!AI60</f>
        <v>NA</v>
      </c>
      <c r="E59" s="2">
        <f>'Hipot. 2 Ida + Regreso'!AJ60</f>
        <v>8.89</v>
      </c>
      <c r="G59" s="3" t="s">
        <v>5</v>
      </c>
      <c r="H59" s="2" t="s">
        <v>59</v>
      </c>
      <c r="I59" s="2" t="str">
        <f>'Hipot. 2 Ida + Regreso'!AN60</f>
        <v>NA</v>
      </c>
      <c r="J59" s="2">
        <f>'Hipot. 2 Ida + Regreso'!AO60</f>
        <v>2238.42</v>
      </c>
    </row>
    <row r="60" spans="2:15" x14ac:dyDescent="0.25">
      <c r="B60" s="4" t="s">
        <v>8</v>
      </c>
      <c r="C60" s="2">
        <f>SUM(C56:C59)</f>
        <v>21.47</v>
      </c>
      <c r="D60" s="2">
        <f>SUM(D56:D59)</f>
        <v>25.35</v>
      </c>
      <c r="E60" s="2">
        <f>SUM(E56:E59)</f>
        <v>22.53</v>
      </c>
      <c r="G60" s="4" t="s">
        <v>8</v>
      </c>
      <c r="H60" s="2">
        <f>SUM(H56:H59)</f>
        <v>4867.1000000000004</v>
      </c>
      <c r="I60" s="2">
        <f>SUM(I56:I59)</f>
        <v>5827.94</v>
      </c>
      <c r="J60" s="2">
        <f>SUM(J56:J59)</f>
        <v>5963.55</v>
      </c>
    </row>
    <row r="62" spans="2:15" x14ac:dyDescent="0.25">
      <c r="B62" s="24" t="s">
        <v>40</v>
      </c>
      <c r="C62" s="24"/>
      <c r="D62" s="24"/>
      <c r="E62" s="24"/>
      <c r="G62" s="24" t="s">
        <v>48</v>
      </c>
      <c r="H62" s="24"/>
      <c r="I62" s="24"/>
      <c r="J62" s="24"/>
    </row>
    <row r="63" spans="2:15" x14ac:dyDescent="0.25">
      <c r="B63" s="3"/>
      <c r="C63" s="3">
        <v>2000</v>
      </c>
      <c r="D63" s="3">
        <v>2007</v>
      </c>
      <c r="E63" s="3">
        <v>2015</v>
      </c>
      <c r="G63" s="3"/>
      <c r="H63" s="3">
        <v>2000</v>
      </c>
      <c r="I63" s="3">
        <v>2007</v>
      </c>
      <c r="J63" s="3">
        <v>2015</v>
      </c>
    </row>
    <row r="64" spans="2:15" x14ac:dyDescent="0.25">
      <c r="B64" s="3" t="s">
        <v>6</v>
      </c>
      <c r="C64" s="2">
        <f>'Hipot. 2 Ida + Regreso'!AH65</f>
        <v>0.22000000000000003</v>
      </c>
      <c r="D64" s="2">
        <f>'Hipot. 2 Ida + Regreso'!AI65</f>
        <v>0.22000000000000003</v>
      </c>
      <c r="E64" s="2" t="s">
        <v>59</v>
      </c>
      <c r="G64" s="3" t="s">
        <v>6</v>
      </c>
      <c r="H64" s="2">
        <f>'Hipot. 2 Ida + Regreso'!AM65</f>
        <v>9467.34</v>
      </c>
      <c r="I64" s="2">
        <f>'Hipot. 2 Ida + Regreso'!AN65</f>
        <v>10290.579999999998</v>
      </c>
      <c r="J64" s="2" t="s">
        <v>59</v>
      </c>
    </row>
    <row r="65" spans="2:10" x14ac:dyDescent="0.25">
      <c r="B65" s="3" t="s">
        <v>3</v>
      </c>
      <c r="C65" s="2">
        <f>'Hipot. 2 Ida + Regreso'!AH66</f>
        <v>0.08</v>
      </c>
      <c r="D65" s="2">
        <f>'Hipot. 2 Ida + Regreso'!AI66</f>
        <v>4.8000000000000001E-2</v>
      </c>
      <c r="E65" s="2">
        <f>'Hipot. 2 Ida + Regreso'!AJ66</f>
        <v>2.4E-2</v>
      </c>
      <c r="G65" s="3" t="s">
        <v>3</v>
      </c>
      <c r="H65" s="2">
        <f>'Hipot. 2 Ida + Regreso'!AM66</f>
        <v>5899.8600000000006</v>
      </c>
      <c r="I65" s="2">
        <f>'Hipot. 2 Ida + Regreso'!AN66</f>
        <v>4676.7299999999996</v>
      </c>
      <c r="J65" s="2">
        <f>'Hipot. 2 Ida + Regreso'!AO66</f>
        <v>2230.4499999999998</v>
      </c>
    </row>
    <row r="66" spans="2:10" x14ac:dyDescent="0.25">
      <c r="B66" s="3" t="s">
        <v>4</v>
      </c>
      <c r="C66" s="2" t="s">
        <v>59</v>
      </c>
      <c r="D66" s="2">
        <f>'Hipot. 2 Ida + Regreso'!AI67</f>
        <v>2.6000000000000002E-2</v>
      </c>
      <c r="E66" s="2">
        <f>'Hipot. 2 Ida + Regreso'!AJ67</f>
        <v>0.1</v>
      </c>
      <c r="G66" s="3" t="s">
        <v>4</v>
      </c>
      <c r="H66" s="2" t="s">
        <v>59</v>
      </c>
      <c r="I66" s="2">
        <f>'Hipot. 2 Ida + Regreso'!AN67</f>
        <v>3431.7599999999998</v>
      </c>
      <c r="J66" s="2">
        <f>'Hipot. 2 Ida + Regreso'!AO67</f>
        <v>9524.92</v>
      </c>
    </row>
    <row r="67" spans="2:10" x14ac:dyDescent="0.25">
      <c r="B67" s="3" t="s">
        <v>5</v>
      </c>
      <c r="C67" s="2" t="s">
        <v>59</v>
      </c>
      <c r="D67" s="2" t="str">
        <f>'Hipot. 2 Ida + Regreso'!AI68</f>
        <v>NA</v>
      </c>
      <c r="E67" s="2">
        <f>'Hipot. 2 Ida + Regreso'!AJ68</f>
        <v>2.6000000000000002E-2</v>
      </c>
      <c r="G67" s="3" t="s">
        <v>5</v>
      </c>
      <c r="H67" s="2" t="s">
        <v>59</v>
      </c>
      <c r="I67" s="2" t="str">
        <f>'Hipot. 2 Ida + Regreso'!AN68</f>
        <v>NA</v>
      </c>
      <c r="J67" s="2">
        <f>'Hipot. 2 Ida + Regreso'!AO68</f>
        <v>7059.17</v>
      </c>
    </row>
    <row r="68" spans="2:10" x14ac:dyDescent="0.25">
      <c r="B68" s="4" t="s">
        <v>8</v>
      </c>
      <c r="C68" s="2">
        <f>SUM(C64:C67)</f>
        <v>0.30000000000000004</v>
      </c>
      <c r="D68" s="2">
        <f>SUM(D64:D67)</f>
        <v>0.29400000000000004</v>
      </c>
      <c r="E68" s="2">
        <f>SUM(E64:E67)</f>
        <v>0.15</v>
      </c>
      <c r="G68" s="4" t="s">
        <v>8</v>
      </c>
      <c r="H68" s="2">
        <f>SUM(H64:H67)</f>
        <v>15367.2</v>
      </c>
      <c r="I68" s="2">
        <f>SUM(I64:I67)</f>
        <v>18399.069999999996</v>
      </c>
      <c r="J68" s="2">
        <f>SUM(J64:J67)</f>
        <v>18814.54</v>
      </c>
    </row>
    <row r="71" spans="2:10" x14ac:dyDescent="0.25">
      <c r="B71" s="24" t="s">
        <v>49</v>
      </c>
      <c r="C71" s="24"/>
      <c r="D71" s="24"/>
      <c r="E71" s="24"/>
    </row>
    <row r="72" spans="2:10" x14ac:dyDescent="0.25">
      <c r="B72" s="3"/>
      <c r="C72" s="3">
        <v>2000</v>
      </c>
      <c r="D72" s="3">
        <v>2007</v>
      </c>
      <c r="E72" s="3">
        <v>2015</v>
      </c>
    </row>
    <row r="73" spans="2:10" x14ac:dyDescent="0.25">
      <c r="B73" s="3" t="s">
        <v>6</v>
      </c>
      <c r="C73" s="2">
        <f>'Hipot. 2 Ida + Regreso'!AK74</f>
        <v>2.71</v>
      </c>
      <c r="D73" s="2">
        <f>'Hipot. 2 Ida + Regreso'!AL74</f>
        <v>2.93</v>
      </c>
      <c r="E73" s="2" t="s">
        <v>59</v>
      </c>
    </row>
    <row r="74" spans="2:10" x14ac:dyDescent="0.25">
      <c r="B74" s="3" t="s">
        <v>3</v>
      </c>
      <c r="C74" s="2">
        <f>'Hipot. 2 Ida + Regreso'!AK75</f>
        <v>1.6800000000000002</v>
      </c>
      <c r="D74" s="2">
        <f>'Hipot. 2 Ida + Regreso'!AL75</f>
        <v>1.3400000000000003</v>
      </c>
      <c r="E74" s="2">
        <f>'Hipot. 2 Ida + Regreso'!AM75</f>
        <v>0.63000000000000012</v>
      </c>
    </row>
    <row r="75" spans="2:10" x14ac:dyDescent="0.25">
      <c r="B75" s="3" t="s">
        <v>4</v>
      </c>
      <c r="C75" s="2" t="s">
        <v>59</v>
      </c>
      <c r="D75" s="2">
        <f>'Hipot. 2 Ida + Regreso'!AL76</f>
        <v>0.99</v>
      </c>
      <c r="E75" s="2">
        <f>'Hipot. 2 Ida + Regreso'!AM76</f>
        <v>2.7199999999999998</v>
      </c>
    </row>
    <row r="76" spans="2:10" x14ac:dyDescent="0.25">
      <c r="B76" s="3" t="s">
        <v>5</v>
      </c>
      <c r="C76" s="2" t="s">
        <v>59</v>
      </c>
      <c r="D76" s="2" t="str">
        <f>'Hipot. 2 Ida + Regreso'!AL77</f>
        <v>NA</v>
      </c>
      <c r="E76" s="2">
        <f>'Hipot. 2 Ida + Regreso'!AM77</f>
        <v>2.0300000000000002</v>
      </c>
    </row>
    <row r="77" spans="2:10" x14ac:dyDescent="0.25">
      <c r="B77" s="4" t="s">
        <v>8</v>
      </c>
      <c r="C77" s="2">
        <f>SUM(C73:C76)</f>
        <v>4.3900000000000006</v>
      </c>
      <c r="D77" s="2">
        <f>SUM(D73:D76)</f>
        <v>5.2600000000000007</v>
      </c>
      <c r="E77" s="2">
        <f>SUM(E73:E76)</f>
        <v>5.38</v>
      </c>
    </row>
    <row r="79" spans="2:10" x14ac:dyDescent="0.25">
      <c r="B79" s="20" t="s">
        <v>41</v>
      </c>
      <c r="C79" s="25"/>
      <c r="D79" s="25"/>
      <c r="E79" s="21"/>
    </row>
    <row r="80" spans="2:10" x14ac:dyDescent="0.25">
      <c r="B80" s="3"/>
      <c r="C80" s="3">
        <v>2000</v>
      </c>
      <c r="D80" s="3">
        <v>2007</v>
      </c>
      <c r="E80" s="3">
        <v>2015</v>
      </c>
    </row>
    <row r="81" spans="2:5" x14ac:dyDescent="0.25">
      <c r="B81" s="3" t="s">
        <v>6</v>
      </c>
      <c r="C81" s="2">
        <f>H8</f>
        <v>2.8000000000000001E-2</v>
      </c>
      <c r="D81" s="2">
        <f t="shared" ref="D81:E84" si="0">I8</f>
        <v>2.8000000000000001E-2</v>
      </c>
      <c r="E81" s="2" t="str">
        <f t="shared" si="0"/>
        <v>NA</v>
      </c>
    </row>
    <row r="82" spans="2:5" x14ac:dyDescent="0.25">
      <c r="B82" s="3" t="s">
        <v>3</v>
      </c>
      <c r="C82" s="2">
        <f t="shared" ref="C82:C84" si="1">H9</f>
        <v>4.0000000000000001E-3</v>
      </c>
      <c r="D82" s="2">
        <f t="shared" si="0"/>
        <v>4.0000000000000001E-3</v>
      </c>
      <c r="E82" s="2">
        <f t="shared" si="0"/>
        <v>4.0000000000000001E-3</v>
      </c>
    </row>
    <row r="83" spans="2:5" x14ac:dyDescent="0.25">
      <c r="B83" s="3" t="s">
        <v>4</v>
      </c>
      <c r="C83" s="2" t="str">
        <f t="shared" si="1"/>
        <v>NA</v>
      </c>
      <c r="D83" s="2">
        <f t="shared" si="0"/>
        <v>4.0000000000000001E-3</v>
      </c>
      <c r="E83" s="2">
        <f t="shared" si="0"/>
        <v>2.8000000000000001E-2</v>
      </c>
    </row>
    <row r="84" spans="2:5" x14ac:dyDescent="0.25">
      <c r="B84" s="3" t="s">
        <v>5</v>
      </c>
      <c r="C84" s="2" t="str">
        <f t="shared" si="1"/>
        <v>NA</v>
      </c>
      <c r="D84" s="2" t="str">
        <f t="shared" si="0"/>
        <v>NA</v>
      </c>
      <c r="E84" s="2">
        <f t="shared" si="0"/>
        <v>2.8000000000000001E-2</v>
      </c>
    </row>
    <row r="85" spans="2:5" x14ac:dyDescent="0.25">
      <c r="B85" s="4" t="s">
        <v>8</v>
      </c>
      <c r="C85" s="2">
        <f>SUM(C81:C84)</f>
        <v>3.2000000000000001E-2</v>
      </c>
      <c r="D85" s="2">
        <f>SUM(D81:D84)</f>
        <v>3.6000000000000004E-2</v>
      </c>
      <c r="E85" s="2">
        <f>SUM(E81:E84)</f>
        <v>0.06</v>
      </c>
    </row>
  </sheetData>
  <mergeCells count="79">
    <mergeCell ref="W6:X6"/>
    <mergeCell ref="C2:N2"/>
    <mergeCell ref="B4:J4"/>
    <mergeCell ref="L4:O4"/>
    <mergeCell ref="B6:E6"/>
    <mergeCell ref="G6:J6"/>
    <mergeCell ref="L6:O6"/>
    <mergeCell ref="Q6:R6"/>
    <mergeCell ref="T6:U6"/>
    <mergeCell ref="Z7:AA7"/>
    <mergeCell ref="Z8:AA8"/>
    <mergeCell ref="Z5:AA5"/>
    <mergeCell ref="Z6:AA6"/>
    <mergeCell ref="Z4:AA4"/>
    <mergeCell ref="Z13:AA13"/>
    <mergeCell ref="Z11:AA11"/>
    <mergeCell ref="Z12:AA12"/>
    <mergeCell ref="Z9:AA9"/>
    <mergeCell ref="Z10:AA10"/>
    <mergeCell ref="Z14:AA14"/>
    <mergeCell ref="Z15:AA15"/>
    <mergeCell ref="B14:E14"/>
    <mergeCell ref="G14:J14"/>
    <mergeCell ref="L14:O14"/>
    <mergeCell ref="Z21:AA21"/>
    <mergeCell ref="Z20:AA20"/>
    <mergeCell ref="Z18:AA18"/>
    <mergeCell ref="Z19:AA19"/>
    <mergeCell ref="Z16:AA16"/>
    <mergeCell ref="Z17:AA17"/>
    <mergeCell ref="Z25:AA25"/>
    <mergeCell ref="Z23:AA23"/>
    <mergeCell ref="Z24:AA24"/>
    <mergeCell ref="B22:E22"/>
    <mergeCell ref="G22:J22"/>
    <mergeCell ref="L22:O22"/>
    <mergeCell ref="Z28:AA28"/>
    <mergeCell ref="B30:E30"/>
    <mergeCell ref="G30:J30"/>
    <mergeCell ref="L30:O30"/>
    <mergeCell ref="Z26:AA26"/>
    <mergeCell ref="Z27:AA27"/>
    <mergeCell ref="Q26:R26"/>
    <mergeCell ref="T26:U26"/>
    <mergeCell ref="W26:X26"/>
    <mergeCell ref="B38:E38"/>
    <mergeCell ref="G38:J38"/>
    <mergeCell ref="L38:O38"/>
    <mergeCell ref="B46:E46"/>
    <mergeCell ref="G46:J46"/>
    <mergeCell ref="L46:O46"/>
    <mergeCell ref="B79:E79"/>
    <mergeCell ref="Q2:X2"/>
    <mergeCell ref="Q4:U4"/>
    <mergeCell ref="W4:X4"/>
    <mergeCell ref="Q10:R10"/>
    <mergeCell ref="T10:U10"/>
    <mergeCell ref="W10:X10"/>
    <mergeCell ref="Q14:R14"/>
    <mergeCell ref="T14:U14"/>
    <mergeCell ref="W14:X14"/>
    <mergeCell ref="B54:E54"/>
    <mergeCell ref="G54:J54"/>
    <mergeCell ref="L54:O54"/>
    <mergeCell ref="B62:E62"/>
    <mergeCell ref="G62:J62"/>
    <mergeCell ref="B71:E71"/>
    <mergeCell ref="R38:S38"/>
    <mergeCell ref="W18:X18"/>
    <mergeCell ref="Q22:R22"/>
    <mergeCell ref="T22:U22"/>
    <mergeCell ref="W22:X22"/>
    <mergeCell ref="Q30:R30"/>
    <mergeCell ref="T30:U30"/>
    <mergeCell ref="W30:X30"/>
    <mergeCell ref="Q34:R34"/>
    <mergeCell ref="T34:U34"/>
    <mergeCell ref="Q18:R18"/>
    <mergeCell ref="T18:U18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7"/>
  <sheetViews>
    <sheetView workbookViewId="0">
      <selection activeCell="B26" activeCellId="2" sqref="B23:E23 B25:E25 B26:E26"/>
    </sheetView>
  </sheetViews>
  <sheetFormatPr baseColWidth="10" defaultRowHeight="15" x14ac:dyDescent="0.25"/>
  <cols>
    <col min="2" max="2" width="33.7109375" bestFit="1" customWidth="1"/>
    <col min="3" max="3" width="9" bestFit="1" customWidth="1"/>
    <col min="4" max="4" width="20" bestFit="1" customWidth="1"/>
    <col min="5" max="5" width="11.7109375" bestFit="1" customWidth="1"/>
  </cols>
  <sheetData>
    <row r="3" spans="2:5" x14ac:dyDescent="0.25">
      <c r="B3" s="15"/>
      <c r="C3" s="9" t="s">
        <v>96</v>
      </c>
      <c r="D3" s="11" t="s">
        <v>97</v>
      </c>
      <c r="E3" s="11" t="s">
        <v>98</v>
      </c>
    </row>
    <row r="4" spans="2:5" x14ac:dyDescent="0.25">
      <c r="B4" s="18" t="s">
        <v>99</v>
      </c>
      <c r="C4" s="17">
        <f>'Real vs 100% Euro III'!AB5</f>
        <v>52.79</v>
      </c>
      <c r="D4" s="14">
        <f>'Real vs 50%EuII 50%EuIII'!AD6</f>
        <v>52.49</v>
      </c>
      <c r="E4" s="14">
        <f>'Real vs 100% Euro III'!AC5</f>
        <v>53.79</v>
      </c>
    </row>
    <row r="5" spans="2:5" x14ac:dyDescent="0.25">
      <c r="B5" s="18" t="s">
        <v>100</v>
      </c>
      <c r="C5" s="17">
        <f>'Real vs 100% Euro III'!AB6</f>
        <v>10.239999999999998</v>
      </c>
      <c r="D5" s="14">
        <f>'Real vs 50%EuII 50%EuIII'!AD7</f>
        <v>9.52</v>
      </c>
      <c r="E5" s="14">
        <f>'Real vs 100% Euro III'!AC6</f>
        <v>8.9600000000000009</v>
      </c>
    </row>
    <row r="6" spans="2:5" x14ac:dyDescent="0.25">
      <c r="B6" s="18" t="s">
        <v>101</v>
      </c>
      <c r="C6" s="17">
        <f>'Real vs 100% Euro III'!AB7</f>
        <v>8.34</v>
      </c>
      <c r="D6" s="14">
        <f>'Real vs 50%EuII 50%EuIII'!AD8</f>
        <v>7.7299999999999995</v>
      </c>
      <c r="E6" s="14">
        <f>'Real vs 100% Euro III'!AC7</f>
        <v>7.25</v>
      </c>
    </row>
    <row r="7" spans="2:5" x14ac:dyDescent="0.25">
      <c r="B7" s="18" t="s">
        <v>102</v>
      </c>
      <c r="C7" s="17">
        <f>'Real vs 100% Euro III'!AB8</f>
        <v>1.94</v>
      </c>
      <c r="D7" s="14">
        <f>'Real vs 50%EuII 50%EuIII'!AD9</f>
        <v>1.7800000000000002</v>
      </c>
      <c r="E7" s="14">
        <f>'Real vs 100% Euro III'!AC8</f>
        <v>1.6800000000000002</v>
      </c>
    </row>
    <row r="8" spans="2:5" x14ac:dyDescent="0.25">
      <c r="B8" s="18" t="s">
        <v>103</v>
      </c>
      <c r="C8" s="17">
        <f>'Real vs 100% Euro III'!AB9</f>
        <v>187.73999999999998</v>
      </c>
      <c r="D8" s="14">
        <f>'Real vs 50%EuII 50%EuIII'!AD10</f>
        <v>185.61</v>
      </c>
      <c r="E8" s="14">
        <f>'Real vs 100% Euro III'!AC9</f>
        <v>172.75</v>
      </c>
    </row>
    <row r="9" spans="2:5" x14ac:dyDescent="0.25">
      <c r="B9" s="18" t="s">
        <v>104</v>
      </c>
      <c r="C9" s="17">
        <f>'Real vs 100% Euro III'!AB10</f>
        <v>165.22</v>
      </c>
      <c r="D9" s="14">
        <f>'Real vs 50%EuII 50%EuIII'!AD11</f>
        <v>162.6</v>
      </c>
      <c r="E9" s="14">
        <f>'Real vs 100% Euro III'!AC10</f>
        <v>148.54999999999998</v>
      </c>
    </row>
    <row r="10" spans="2:5" x14ac:dyDescent="0.25">
      <c r="B10" s="18" t="s">
        <v>105</v>
      </c>
      <c r="C10" s="17">
        <f>'Real vs 100% Euro III'!AB11</f>
        <v>22.53</v>
      </c>
      <c r="D10" s="14">
        <f>'Real vs 50%EuII 50%EuIII'!AD12</f>
        <v>23</v>
      </c>
      <c r="E10" s="14">
        <f>'Real vs 100% Euro III'!AC11</f>
        <v>24.18</v>
      </c>
    </row>
    <row r="11" spans="2:5" x14ac:dyDescent="0.25">
      <c r="B11" s="18" t="s">
        <v>106</v>
      </c>
      <c r="C11" s="17">
        <f>'Real vs 100% Euro III'!AB12</f>
        <v>0.15</v>
      </c>
      <c r="D11" s="14">
        <f>'Real vs 50%EuII 50%EuIII'!AD13</f>
        <v>0.154</v>
      </c>
      <c r="E11" s="14">
        <f>'Real vs 100% Euro III'!AC12</f>
        <v>9.5000000000000001E-2</v>
      </c>
    </row>
    <row r="12" spans="2:5" x14ac:dyDescent="0.25">
      <c r="B12" s="18" t="s">
        <v>107</v>
      </c>
      <c r="C12" s="17">
        <f>'Real vs 100% Euro III'!AB13</f>
        <v>0.06</v>
      </c>
      <c r="D12" s="14">
        <f>'Real vs 50%EuII 50%EuIII'!AD14</f>
        <v>4.8000000000000001E-2</v>
      </c>
      <c r="E12" s="14">
        <f>'Real vs 100% Euro III'!AC13</f>
        <v>5.8000000000000003E-2</v>
      </c>
    </row>
    <row r="13" spans="2:5" x14ac:dyDescent="0.25">
      <c r="B13" s="18" t="s">
        <v>108</v>
      </c>
      <c r="C13" s="17">
        <f>'Real vs 100% Euro III'!AB14</f>
        <v>4.88</v>
      </c>
      <c r="D13" s="14">
        <f>'Real vs 50%EuII 50%EuIII'!AD15</f>
        <v>4.42</v>
      </c>
      <c r="E13" s="14">
        <f>'Real vs 100% Euro III'!AC14</f>
        <v>4.25</v>
      </c>
    </row>
    <row r="14" spans="2:5" x14ac:dyDescent="0.25">
      <c r="B14" s="18" t="s">
        <v>109</v>
      </c>
      <c r="C14" s="17">
        <f>'Real vs 100% Euro III'!AB15</f>
        <v>5.7</v>
      </c>
      <c r="D14" s="14">
        <f>'Real vs 50%EuII 50%EuIII'!AD16</f>
        <v>5.24</v>
      </c>
      <c r="E14" s="14">
        <f>'Real vs 100% Euro III'!AC15</f>
        <v>5.04</v>
      </c>
    </row>
    <row r="15" spans="2:5" x14ac:dyDescent="0.25">
      <c r="B15" s="18" t="s">
        <v>110</v>
      </c>
      <c r="C15" s="17">
        <f>'Real vs 100% Euro III'!AB16</f>
        <v>4.16</v>
      </c>
      <c r="D15" s="14">
        <f>'Real vs 50%EuII 50%EuIII'!AD17</f>
        <v>3.67</v>
      </c>
      <c r="E15" s="14">
        <f>'Real vs 100% Euro III'!AC16</f>
        <v>3.5</v>
      </c>
    </row>
    <row r="16" spans="2:5" x14ac:dyDescent="0.25">
      <c r="B16" s="18" t="s">
        <v>111</v>
      </c>
      <c r="C16" s="17">
        <f>'Real vs 100% Euro III'!AB17</f>
        <v>2.7600000000000002</v>
      </c>
      <c r="D16" s="14">
        <f>'Real vs 50%EuII 50%EuIII'!AD18</f>
        <v>2.48</v>
      </c>
      <c r="E16" s="14">
        <f>'Real vs 100% Euro III'!AC17</f>
        <v>2.46</v>
      </c>
    </row>
    <row r="17" spans="2:5" x14ac:dyDescent="0.25">
      <c r="B17" s="18" t="s">
        <v>112</v>
      </c>
      <c r="C17" s="17">
        <f>'Real vs 100% Euro III'!AB18</f>
        <v>1.06</v>
      </c>
      <c r="D17" s="14">
        <f>'Real vs 50%EuII 50%EuIII'!AD19</f>
        <v>0.85</v>
      </c>
      <c r="E17" s="14">
        <f>'Real vs 100% Euro III'!AC18</f>
        <v>0.74</v>
      </c>
    </row>
    <row r="18" spans="2:5" x14ac:dyDescent="0.25">
      <c r="B18" s="18" t="s">
        <v>113</v>
      </c>
      <c r="C18" s="17">
        <f>'Real vs 100% Euro III'!AB19</f>
        <v>5963.55</v>
      </c>
      <c r="D18" s="14">
        <f>'Real vs 50%EuII 50%EuIII'!AD20</f>
        <v>5975.89</v>
      </c>
      <c r="E18" s="14">
        <f>'Real vs 100% Euro III'!AC19</f>
        <v>6092.16</v>
      </c>
    </row>
    <row r="19" spans="2:5" x14ac:dyDescent="0.25">
      <c r="B19" s="18" t="s">
        <v>114</v>
      </c>
      <c r="C19" s="17">
        <f>'Real vs 100% Euro III'!AB20</f>
        <v>18814.54</v>
      </c>
      <c r="D19" s="14">
        <f>'Real vs 50%EuII 50%EuIII'!AD21</f>
        <v>18851.080000000002</v>
      </c>
      <c r="E19" s="14">
        <f>'Real vs 100% Euro III'!AC20</f>
        <v>19212.550000000003</v>
      </c>
    </row>
    <row r="20" spans="2:5" x14ac:dyDescent="0.25">
      <c r="B20" s="18" t="s">
        <v>115</v>
      </c>
      <c r="C20" s="17">
        <f>'Real vs 100% Euro III'!AB21</f>
        <v>5.38</v>
      </c>
      <c r="D20" s="14">
        <f>'Real vs 50%EuII 50%EuIII'!AD22</f>
        <v>5.34</v>
      </c>
      <c r="E20" s="14">
        <f>'Real vs 100% Euro III'!AC21</f>
        <v>5.49</v>
      </c>
    </row>
    <row r="21" spans="2:5" x14ac:dyDescent="0.25">
      <c r="B21" s="13"/>
      <c r="C21" s="2"/>
      <c r="D21" s="2"/>
      <c r="E21" s="2"/>
    </row>
    <row r="22" spans="2:5" x14ac:dyDescent="0.25">
      <c r="B22" s="18" t="s">
        <v>116</v>
      </c>
      <c r="C22" s="17">
        <f>'Real vs 100% Euro III'!AB23</f>
        <v>3.15</v>
      </c>
      <c r="D22" s="14">
        <f>'Real vs 50%EuII 50%EuIII'!AD24</f>
        <v>1.7000000000000002</v>
      </c>
      <c r="E22" s="14">
        <f>'Real vs 100% Euro III'!AC23</f>
        <v>1.43</v>
      </c>
    </row>
    <row r="23" spans="2:5" x14ac:dyDescent="0.25">
      <c r="B23" s="18" t="s">
        <v>117</v>
      </c>
      <c r="C23" s="17">
        <f>'Real vs 100% Euro III'!AB24</f>
        <v>7.2000000000000008E-2</v>
      </c>
      <c r="D23" s="14">
        <f>'Real vs 50%EuII 50%EuIII'!AD25</f>
        <v>3.2000000000000001E-2</v>
      </c>
      <c r="E23" s="14">
        <f>'Real vs 100% Euro III'!AC24</f>
        <v>2.9000000000000001E-2</v>
      </c>
    </row>
    <row r="24" spans="2:5" x14ac:dyDescent="0.25">
      <c r="B24" s="18" t="s">
        <v>118</v>
      </c>
      <c r="C24" s="17">
        <f>'Real vs 100% Euro III'!AB25</f>
        <v>23.21</v>
      </c>
      <c r="D24" s="14">
        <f>'Real vs 50%EuII 50%EuIII'!AD26</f>
        <v>12.98</v>
      </c>
      <c r="E24" s="14">
        <f>'Real vs 100% Euro III'!AC25</f>
        <v>10.81</v>
      </c>
    </row>
    <row r="25" spans="2:5" x14ac:dyDescent="0.25">
      <c r="B25" s="18" t="s">
        <v>119</v>
      </c>
      <c r="C25" s="17">
        <f>'Real vs 100% Euro III'!AB26</f>
        <v>0.2</v>
      </c>
      <c r="D25" s="14">
        <f>'Real vs 50%EuII 50%EuIII'!AD27</f>
        <v>0.11299999999999999</v>
      </c>
      <c r="E25" s="14">
        <f>'Real vs 100% Euro III'!AC26</f>
        <v>9.8000000000000004E-2</v>
      </c>
    </row>
    <row r="26" spans="2:5" x14ac:dyDescent="0.25">
      <c r="B26" s="18" t="s">
        <v>120</v>
      </c>
      <c r="C26" s="17">
        <f>'Real vs 100% Euro III'!AB27</f>
        <v>1.4E-2</v>
      </c>
      <c r="D26" s="14">
        <f>'Real vs 50%EuII 50%EuIII'!AD28</f>
        <v>1.2E-2</v>
      </c>
      <c r="E26" s="14">
        <f>'Real vs 100% Euro III'!AC27</f>
        <v>6.0000000000000001E-3</v>
      </c>
    </row>
    <row r="27" spans="2:5" x14ac:dyDescent="0.25">
      <c r="B27" s="18" t="s">
        <v>121</v>
      </c>
      <c r="C27" s="17">
        <f>'Real vs 100% Euro III'!AB28</f>
        <v>17.79</v>
      </c>
      <c r="D27" s="14">
        <f>'Real vs 50%EuII 50%EuIII'!AD29</f>
        <v>8.7399999999999984</v>
      </c>
      <c r="E27" s="14">
        <f>'Real vs 100% Euro III'!AC28</f>
        <v>7.6400000000000006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Gráficos</vt:lpstr>
      </vt:variant>
      <vt:variant>
        <vt:i4>8</vt:i4>
      </vt:variant>
    </vt:vector>
  </HeadingPairs>
  <TitlesOfParts>
    <vt:vector size="17" baseType="lpstr">
      <vt:lpstr>Hipotetico 1 ida</vt:lpstr>
      <vt:lpstr>Hipotetico 1 regreso</vt:lpstr>
      <vt:lpstr>Hipot. 1 Ida + Regreso</vt:lpstr>
      <vt:lpstr>Real vs 50%EuII 50%EuIII</vt:lpstr>
      <vt:lpstr>Hipotetico 2 ida</vt:lpstr>
      <vt:lpstr>Hipotetico 2 regreso</vt:lpstr>
      <vt:lpstr>Hipot. 2 Ida + Regreso</vt:lpstr>
      <vt:lpstr>Real vs 100% Euro III</vt:lpstr>
      <vt:lpstr>Real vs hip.1 vs hip2</vt:lpstr>
      <vt:lpstr>CO, VOC NMVOC</vt:lpstr>
      <vt:lpstr>CH4, SO2</vt:lpstr>
      <vt:lpstr>NOx, NO y NO2</vt:lpstr>
      <vt:lpstr>N2O, NH3</vt:lpstr>
      <vt:lpstr>Material particulado, EC y OM</vt:lpstr>
      <vt:lpstr>FC, CO2</vt:lpstr>
      <vt:lpstr>Pb, Cu, Zn</vt:lpstr>
      <vt:lpstr>Cd, Ni, Se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Ceballos</dc:creator>
  <cp:lastModifiedBy>Biblioteca</cp:lastModifiedBy>
  <cp:lastPrinted>2016-01-20T14:28:23Z</cp:lastPrinted>
  <dcterms:created xsi:type="dcterms:W3CDTF">2015-11-25T14:09:16Z</dcterms:created>
  <dcterms:modified xsi:type="dcterms:W3CDTF">2016-03-03T08:25:24Z</dcterms:modified>
</cp:coreProperties>
</file>