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FG\Análisis conformacional\"/>
    </mc:Choice>
  </mc:AlternateContent>
  <xr:revisionPtr revIDLastSave="0" documentId="13_ncr:1_{FAD3AF9E-24F8-47CE-AC5D-2BCA926210F3}" xr6:coauthVersionLast="33" xr6:coauthVersionMax="33" xr10:uidLastSave="{00000000-0000-0000-0000-000000000000}"/>
  <bookViews>
    <workbookView xWindow="0" yWindow="0" windowWidth="20490" windowHeight="8115" xr2:uid="{00000000-000D-0000-FFFF-FFFF00000000}"/>
  </bookViews>
  <sheets>
    <sheet name="Hoja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Q6" i="1" s="1"/>
  <c r="L26" i="1" l="1"/>
  <c r="L22" i="1"/>
  <c r="L18" i="1"/>
  <c r="L14" i="1"/>
  <c r="L10" i="1"/>
  <c r="L6" i="1"/>
  <c r="Q25" i="1"/>
  <c r="Q20" i="1"/>
  <c r="Q16" i="1"/>
  <c r="Q12" i="1"/>
  <c r="L25" i="1"/>
  <c r="L21" i="1"/>
  <c r="L17" i="1"/>
  <c r="L13" i="1"/>
  <c r="L9" i="1"/>
  <c r="L5" i="1"/>
  <c r="Q23" i="1"/>
  <c r="Q19" i="1"/>
  <c r="Q15" i="1"/>
  <c r="Q11" i="1"/>
  <c r="R11" i="1" s="1"/>
  <c r="Q7" i="1"/>
  <c r="L8" i="1"/>
  <c r="Q4" i="1"/>
  <c r="Q22" i="1"/>
  <c r="R22" i="1" s="1"/>
  <c r="Q18" i="1"/>
  <c r="Q14" i="1"/>
  <c r="Q10" i="1"/>
  <c r="L27" i="1"/>
  <c r="Q24" i="1"/>
  <c r="L24" i="1"/>
  <c r="L20" i="1"/>
  <c r="L16" i="1"/>
  <c r="L12" i="1"/>
  <c r="L4" i="1"/>
  <c r="L23" i="1"/>
  <c r="L19" i="1"/>
  <c r="L15" i="1"/>
  <c r="L11" i="1"/>
  <c r="L7" i="1"/>
  <c r="Q26" i="1"/>
  <c r="R26" i="1" s="1"/>
  <c r="Q21" i="1"/>
  <c r="Q17" i="1"/>
  <c r="Q13" i="1"/>
  <c r="Q9" i="1"/>
  <c r="R9" i="1" s="1"/>
  <c r="Q5" i="1"/>
  <c r="Q8" i="1"/>
  <c r="R8" i="1" s="1"/>
  <c r="Q27" i="1"/>
  <c r="Q29" i="1"/>
  <c r="R24" i="1" s="1"/>
  <c r="L29" i="1"/>
  <c r="M16" i="1" s="1"/>
  <c r="R12" i="1" l="1"/>
  <c r="R25" i="1"/>
  <c r="R7" i="1"/>
  <c r="R23" i="1"/>
  <c r="R17" i="1"/>
  <c r="R27" i="1"/>
  <c r="R6" i="1"/>
  <c r="R15" i="1"/>
  <c r="R16" i="1"/>
  <c r="R10" i="1"/>
  <c r="R20" i="1"/>
  <c r="R19" i="1"/>
  <c r="R18" i="1"/>
  <c r="R21" i="1"/>
  <c r="R14" i="1"/>
  <c r="R13" i="1"/>
  <c r="R5" i="1"/>
  <c r="R4" i="1"/>
  <c r="M13" i="1"/>
  <c r="M26" i="1"/>
  <c r="M10" i="1"/>
  <c r="M8" i="1"/>
  <c r="M15" i="1"/>
  <c r="M4" i="1"/>
  <c r="M9" i="1"/>
  <c r="M6" i="1"/>
  <c r="M19" i="1"/>
  <c r="M25" i="1"/>
  <c r="M22" i="1"/>
  <c r="M11" i="1"/>
  <c r="M17" i="1"/>
  <c r="M12" i="1"/>
  <c r="M14" i="1"/>
  <c r="M24" i="1"/>
  <c r="M27" i="1"/>
  <c r="M5" i="1"/>
  <c r="M21" i="1"/>
  <c r="M20" i="1"/>
  <c r="M18" i="1"/>
  <c r="M7" i="1"/>
  <c r="M23" i="1"/>
</calcChain>
</file>

<file path=xl/sharedStrings.xml><?xml version="1.0" encoding="utf-8"?>
<sst xmlns="http://schemas.openxmlformats.org/spreadsheetml/2006/main" count="76" uniqueCount="46">
  <si>
    <t>DISTRIBUCIÓN ESTADÍSTICA MAXWELL-BOLTZMANN</t>
  </si>
  <si>
    <t>Vacío</t>
  </si>
  <si>
    <t>Confórmero</t>
  </si>
  <si>
    <t>1-anti</t>
  </si>
  <si>
    <t>1-syn</t>
  </si>
  <si>
    <t>2-anti</t>
  </si>
  <si>
    <t>2-syn</t>
  </si>
  <si>
    <t>3-anti</t>
  </si>
  <si>
    <t>3-syn</t>
  </si>
  <si>
    <t>4-anti</t>
  </si>
  <si>
    <t>4-syn</t>
  </si>
  <si>
    <t>5-anti</t>
  </si>
  <si>
    <t>5-syn</t>
  </si>
  <si>
    <t>6-anti</t>
  </si>
  <si>
    <t>6-syn</t>
  </si>
  <si>
    <t>7-anti</t>
  </si>
  <si>
    <t>7-syn</t>
  </si>
  <si>
    <t>8-anti</t>
  </si>
  <si>
    <t>8-syn</t>
  </si>
  <si>
    <t>9-anti</t>
  </si>
  <si>
    <t>9-syn</t>
  </si>
  <si>
    <t>10-anti</t>
  </si>
  <si>
    <t>10-syn</t>
  </si>
  <si>
    <t>11-anti</t>
  </si>
  <si>
    <t>11-syn</t>
  </si>
  <si>
    <t>12-anti</t>
  </si>
  <si>
    <t>12-syn</t>
  </si>
  <si>
    <t>∆(E+G)  (kJ/mol)</t>
  </si>
  <si>
    <t>R</t>
  </si>
  <si>
    <t>T</t>
  </si>
  <si>
    <t>kJ/(K*mol)</t>
  </si>
  <si>
    <t>K</t>
  </si>
  <si>
    <r>
      <t>N</t>
    </r>
    <r>
      <rPr>
        <vertAlign val="subscript"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/N</t>
    </r>
    <r>
      <rPr>
        <vertAlign val="subscript"/>
        <sz val="11"/>
        <color theme="1"/>
        <rFont val="Calibri"/>
        <family val="2"/>
        <scheme val="minor"/>
      </rPr>
      <t>0</t>
    </r>
  </si>
  <si>
    <t>Solución</t>
  </si>
  <si>
    <t>SUMA TOTAL</t>
  </si>
  <si>
    <t>%</t>
  </si>
  <si>
    <t>Nombre</t>
  </si>
  <si>
    <t>Gpy(out)</t>
  </si>
  <si>
    <t>Gph(out)</t>
  </si>
  <si>
    <t>Gpy(up)</t>
  </si>
  <si>
    <t>Anti(ph)</t>
  </si>
  <si>
    <t>Anti(up)</t>
  </si>
  <si>
    <t>Anti(py)</t>
  </si>
  <si>
    <t>Gph(up)</t>
  </si>
  <si>
    <t>Gpy(in)</t>
  </si>
  <si>
    <t>Gph(in)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</si>
</sst>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4" borderId="0" xfId="0" applyFill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aseline="0"/>
              <a:t>EN VACÍO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Hoja1!$J$4:$J$27</c:f>
              <c:strCache>
                <c:ptCount val="24"/>
                <c:pt idx="0">
                  <c:v>1-anti</c:v>
                </c:pt>
                <c:pt idx="1">
                  <c:v>1-syn</c:v>
                </c:pt>
                <c:pt idx="2">
                  <c:v>2-anti</c:v>
                </c:pt>
                <c:pt idx="3">
                  <c:v>2-syn</c:v>
                </c:pt>
                <c:pt idx="4">
                  <c:v>3-anti</c:v>
                </c:pt>
                <c:pt idx="5">
                  <c:v>3-syn</c:v>
                </c:pt>
                <c:pt idx="6">
                  <c:v>4-anti</c:v>
                </c:pt>
                <c:pt idx="7">
                  <c:v>4-syn</c:v>
                </c:pt>
                <c:pt idx="8">
                  <c:v>5-anti</c:v>
                </c:pt>
                <c:pt idx="9">
                  <c:v>5-syn</c:v>
                </c:pt>
                <c:pt idx="10">
                  <c:v>6-anti</c:v>
                </c:pt>
                <c:pt idx="11">
                  <c:v>6-syn</c:v>
                </c:pt>
                <c:pt idx="12">
                  <c:v>7-anti</c:v>
                </c:pt>
                <c:pt idx="13">
                  <c:v>7-syn</c:v>
                </c:pt>
                <c:pt idx="14">
                  <c:v>8-anti</c:v>
                </c:pt>
                <c:pt idx="15">
                  <c:v>8-syn</c:v>
                </c:pt>
                <c:pt idx="16">
                  <c:v>9-anti</c:v>
                </c:pt>
                <c:pt idx="17">
                  <c:v>9-syn</c:v>
                </c:pt>
                <c:pt idx="18">
                  <c:v>10-anti</c:v>
                </c:pt>
                <c:pt idx="19">
                  <c:v>10-syn</c:v>
                </c:pt>
                <c:pt idx="20">
                  <c:v>11-anti</c:v>
                </c:pt>
                <c:pt idx="21">
                  <c:v>11-syn</c:v>
                </c:pt>
                <c:pt idx="22">
                  <c:v>12-anti</c:v>
                </c:pt>
                <c:pt idx="23">
                  <c:v>12-syn</c:v>
                </c:pt>
              </c:strCache>
            </c:strRef>
          </c:cat>
          <c:val>
            <c:numRef>
              <c:f>Hoja1!$M$4:$M$27</c:f>
              <c:numCache>
                <c:formatCode>0.0000</c:formatCode>
                <c:ptCount val="24"/>
                <c:pt idx="0">
                  <c:v>17.356704555886886</c:v>
                </c:pt>
                <c:pt idx="1">
                  <c:v>13.386218581732601</c:v>
                </c:pt>
                <c:pt idx="2">
                  <c:v>8.0131241779936673</c:v>
                </c:pt>
                <c:pt idx="3">
                  <c:v>3.0893036207942965</c:v>
                </c:pt>
                <c:pt idx="4">
                  <c:v>21.297734996125023</c:v>
                </c:pt>
                <c:pt idx="5">
                  <c:v>9.7702424906543097</c:v>
                </c:pt>
                <c:pt idx="6">
                  <c:v>2.0648617332267549</c:v>
                </c:pt>
                <c:pt idx="7">
                  <c:v>1.3061051665238885</c:v>
                </c:pt>
                <c:pt idx="8">
                  <c:v>1.600972414734156</c:v>
                </c:pt>
                <c:pt idx="9">
                  <c:v>1.3978054022019353</c:v>
                </c:pt>
                <c:pt idx="10">
                  <c:v>1.7316370912125199</c:v>
                </c:pt>
                <c:pt idx="11">
                  <c:v>1.5992759361571609</c:v>
                </c:pt>
                <c:pt idx="12">
                  <c:v>2.5310264130842279</c:v>
                </c:pt>
                <c:pt idx="13">
                  <c:v>1.9896438927073661</c:v>
                </c:pt>
                <c:pt idx="14">
                  <c:v>0.82441223080606962</c:v>
                </c:pt>
                <c:pt idx="15">
                  <c:v>0.8209234106400265</c:v>
                </c:pt>
                <c:pt idx="16">
                  <c:v>1.5908204704365159</c:v>
                </c:pt>
                <c:pt idx="17">
                  <c:v>1.4187078234182611</c:v>
                </c:pt>
                <c:pt idx="18">
                  <c:v>2.5203153929649336</c:v>
                </c:pt>
                <c:pt idx="19">
                  <c:v>2.0868702094775728</c:v>
                </c:pt>
                <c:pt idx="20">
                  <c:v>2.0495940484777848</c:v>
                </c:pt>
                <c:pt idx="21">
                  <c:v>1.3270425336258207</c:v>
                </c:pt>
                <c:pt idx="22">
                  <c:v>0.17891272004879016</c:v>
                </c:pt>
                <c:pt idx="23">
                  <c:v>4.7744687069412491E-2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7F-489E-A5E6-0098A5640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0701448"/>
        <c:axId val="540700136"/>
      </c:barChart>
      <c:catAx>
        <c:axId val="5407014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Confórmero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40700136"/>
        <c:crosses val="autoZero"/>
        <c:auto val="1"/>
        <c:lblAlgn val="ctr"/>
        <c:lblOffset val="100"/>
        <c:noMultiLvlLbl val="0"/>
      </c:catAx>
      <c:valAx>
        <c:axId val="5407001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Porcentaje,</a:t>
                </a:r>
                <a:r>
                  <a:rPr lang="es-ES" baseline="0"/>
                  <a:t> %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4070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EN SOLUCIÓN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Hoja1!$O$4:$O$27</c:f>
              <c:strCache>
                <c:ptCount val="24"/>
                <c:pt idx="0">
                  <c:v>1-anti</c:v>
                </c:pt>
                <c:pt idx="1">
                  <c:v>1-syn</c:v>
                </c:pt>
                <c:pt idx="2">
                  <c:v>2-anti</c:v>
                </c:pt>
                <c:pt idx="3">
                  <c:v>2-syn</c:v>
                </c:pt>
                <c:pt idx="4">
                  <c:v>3-anti</c:v>
                </c:pt>
                <c:pt idx="5">
                  <c:v>3-syn</c:v>
                </c:pt>
                <c:pt idx="6">
                  <c:v>4-anti</c:v>
                </c:pt>
                <c:pt idx="7">
                  <c:v>4-syn</c:v>
                </c:pt>
                <c:pt idx="8">
                  <c:v>5-anti</c:v>
                </c:pt>
                <c:pt idx="9">
                  <c:v>5-syn</c:v>
                </c:pt>
                <c:pt idx="10">
                  <c:v>6-anti</c:v>
                </c:pt>
                <c:pt idx="11">
                  <c:v>6-syn</c:v>
                </c:pt>
                <c:pt idx="12">
                  <c:v>7-anti</c:v>
                </c:pt>
                <c:pt idx="13">
                  <c:v>7-syn</c:v>
                </c:pt>
                <c:pt idx="14">
                  <c:v>8-anti</c:v>
                </c:pt>
                <c:pt idx="15">
                  <c:v>8-syn</c:v>
                </c:pt>
                <c:pt idx="16">
                  <c:v>9-anti</c:v>
                </c:pt>
                <c:pt idx="17">
                  <c:v>9-syn</c:v>
                </c:pt>
                <c:pt idx="18">
                  <c:v>10-anti</c:v>
                </c:pt>
                <c:pt idx="19">
                  <c:v>10-syn</c:v>
                </c:pt>
                <c:pt idx="20">
                  <c:v>11-anti</c:v>
                </c:pt>
                <c:pt idx="21">
                  <c:v>11-syn</c:v>
                </c:pt>
                <c:pt idx="22">
                  <c:v>12-anti</c:v>
                </c:pt>
                <c:pt idx="23">
                  <c:v>12-syn</c:v>
                </c:pt>
              </c:strCache>
            </c:strRef>
          </c:cat>
          <c:val>
            <c:numRef>
              <c:f>Hoja1!$R$4:$R$27</c:f>
              <c:numCache>
                <c:formatCode>0.0000</c:formatCode>
                <c:ptCount val="24"/>
                <c:pt idx="0">
                  <c:v>8.5703839730215261</c:v>
                </c:pt>
                <c:pt idx="1">
                  <c:v>3.812582578927131</c:v>
                </c:pt>
                <c:pt idx="2">
                  <c:v>0.43473550386466664</c:v>
                </c:pt>
                <c:pt idx="3">
                  <c:v>0.28028529639837063</c:v>
                </c:pt>
                <c:pt idx="4">
                  <c:v>31.642456947373422</c:v>
                </c:pt>
                <c:pt idx="5">
                  <c:v>14.091253360176555</c:v>
                </c:pt>
                <c:pt idx="6">
                  <c:v>2.5864011848723445</c:v>
                </c:pt>
                <c:pt idx="7">
                  <c:v>2.9155891773049469</c:v>
                </c:pt>
                <c:pt idx="8">
                  <c:v>2.537510547124898</c:v>
                </c:pt>
                <c:pt idx="9">
                  <c:v>3.1037923963027492</c:v>
                </c:pt>
                <c:pt idx="10">
                  <c:v>1.9078656315103157</c:v>
                </c:pt>
                <c:pt idx="11">
                  <c:v>2.2701836315521029</c:v>
                </c:pt>
                <c:pt idx="12">
                  <c:v>3.7405134835219829</c:v>
                </c:pt>
                <c:pt idx="13">
                  <c:v>3.0483517343411997</c:v>
                </c:pt>
                <c:pt idx="14">
                  <c:v>0.39017512709372182</c:v>
                </c:pt>
                <c:pt idx="15">
                  <c:v>0.38524252808746662</c:v>
                </c:pt>
                <c:pt idx="16">
                  <c:v>2.537510547124898</c:v>
                </c:pt>
                <c:pt idx="17">
                  <c:v>3.1005034468746966</c:v>
                </c:pt>
                <c:pt idx="18">
                  <c:v>3.7286351168727685</c:v>
                </c:pt>
                <c:pt idx="19">
                  <c:v>3.0483517343411997</c:v>
                </c:pt>
                <c:pt idx="20">
                  <c:v>2.5864011848723445</c:v>
                </c:pt>
                <c:pt idx="21">
                  <c:v>2.9094134132733092</c:v>
                </c:pt>
                <c:pt idx="22">
                  <c:v>0.2152529793891621</c:v>
                </c:pt>
                <c:pt idx="23">
                  <c:v>0.15660847577821346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D0-4556-BCF1-FD3211082D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1820120"/>
        <c:axId val="541820448"/>
      </c:barChart>
      <c:catAx>
        <c:axId val="541820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Confórmero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41820448"/>
        <c:crosses val="autoZero"/>
        <c:auto val="1"/>
        <c:lblAlgn val="ctr"/>
        <c:lblOffset val="100"/>
        <c:noMultiLvlLbl val="0"/>
      </c:catAx>
      <c:valAx>
        <c:axId val="5418204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Porcentaje,</a:t>
                </a:r>
                <a:r>
                  <a:rPr lang="es-ES" baseline="0"/>
                  <a:t> %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41820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1</xdr:row>
      <xdr:rowOff>180975</xdr:rowOff>
    </xdr:from>
    <xdr:to>
      <xdr:col>3</xdr:col>
      <xdr:colOff>361950</xdr:colOff>
      <xdr:row>10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A5B1BA3-7911-410E-A9B8-798849A0E5D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3374" t="20836" r="28981" b="56896"/>
        <a:stretch/>
      </xdr:blipFill>
      <xdr:spPr>
        <a:xfrm>
          <a:off x="352425" y="371475"/>
          <a:ext cx="2295525" cy="1628775"/>
        </a:xfrm>
        <a:prstGeom prst="rect">
          <a:avLst/>
        </a:prstGeom>
        <a:ln w="190500" cap="sq">
          <a:solidFill>
            <a:srgbClr val="C8C6BD"/>
          </a:solidFill>
          <a:prstDash val="solid"/>
          <a:miter lim="800000"/>
        </a:ln>
        <a:effectLst>
          <a:outerShdw blurRad="254000" algn="bl" rotWithShape="0">
            <a:srgbClr val="000000">
              <a:alpha val="43000"/>
            </a:srgbClr>
          </a:outerShdw>
        </a:effectLst>
        <a:scene3d>
          <a:camera prst="perspectiveFront" fov="5400000"/>
          <a:lightRig rig="threePt" dir="t">
            <a:rot lat="0" lon="0" rev="2100000"/>
          </a:lightRig>
        </a:scene3d>
        <a:sp3d extrusionH="25400">
          <a:bevelT w="304800" h="152400" prst="hardEdge"/>
          <a:extrusionClr>
            <a:srgbClr val="000000"/>
          </a:extrusionClr>
        </a:sp3d>
      </xdr:spPr>
    </xdr:pic>
    <xdr:clientData/>
  </xdr:twoCellAnchor>
  <xdr:twoCellAnchor>
    <xdr:from>
      <xdr:col>19</xdr:col>
      <xdr:colOff>21827</xdr:colOff>
      <xdr:row>23</xdr:row>
      <xdr:rowOff>21431</xdr:rowOff>
    </xdr:from>
    <xdr:to>
      <xdr:col>26</xdr:col>
      <xdr:colOff>15875</xdr:colOff>
      <xdr:row>39</xdr:row>
      <xdr:rowOff>174625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3113418-2F22-4352-9049-5903D5E716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21828</xdr:colOff>
      <xdr:row>2</xdr:row>
      <xdr:rowOff>207962</xdr:rowOff>
    </xdr:from>
    <xdr:to>
      <xdr:col>26</xdr:col>
      <xdr:colOff>0</xdr:colOff>
      <xdr:row>21</xdr:row>
      <xdr:rowOff>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A95BCBA6-61F0-4A1B-9D87-FCCFD16921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9"/>
  <sheetViews>
    <sheetView tabSelected="1" topLeftCell="C1" zoomScale="60" zoomScaleNormal="60" workbookViewId="0">
      <selection activeCell="P38" sqref="P38"/>
    </sheetView>
  </sheetViews>
  <sheetFormatPr baseColWidth="10" defaultRowHeight="15" x14ac:dyDescent="0.25"/>
  <cols>
    <col min="11" max="11" width="16.7109375" customWidth="1"/>
    <col min="16" max="16" width="15" customWidth="1"/>
  </cols>
  <sheetData>
    <row r="1" spans="1:18" x14ac:dyDescent="0.25">
      <c r="A1" s="1" t="s">
        <v>0</v>
      </c>
      <c r="B1" s="1"/>
      <c r="C1" s="1"/>
      <c r="D1" s="1"/>
      <c r="E1" s="1"/>
    </row>
    <row r="2" spans="1:18" x14ac:dyDescent="0.25">
      <c r="J2" s="2" t="s">
        <v>1</v>
      </c>
      <c r="O2" s="2" t="s">
        <v>33</v>
      </c>
    </row>
    <row r="3" spans="1:18" ht="18" x14ac:dyDescent="0.35">
      <c r="I3" s="6" t="s">
        <v>36</v>
      </c>
      <c r="J3" s="3" t="s">
        <v>2</v>
      </c>
      <c r="K3" s="6" t="s">
        <v>27</v>
      </c>
      <c r="L3" s="6" t="s">
        <v>32</v>
      </c>
      <c r="M3" s="6" t="s">
        <v>35</v>
      </c>
      <c r="O3" s="3" t="s">
        <v>2</v>
      </c>
      <c r="P3" s="6" t="s">
        <v>27</v>
      </c>
      <c r="Q3" s="6" t="s">
        <v>32</v>
      </c>
      <c r="R3" s="6" t="s">
        <v>35</v>
      </c>
    </row>
    <row r="4" spans="1:18" x14ac:dyDescent="0.25">
      <c r="I4" s="5" t="s">
        <v>37</v>
      </c>
      <c r="J4" s="4" t="s">
        <v>3</v>
      </c>
      <c r="K4" s="8">
        <v>0.50672149991459037</v>
      </c>
      <c r="L4" s="8">
        <f>EXP(-K4/($F$5*$F$6))</f>
        <v>0.8149554193929458</v>
      </c>
      <c r="M4" s="8">
        <f>(L4/$L$29)*100</f>
        <v>17.356704555886886</v>
      </c>
      <c r="O4" s="4" t="s">
        <v>3</v>
      </c>
      <c r="P4" s="8">
        <v>3.2346159998924691</v>
      </c>
      <c r="Q4" s="8">
        <f>EXP(-P4/($F$5*$F$6))</f>
        <v>0.27085077455506934</v>
      </c>
      <c r="R4" s="8">
        <f>(Q4/$Q$29)*100</f>
        <v>8.5703839730215261</v>
      </c>
    </row>
    <row r="5" spans="1:18" x14ac:dyDescent="0.25">
      <c r="E5" s="6" t="s">
        <v>28</v>
      </c>
      <c r="F5" s="5">
        <f>8.31*10^-3</f>
        <v>8.3100000000000014E-3</v>
      </c>
      <c r="G5" t="s">
        <v>30</v>
      </c>
      <c r="I5" s="5"/>
      <c r="J5" s="4" t="s">
        <v>4</v>
      </c>
      <c r="K5" s="8">
        <v>1.1499690000814553</v>
      </c>
      <c r="L5" s="8">
        <f t="shared" ref="L5:L26" si="0">EXP(-K5/($F$5*$F$6))</f>
        <v>0.62852780280006926</v>
      </c>
      <c r="M5" s="8">
        <f t="shared" ref="M5:M27" si="1">(L5/$L$29)*100</f>
        <v>13.386218581732601</v>
      </c>
      <c r="O5" s="4" t="s">
        <v>4</v>
      </c>
      <c r="P5" s="8">
        <v>5.2404979999023453</v>
      </c>
      <c r="Q5" s="8">
        <f t="shared" ref="Q5:Q26" si="2">EXP(-P5/($F$5*$F$6))</f>
        <v>0.12048946089325742</v>
      </c>
      <c r="R5" s="8">
        <f t="shared" ref="R5:R27" si="3">(Q5/$Q$29)*100</f>
        <v>3.812582578927131</v>
      </c>
    </row>
    <row r="6" spans="1:18" x14ac:dyDescent="0.25">
      <c r="E6" s="6" t="s">
        <v>29</v>
      </c>
      <c r="F6" s="5">
        <v>298</v>
      </c>
      <c r="G6" t="s">
        <v>31</v>
      </c>
      <c r="I6" s="5" t="s">
        <v>38</v>
      </c>
      <c r="J6" s="4" t="s">
        <v>5</v>
      </c>
      <c r="K6" s="8">
        <v>2.4207110001564729</v>
      </c>
      <c r="L6" s="8">
        <f t="shared" si="0"/>
        <v>0.37624302206087179</v>
      </c>
      <c r="M6" s="8">
        <f t="shared" si="1"/>
        <v>8.0131241779936673</v>
      </c>
      <c r="O6" s="4" t="s">
        <v>5</v>
      </c>
      <c r="P6" s="8">
        <v>10.61752199975848</v>
      </c>
      <c r="Q6" s="8">
        <f t="shared" si="2"/>
        <v>1.37389932958652E-2</v>
      </c>
      <c r="R6" s="8">
        <f t="shared" si="3"/>
        <v>0.43473550386466664</v>
      </c>
    </row>
    <row r="7" spans="1:18" x14ac:dyDescent="0.25">
      <c r="I7" s="5"/>
      <c r="J7" s="4" t="s">
        <v>6</v>
      </c>
      <c r="K7" s="8">
        <v>4.7810355001669222</v>
      </c>
      <c r="L7" s="8">
        <f t="shared" si="0"/>
        <v>0.14505315336848609</v>
      </c>
      <c r="M7" s="8">
        <f t="shared" si="1"/>
        <v>3.0893036207942965</v>
      </c>
      <c r="O7" s="4" t="s">
        <v>6</v>
      </c>
      <c r="P7" s="8">
        <v>11.704478999999026</v>
      </c>
      <c r="Q7" s="8">
        <f t="shared" si="2"/>
        <v>8.8578866320188389E-3</v>
      </c>
      <c r="R7" s="8">
        <f t="shared" si="3"/>
        <v>0.28028529639837063</v>
      </c>
    </row>
    <row r="8" spans="1:18" x14ac:dyDescent="0.25">
      <c r="I8" s="5" t="s">
        <v>39</v>
      </c>
      <c r="J8" s="4" t="s">
        <v>7</v>
      </c>
      <c r="K8" s="8">
        <v>0</v>
      </c>
      <c r="L8" s="8">
        <f t="shared" si="0"/>
        <v>1</v>
      </c>
      <c r="M8" s="8">
        <f t="shared" si="1"/>
        <v>21.297734996125023</v>
      </c>
      <c r="O8" s="4" t="s">
        <v>7</v>
      </c>
      <c r="P8" s="8">
        <v>0</v>
      </c>
      <c r="Q8" s="8">
        <f t="shared" si="2"/>
        <v>1</v>
      </c>
      <c r="R8" s="8">
        <f t="shared" si="3"/>
        <v>31.642456947373422</v>
      </c>
    </row>
    <row r="9" spans="1:18" x14ac:dyDescent="0.25">
      <c r="I9" s="5"/>
      <c r="J9" s="4" t="s">
        <v>8</v>
      </c>
      <c r="K9" s="8">
        <v>1.9297424999036252</v>
      </c>
      <c r="L9" s="8">
        <f t="shared" si="0"/>
        <v>0.45874561273449682</v>
      </c>
      <c r="M9" s="8">
        <f t="shared" si="1"/>
        <v>9.7702424906543097</v>
      </c>
      <c r="O9" s="4" t="s">
        <v>8</v>
      </c>
      <c r="P9" s="8">
        <v>2.003256500016505</v>
      </c>
      <c r="Q9" s="8">
        <f t="shared" si="2"/>
        <v>0.44532740879169447</v>
      </c>
      <c r="R9" s="8">
        <f t="shared" si="3"/>
        <v>14.091253360176555</v>
      </c>
    </row>
    <row r="10" spans="1:18" x14ac:dyDescent="0.25">
      <c r="I10" s="5" t="s">
        <v>40</v>
      </c>
      <c r="J10" s="4" t="s">
        <v>9</v>
      </c>
      <c r="K10" s="8">
        <v>5.7787255000358755</v>
      </c>
      <c r="L10" s="8">
        <f t="shared" si="0"/>
        <v>9.6952175130474785E-2</v>
      </c>
      <c r="M10" s="8">
        <f t="shared" si="1"/>
        <v>2.0648617332267549</v>
      </c>
      <c r="O10" s="4" t="s">
        <v>9</v>
      </c>
      <c r="P10" s="8">
        <v>6.2014309998641011</v>
      </c>
      <c r="Q10" s="8">
        <f t="shared" si="2"/>
        <v>8.1738317260696691E-2</v>
      </c>
      <c r="R10" s="8">
        <f t="shared" si="3"/>
        <v>2.5864011848723445</v>
      </c>
    </row>
    <row r="11" spans="1:18" x14ac:dyDescent="0.25">
      <c r="I11" s="5"/>
      <c r="J11" s="4" t="s">
        <v>10</v>
      </c>
      <c r="K11" s="8">
        <v>6.9129415001571033</v>
      </c>
      <c r="L11" s="8">
        <f t="shared" si="0"/>
        <v>6.1326012684519059E-2</v>
      </c>
      <c r="M11" s="8">
        <f t="shared" si="1"/>
        <v>1.3061051665238885</v>
      </c>
      <c r="O11" s="4" t="s">
        <v>10</v>
      </c>
      <c r="P11" s="8">
        <v>5.9047495000161803</v>
      </c>
      <c r="Q11" s="8">
        <f t="shared" si="2"/>
        <v>9.2141681101251038E-2</v>
      </c>
      <c r="R11" s="8">
        <f t="shared" si="3"/>
        <v>2.9155891773049469</v>
      </c>
    </row>
    <row r="12" spans="1:18" x14ac:dyDescent="0.25">
      <c r="I12" s="5" t="s">
        <v>41</v>
      </c>
      <c r="J12" s="4" t="s">
        <v>11</v>
      </c>
      <c r="K12" s="8">
        <v>6.4088454999373994</v>
      </c>
      <c r="L12" s="8">
        <f t="shared" si="0"/>
        <v>7.5171017717397731E-2</v>
      </c>
      <c r="M12" s="8">
        <f t="shared" si="1"/>
        <v>1.600972414734156</v>
      </c>
      <c r="O12" s="4" t="s">
        <v>11</v>
      </c>
      <c r="P12" s="8">
        <v>6.2486899997447836</v>
      </c>
      <c r="Q12" s="8">
        <f t="shared" si="2"/>
        <v>8.0193221131506731E-2</v>
      </c>
      <c r="R12" s="8">
        <f t="shared" si="3"/>
        <v>2.537510547124898</v>
      </c>
    </row>
    <row r="13" spans="1:18" x14ac:dyDescent="0.25">
      <c r="I13" s="5"/>
      <c r="J13" s="4" t="s">
        <v>12</v>
      </c>
      <c r="K13" s="8">
        <v>6.7449094999843737</v>
      </c>
      <c r="L13" s="8">
        <f t="shared" si="0"/>
        <v>6.5631645921796683E-2</v>
      </c>
      <c r="M13" s="8">
        <f t="shared" si="1"/>
        <v>1.3978054022019353</v>
      </c>
      <c r="O13" s="4" t="s">
        <v>12</v>
      </c>
      <c r="P13" s="8">
        <v>5.7498449998103069</v>
      </c>
      <c r="Q13" s="8">
        <f t="shared" si="2"/>
        <v>9.8089487850607296E-2</v>
      </c>
      <c r="R13" s="8">
        <f t="shared" si="3"/>
        <v>3.1037923963027492</v>
      </c>
    </row>
    <row r="14" spans="1:18" x14ac:dyDescent="0.25">
      <c r="I14" s="5" t="s">
        <v>42</v>
      </c>
      <c r="J14" s="4" t="s">
        <v>13</v>
      </c>
      <c r="K14" s="8">
        <v>6.2145585001294421</v>
      </c>
      <c r="L14" s="8">
        <f t="shared" si="0"/>
        <v>8.130616197110066E-2</v>
      </c>
      <c r="M14" s="8">
        <f t="shared" si="1"/>
        <v>1.7316370912125199</v>
      </c>
      <c r="O14" s="4" t="s">
        <v>13</v>
      </c>
      <c r="P14" s="8">
        <v>6.9549494997525585</v>
      </c>
      <c r="Q14" s="8">
        <f t="shared" si="2"/>
        <v>6.0294484549142581E-2</v>
      </c>
      <c r="R14" s="8">
        <f t="shared" si="3"/>
        <v>1.9078656315103157</v>
      </c>
    </row>
    <row r="15" spans="1:18" x14ac:dyDescent="0.25">
      <c r="I15" s="5"/>
      <c r="J15" s="4" t="s">
        <v>14</v>
      </c>
      <c r="K15" s="8">
        <v>6.4114709999307706</v>
      </c>
      <c r="L15" s="8">
        <f t="shared" si="0"/>
        <v>7.5091362365441117E-2</v>
      </c>
      <c r="M15" s="8">
        <f t="shared" si="1"/>
        <v>1.5992759361571609</v>
      </c>
      <c r="O15" s="4" t="s">
        <v>14</v>
      </c>
      <c r="P15" s="8">
        <v>6.5243674999442192</v>
      </c>
      <c r="Q15" s="8">
        <f t="shared" si="2"/>
        <v>7.1744859614656015E-2</v>
      </c>
      <c r="R15" s="8">
        <f t="shared" si="3"/>
        <v>2.2701836315521029</v>
      </c>
    </row>
    <row r="16" spans="1:18" x14ac:dyDescent="0.25">
      <c r="I16" s="5" t="s">
        <v>43</v>
      </c>
      <c r="J16" s="4" t="s">
        <v>15</v>
      </c>
      <c r="K16" s="8">
        <v>5.2746295001146564</v>
      </c>
      <c r="L16" s="8">
        <f t="shared" si="0"/>
        <v>0.11884016838150775</v>
      </c>
      <c r="M16" s="8">
        <f t="shared" si="1"/>
        <v>2.5310264130842279</v>
      </c>
      <c r="O16" s="4" t="s">
        <v>15</v>
      </c>
      <c r="P16" s="8">
        <v>5.2877569997830278</v>
      </c>
      <c r="Q16" s="8">
        <f t="shared" si="2"/>
        <v>0.11821185345193228</v>
      </c>
      <c r="R16" s="8">
        <f t="shared" si="3"/>
        <v>3.7405134835219829</v>
      </c>
    </row>
    <row r="17" spans="9:18" x14ac:dyDescent="0.25">
      <c r="I17" s="5"/>
      <c r="J17" s="4" t="s">
        <v>16</v>
      </c>
      <c r="K17" s="8">
        <v>5.870618000102354</v>
      </c>
      <c r="L17" s="8">
        <f t="shared" si="0"/>
        <v>9.34204455576787E-2</v>
      </c>
      <c r="M17" s="8">
        <f t="shared" si="1"/>
        <v>1.9896438927073661</v>
      </c>
      <c r="O17" s="4" t="s">
        <v>16</v>
      </c>
      <c r="P17" s="8">
        <v>5.794478499996103</v>
      </c>
      <c r="Q17" s="8">
        <f t="shared" si="2"/>
        <v>9.6337390595525096E-2</v>
      </c>
      <c r="R17" s="8">
        <f t="shared" si="3"/>
        <v>3.0483517343411997</v>
      </c>
    </row>
    <row r="18" spans="9:18" x14ac:dyDescent="0.25">
      <c r="I18" s="5" t="s">
        <v>44</v>
      </c>
      <c r="J18" s="4" t="s">
        <v>17</v>
      </c>
      <c r="K18" s="8">
        <v>8.0524084999665888</v>
      </c>
      <c r="L18" s="8">
        <f t="shared" si="0"/>
        <v>3.8708915805181439E-2</v>
      </c>
      <c r="M18" s="8">
        <f t="shared" si="1"/>
        <v>0.82441223080606962</v>
      </c>
      <c r="O18" s="4" t="s">
        <v>17</v>
      </c>
      <c r="P18" s="8">
        <v>10.885322999977802</v>
      </c>
      <c r="Q18" s="8">
        <f t="shared" si="2"/>
        <v>1.2330746874133285E-2</v>
      </c>
      <c r="R18" s="8">
        <f t="shared" si="3"/>
        <v>0.39017512709372182</v>
      </c>
    </row>
    <row r="19" spans="9:18" x14ac:dyDescent="0.25">
      <c r="I19" s="5"/>
      <c r="J19" s="4" t="s">
        <v>18</v>
      </c>
      <c r="K19" s="8">
        <v>8.0629104999400738</v>
      </c>
      <c r="L19" s="8">
        <f t="shared" si="0"/>
        <v>3.8545104011735894E-2</v>
      </c>
      <c r="M19" s="8">
        <f t="shared" si="1"/>
        <v>0.8209234106400265</v>
      </c>
      <c r="O19" s="4" t="s">
        <v>18</v>
      </c>
      <c r="P19" s="8">
        <v>10.916828999898257</v>
      </c>
      <c r="Q19" s="8">
        <f t="shared" si="2"/>
        <v>1.2174861412569446E-2</v>
      </c>
      <c r="R19" s="8">
        <f t="shared" si="3"/>
        <v>0.38524252808746662</v>
      </c>
    </row>
    <row r="20" spans="9:18" x14ac:dyDescent="0.25">
      <c r="I20" s="5"/>
      <c r="J20" s="4" t="s">
        <v>19</v>
      </c>
      <c r="K20" s="8">
        <v>6.4245984998976269</v>
      </c>
      <c r="L20" s="8">
        <f t="shared" si="0"/>
        <v>7.4694349926222425E-2</v>
      </c>
      <c r="M20" s="8">
        <f t="shared" si="1"/>
        <v>1.5908204704365159</v>
      </c>
      <c r="O20" s="4" t="s">
        <v>19</v>
      </c>
      <c r="P20" s="8">
        <v>6.2486899997447836</v>
      </c>
      <c r="Q20" s="8">
        <f t="shared" si="2"/>
        <v>8.0193221131506731E-2</v>
      </c>
      <c r="R20" s="8">
        <f t="shared" si="3"/>
        <v>2.537510547124898</v>
      </c>
    </row>
    <row r="21" spans="9:18" x14ac:dyDescent="0.25">
      <c r="I21" s="5"/>
      <c r="J21" s="4" t="s">
        <v>20</v>
      </c>
      <c r="K21" s="8">
        <v>6.7081525000771762</v>
      </c>
      <c r="L21" s="8">
        <f t="shared" si="0"/>
        <v>6.661308461563567E-2</v>
      </c>
      <c r="M21" s="8">
        <f t="shared" si="1"/>
        <v>1.4187078234182611</v>
      </c>
      <c r="O21" s="4" t="s">
        <v>20</v>
      </c>
      <c r="P21" s="8">
        <v>5.7524704998036782</v>
      </c>
      <c r="Q21" s="8">
        <f t="shared" si="2"/>
        <v>9.7985546824993427E-2</v>
      </c>
      <c r="R21" s="8">
        <f t="shared" si="3"/>
        <v>3.1005034468746966</v>
      </c>
    </row>
    <row r="22" spans="9:18" x14ac:dyDescent="0.25">
      <c r="I22" s="5" t="s">
        <v>43</v>
      </c>
      <c r="J22" s="4" t="s">
        <v>21</v>
      </c>
      <c r="K22" s="8">
        <v>5.2851315000881414</v>
      </c>
      <c r="L22" s="8">
        <f t="shared" si="0"/>
        <v>0.11833725010774562</v>
      </c>
      <c r="M22" s="8">
        <f t="shared" si="1"/>
        <v>2.5203153929649336</v>
      </c>
      <c r="O22" s="4" t="s">
        <v>21</v>
      </c>
      <c r="P22" s="8">
        <v>5.2956334997631416</v>
      </c>
      <c r="Q22" s="8">
        <f t="shared" si="2"/>
        <v>0.11783646014195732</v>
      </c>
      <c r="R22" s="8">
        <f t="shared" si="3"/>
        <v>3.7286351168727685</v>
      </c>
    </row>
    <row r="23" spans="9:18" x14ac:dyDescent="0.25">
      <c r="I23" s="5"/>
      <c r="J23" s="4" t="s">
        <v>22</v>
      </c>
      <c r="K23" s="8">
        <v>5.752470500102163</v>
      </c>
      <c r="L23" s="8">
        <f t="shared" si="0"/>
        <v>9.7985546813182944E-2</v>
      </c>
      <c r="M23" s="8">
        <f t="shared" si="1"/>
        <v>2.0868702094775728</v>
      </c>
      <c r="O23" s="4" t="s">
        <v>22</v>
      </c>
      <c r="P23" s="8">
        <v>5.794478499996103</v>
      </c>
      <c r="Q23" s="8">
        <f t="shared" si="2"/>
        <v>9.6337390595525096E-2</v>
      </c>
      <c r="R23" s="8">
        <f t="shared" si="3"/>
        <v>3.0483517343411997</v>
      </c>
    </row>
    <row r="24" spans="9:18" x14ac:dyDescent="0.25">
      <c r="I24" s="5"/>
      <c r="J24" s="4" t="s">
        <v>23</v>
      </c>
      <c r="K24" s="8">
        <v>5.7971039999894742</v>
      </c>
      <c r="L24" s="8">
        <f t="shared" si="0"/>
        <v>9.6235306188695385E-2</v>
      </c>
      <c r="M24" s="8">
        <f t="shared" si="1"/>
        <v>2.0495940484777848</v>
      </c>
      <c r="O24" s="4" t="s">
        <v>23</v>
      </c>
      <c r="P24" s="8">
        <v>6.2014309998641011</v>
      </c>
      <c r="Q24" s="8">
        <f>EXP(-P24/($F$5*$F$6))</f>
        <v>8.1738317260696691E-2</v>
      </c>
      <c r="R24" s="8">
        <f t="shared" si="3"/>
        <v>2.5864011848723445</v>
      </c>
    </row>
    <row r="25" spans="9:18" x14ac:dyDescent="0.25">
      <c r="I25" s="5"/>
      <c r="J25" s="4" t="s">
        <v>24</v>
      </c>
      <c r="K25" s="8">
        <v>6.8735589999580498</v>
      </c>
      <c r="L25" s="8">
        <f t="shared" si="0"/>
        <v>6.230909220474698E-2</v>
      </c>
      <c r="M25" s="8">
        <f t="shared" si="1"/>
        <v>1.3270425336258207</v>
      </c>
      <c r="O25" s="4" t="s">
        <v>24</v>
      </c>
      <c r="P25" s="8">
        <v>5.9100005000029228</v>
      </c>
      <c r="Q25" s="8">
        <f t="shared" si="2"/>
        <v>9.1946507760511123E-2</v>
      </c>
      <c r="R25" s="8">
        <f t="shared" si="3"/>
        <v>2.9094134132733092</v>
      </c>
    </row>
    <row r="26" spans="9:18" x14ac:dyDescent="0.25">
      <c r="I26" s="5" t="s">
        <v>45</v>
      </c>
      <c r="J26" s="4" t="s">
        <v>25</v>
      </c>
      <c r="K26" s="8">
        <v>11.835753999966073</v>
      </c>
      <c r="L26" s="8">
        <f t="shared" si="0"/>
        <v>8.400551517865262E-3</v>
      </c>
      <c r="M26" s="8">
        <f t="shared" si="1"/>
        <v>0.17891272004879016</v>
      </c>
      <c r="O26" s="4" t="s">
        <v>25</v>
      </c>
      <c r="P26" s="8">
        <v>12.358228499840891</v>
      </c>
      <c r="Q26" s="8">
        <f t="shared" si="2"/>
        <v>6.8026632618055864E-3</v>
      </c>
      <c r="R26" s="8">
        <f t="shared" si="3"/>
        <v>0.2152529793891621</v>
      </c>
    </row>
    <row r="27" spans="9:18" x14ac:dyDescent="0.25">
      <c r="I27" s="5"/>
      <c r="J27" s="4" t="s">
        <v>26</v>
      </c>
      <c r="K27" s="8">
        <v>15.107127000064224</v>
      </c>
      <c r="L27" s="8">
        <f>EXP(-K27/($F$5*$F$6))</f>
        <v>2.2417729903249951E-3</v>
      </c>
      <c r="M27" s="8">
        <f t="shared" si="1"/>
        <v>4.7744687069412491E-2</v>
      </c>
      <c r="O27" s="4" t="s">
        <v>26</v>
      </c>
      <c r="P27" s="8">
        <v>13.145878499941659</v>
      </c>
      <c r="Q27" s="8">
        <f>EXP(-P27/($F$5*$F$6))</f>
        <v>4.9493146514721963E-3</v>
      </c>
      <c r="R27" s="8">
        <f t="shared" si="3"/>
        <v>0.15660847577821346</v>
      </c>
    </row>
    <row r="29" spans="9:18" x14ac:dyDescent="0.25">
      <c r="K29" s="7" t="s">
        <v>34</v>
      </c>
      <c r="L29" s="5">
        <f>SUM(L4:L27)</f>
        <v>4.6953349742681239</v>
      </c>
      <c r="M29" s="5"/>
      <c r="P29" s="7" t="s">
        <v>34</v>
      </c>
      <c r="Q29" s="5">
        <f>SUM(Q4:Q27)</f>
        <v>3.1603108496383943</v>
      </c>
      <c r="R29" s="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2017-12-11T14:46:28Z</dcterms:created>
  <dcterms:modified xsi:type="dcterms:W3CDTF">2018-06-17T11:39:39Z</dcterms:modified>
</cp:coreProperties>
</file>