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o\Documents\a FICHEROS JUANJO -----\INVESTIGACION 2\Tesis Johana\"/>
    </mc:Choice>
  </mc:AlternateContent>
  <bookViews>
    <workbookView xWindow="528" yWindow="48" windowWidth="14024" windowHeight="8776" activeTab="2"/>
  </bookViews>
  <sheets>
    <sheet name="Alim dopado SPE" sheetId="17" r:id="rId1"/>
    <sheet name="Efl dopado SPE" sheetId="19" r:id="rId2"/>
    <sheet name="algas 0,3 g US" sheetId="2" r:id="rId3"/>
    <sheet name="Hoja4" sheetId="4" r:id="rId4"/>
    <sheet name="Hoja5" sheetId="5" r:id="rId5"/>
  </sheets>
  <calcPr calcId="162913"/>
</workbook>
</file>

<file path=xl/calcChain.xml><?xml version="1.0" encoding="utf-8"?>
<calcChain xmlns="http://schemas.openxmlformats.org/spreadsheetml/2006/main">
  <c r="P7" i="2" l="1"/>
  <c r="Q7" i="2"/>
  <c r="R7" i="2"/>
  <c r="R8" i="2" s="1"/>
  <c r="R11" i="2" s="1"/>
  <c r="S7" i="2"/>
  <c r="P8" i="2"/>
  <c r="Q8" i="2"/>
  <c r="Q11" i="2" s="1"/>
  <c r="S8" i="2"/>
  <c r="S11" i="2" s="1"/>
  <c r="P11" i="2"/>
  <c r="E7" i="2"/>
  <c r="E8" i="2" s="1"/>
  <c r="E11" i="2" s="1"/>
  <c r="S14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T8" i="19"/>
  <c r="T14" i="19" s="1"/>
  <c r="S8" i="19"/>
  <c r="S9" i="19" s="1"/>
  <c r="R8" i="19"/>
  <c r="R14" i="19" s="1"/>
  <c r="Q8" i="19"/>
  <c r="Q14" i="19" s="1"/>
  <c r="P8" i="19"/>
  <c r="P14" i="19" s="1"/>
  <c r="O8" i="19"/>
  <c r="O14" i="19" s="1"/>
  <c r="N8" i="19"/>
  <c r="N14" i="19" s="1"/>
  <c r="M8" i="19"/>
  <c r="M14" i="19" s="1"/>
  <c r="L8" i="19"/>
  <c r="L14" i="19" s="1"/>
  <c r="K8" i="19"/>
  <c r="K14" i="19" s="1"/>
  <c r="J8" i="19"/>
  <c r="J14" i="19" s="1"/>
  <c r="I8" i="19"/>
  <c r="I14" i="19" s="1"/>
  <c r="H8" i="19"/>
  <c r="H14" i="19" s="1"/>
  <c r="G8" i="19"/>
  <c r="G14" i="19" s="1"/>
  <c r="F8" i="19"/>
  <c r="F14" i="19" s="1"/>
  <c r="E8" i="19"/>
  <c r="E14" i="19" s="1"/>
  <c r="U14" i="19"/>
  <c r="U12" i="19"/>
  <c r="U8" i="19"/>
  <c r="U9" i="19" s="1"/>
  <c r="T12" i="17"/>
  <c r="T8" i="17"/>
  <c r="T14" i="17" s="1"/>
  <c r="E9" i="19" l="1"/>
  <c r="I9" i="19"/>
  <c r="M9" i="19"/>
  <c r="Q9" i="19"/>
  <c r="F9" i="19"/>
  <c r="J9" i="19"/>
  <c r="N9" i="19"/>
  <c r="R9" i="19"/>
  <c r="G9" i="19"/>
  <c r="K9" i="19"/>
  <c r="O9" i="19"/>
  <c r="H9" i="19"/>
  <c r="L9" i="19"/>
  <c r="P9" i="19"/>
  <c r="T9" i="19"/>
  <c r="T9" i="17"/>
  <c r="K12" i="17"/>
  <c r="J12" i="17"/>
  <c r="I12" i="17"/>
  <c r="I9" i="17"/>
  <c r="K8" i="17"/>
  <c r="K9" i="17" s="1"/>
  <c r="J8" i="17"/>
  <c r="J14" i="17" s="1"/>
  <c r="I8" i="17"/>
  <c r="I14" i="17" s="1"/>
  <c r="J9" i="17" l="1"/>
  <c r="K14" i="17"/>
  <c r="B12" i="19" l="1"/>
  <c r="B8" i="19"/>
  <c r="B14" i="19" l="1"/>
  <c r="B9" i="19"/>
  <c r="E8" i="17"/>
  <c r="E14" i="17" s="1"/>
  <c r="F8" i="17"/>
  <c r="F9" i="17" s="1"/>
  <c r="G8" i="17"/>
  <c r="G9" i="17" s="1"/>
  <c r="H8" i="17"/>
  <c r="H14" i="17" s="1"/>
  <c r="L8" i="17"/>
  <c r="L14" i="17" s="1"/>
  <c r="M8" i="17"/>
  <c r="M9" i="17" s="1"/>
  <c r="N8" i="17"/>
  <c r="N9" i="17" s="1"/>
  <c r="O8" i="17"/>
  <c r="O9" i="17" s="1"/>
  <c r="P8" i="17"/>
  <c r="P9" i="17" s="1"/>
  <c r="Q8" i="17"/>
  <c r="Q9" i="17" s="1"/>
  <c r="R8" i="17"/>
  <c r="R9" i="17" s="1"/>
  <c r="S8" i="17"/>
  <c r="S14" i="17" s="1"/>
  <c r="E9" i="17"/>
  <c r="S9" i="17"/>
  <c r="E12" i="17"/>
  <c r="F12" i="17"/>
  <c r="G12" i="17"/>
  <c r="H12" i="17"/>
  <c r="L12" i="17"/>
  <c r="M12" i="17"/>
  <c r="N12" i="17"/>
  <c r="O12" i="17"/>
  <c r="P12" i="17"/>
  <c r="Q12" i="17"/>
  <c r="R12" i="17"/>
  <c r="S12" i="17"/>
  <c r="B12" i="17"/>
  <c r="B8" i="17"/>
  <c r="B9" i="17" s="1"/>
  <c r="P14" i="17" l="1"/>
  <c r="O14" i="17"/>
  <c r="H9" i="17"/>
  <c r="L9" i="17"/>
  <c r="G14" i="17"/>
  <c r="R14" i="17"/>
  <c r="N14" i="17"/>
  <c r="Q14" i="17"/>
  <c r="M14" i="17"/>
  <c r="F14" i="17"/>
  <c r="B14" i="17"/>
  <c r="G7" i="2"/>
  <c r="G8" i="2" s="1"/>
  <c r="G11" i="2" s="1"/>
  <c r="H7" i="2"/>
  <c r="H8" i="2" s="1"/>
  <c r="H11" i="2" s="1"/>
  <c r="I7" i="2"/>
  <c r="I8" i="2" s="1"/>
  <c r="I11" i="2" s="1"/>
  <c r="J7" i="2"/>
  <c r="J8" i="2" s="1"/>
  <c r="J11" i="2" s="1"/>
  <c r="K7" i="2"/>
  <c r="K8" i="2" s="1"/>
  <c r="K11" i="2" s="1"/>
  <c r="L7" i="2"/>
  <c r="L8" i="2" s="1"/>
  <c r="L11" i="2" s="1"/>
  <c r="M7" i="2"/>
  <c r="M8" i="2" s="1"/>
  <c r="M11" i="2" s="1"/>
  <c r="N7" i="2"/>
  <c r="N8" i="2" s="1"/>
  <c r="N11" i="2" s="1"/>
  <c r="O7" i="2"/>
  <c r="O8" i="2" s="1"/>
  <c r="O11" i="2" s="1"/>
  <c r="F7" i="2"/>
  <c r="F8" i="2" s="1"/>
  <c r="F11" i="2" s="1"/>
  <c r="B7" i="2" l="1"/>
  <c r="B8" i="2" s="1"/>
  <c r="B11" i="2" s="1"/>
</calcChain>
</file>

<file path=xl/comments1.xml><?xml version="1.0" encoding="utf-8"?>
<comments xmlns="http://schemas.openxmlformats.org/spreadsheetml/2006/main">
  <authors>
    <author>CASA</author>
  </authors>
  <commentList>
    <comment ref="A4" authorId="0" shapeId="0">
      <text>
        <r>
          <rPr>
            <b/>
            <sz val="10"/>
            <color indexed="81"/>
            <rFont val="Tahoma"/>
            <family val="2"/>
          </rPr>
          <t>CASA:
ppm= µg/mL = ng/µL</t>
        </r>
      </text>
    </comment>
    <comment ref="A12" authorId="0" shapeId="0">
      <text>
        <r>
          <rPr>
            <b/>
            <sz val="10"/>
            <color indexed="81"/>
            <rFont val="Tahoma"/>
            <family val="2"/>
          </rPr>
          <t>CASA:
ppb= µg/L = ng/mL</t>
        </r>
      </text>
    </comment>
  </commentList>
</comments>
</file>

<file path=xl/comments2.xml><?xml version="1.0" encoding="utf-8"?>
<comments xmlns="http://schemas.openxmlformats.org/spreadsheetml/2006/main">
  <authors>
    <author>CASA</author>
  </authors>
  <commentList>
    <comment ref="A4" authorId="0" shapeId="0">
      <text>
        <r>
          <rPr>
            <b/>
            <sz val="10"/>
            <color indexed="81"/>
            <rFont val="Tahoma"/>
            <family val="2"/>
          </rPr>
          <t>CASA:
ppm= µg/mL = ng/µL</t>
        </r>
      </text>
    </comment>
    <comment ref="A12" authorId="0" shapeId="0">
      <text>
        <r>
          <rPr>
            <b/>
            <sz val="10"/>
            <color indexed="81"/>
            <rFont val="Tahoma"/>
            <family val="2"/>
          </rPr>
          <t>CASA:
ppb= µg/L = ng/mL</t>
        </r>
      </text>
    </comment>
  </commentList>
</comments>
</file>

<file path=xl/comments3.xml><?xml version="1.0" encoding="utf-8"?>
<comments xmlns="http://schemas.openxmlformats.org/spreadsheetml/2006/main">
  <authors>
    <author>CASA</author>
  </authors>
  <commentList>
    <comment ref="A3" authorId="0" shapeId="0">
      <text>
        <r>
          <rPr>
            <b/>
            <sz val="10"/>
            <color indexed="81"/>
            <rFont val="Tahoma"/>
            <family val="2"/>
          </rPr>
          <t>CASA:
ppm= µg/mL = ng/µL</t>
        </r>
      </text>
    </comment>
    <comment ref="A11" authorId="0" shapeId="0">
      <text>
        <r>
          <rPr>
            <b/>
            <sz val="10"/>
            <color indexed="81"/>
            <rFont val="Tahoma"/>
            <family val="2"/>
          </rPr>
          <t>CASA:
ppb= µg/L = ng/mL</t>
        </r>
      </text>
    </comment>
  </commentList>
</comments>
</file>

<file path=xl/sharedStrings.xml><?xml version="1.0" encoding="utf-8"?>
<sst xmlns="http://schemas.openxmlformats.org/spreadsheetml/2006/main" count="122" uniqueCount="81">
  <si>
    <t>C patron, ppm=</t>
  </si>
  <si>
    <t>Masa muestra, g=</t>
  </si>
  <si>
    <t>masa pat, , ng=</t>
  </si>
  <si>
    <t>pat 1</t>
  </si>
  <si>
    <t>pat2</t>
  </si>
  <si>
    <t>pat3</t>
  </si>
  <si>
    <t>pat4</t>
  </si>
  <si>
    <t>pat6</t>
  </si>
  <si>
    <t>pat7</t>
  </si>
  <si>
    <t>Cpat</t>
  </si>
  <si>
    <t>masa pat, ng=</t>
  </si>
  <si>
    <t>pat8</t>
  </si>
  <si>
    <t>pat9</t>
  </si>
  <si>
    <t>V pat, mL=</t>
  </si>
  <si>
    <t>C sólido, ng/g =</t>
  </si>
  <si>
    <t>Vol. Final, mL=</t>
  </si>
  <si>
    <t>Cmedida %R=100, µg/L=</t>
  </si>
  <si>
    <t>Vol. Muestra, mL=</t>
  </si>
  <si>
    <t>C líquido, ng/L=</t>
  </si>
  <si>
    <t>C medida</t>
  </si>
  <si>
    <t>ng/g</t>
  </si>
  <si>
    <t>C líquido, µg/L=</t>
  </si>
  <si>
    <t>pat 5</t>
  </si>
  <si>
    <t>SS</t>
  </si>
  <si>
    <t>SS'</t>
  </si>
  <si>
    <t>T</t>
  </si>
  <si>
    <t>T'</t>
  </si>
  <si>
    <t>T''</t>
  </si>
  <si>
    <t>T'''</t>
  </si>
  <si>
    <r>
      <t>T</t>
    </r>
    <r>
      <rPr>
        <b/>
        <vertAlign val="superscript"/>
        <sz val="12"/>
        <color rgb="FF0000FF"/>
        <rFont val="Arial"/>
        <family val="2"/>
      </rPr>
      <t>IV</t>
    </r>
  </si>
  <si>
    <t>iSS</t>
  </si>
  <si>
    <t>iSS'</t>
  </si>
  <si>
    <t>C</t>
  </si>
  <si>
    <t>Stock Solution</t>
  </si>
  <si>
    <r>
      <t>[], mg L</t>
    </r>
    <r>
      <rPr>
        <b/>
        <vertAlign val="superscript"/>
        <sz val="12"/>
        <color rgb="FF0000FF"/>
        <rFont val="Arial"/>
        <family val="2"/>
      </rPr>
      <t>-1</t>
    </r>
  </si>
  <si>
    <r>
      <t>[], µg L</t>
    </r>
    <r>
      <rPr>
        <b/>
        <vertAlign val="superscript"/>
        <sz val="12"/>
        <color rgb="FF0000FF"/>
        <rFont val="Arial"/>
        <family val="2"/>
      </rPr>
      <t>-1</t>
    </r>
  </si>
  <si>
    <t>pat10</t>
  </si>
  <si>
    <t>pat11</t>
  </si>
  <si>
    <t>pat12</t>
  </si>
  <si>
    <t>1 blanco composite</t>
  </si>
  <si>
    <t>pat 6</t>
  </si>
  <si>
    <t>pat 7</t>
  </si>
  <si>
    <t>pat 8</t>
  </si>
  <si>
    <t>pat 9</t>
  </si>
  <si>
    <t>pat 10</t>
  </si>
  <si>
    <t>Diluir 10 mL a 100 mL con agua, TODO</t>
  </si>
  <si>
    <t>pat 11</t>
  </si>
  <si>
    <t>pat 3</t>
  </si>
  <si>
    <t>pat 4</t>
  </si>
  <si>
    <t>pat 12</t>
  </si>
  <si>
    <t>pat 13</t>
  </si>
  <si>
    <t>pat 14</t>
  </si>
  <si>
    <t>Vpat</t>
  </si>
  <si>
    <t>pat13</t>
  </si>
  <si>
    <t>pat14</t>
  </si>
  <si>
    <t xml:space="preserve">alimentación, </t>
  </si>
  <si>
    <t>2 muestras de alimentación</t>
  </si>
  <si>
    <t>¿calibrados parábola????</t>
  </si>
  <si>
    <t>preparar 2 Litros de dilución total</t>
  </si>
  <si>
    <t>2000/100= 20 patrones</t>
  </si>
  <si>
    <t>pat 15</t>
  </si>
  <si>
    <t>pat 16</t>
  </si>
  <si>
    <t>pat 2</t>
  </si>
  <si>
    <t>salida</t>
  </si>
  <si>
    <t xml:space="preserve">concentración  máxima estimada, degrada 50% </t>
  </si>
  <si>
    <t>2 muestras de salida</t>
  </si>
  <si>
    <t>pat 17</t>
  </si>
  <si>
    <t>15 patrones</t>
  </si>
  <si>
    <t>2 blanco de composite diluido</t>
  </si>
  <si>
    <t xml:space="preserve"> </t>
  </si>
  <si>
    <t>concentraciones 100 µg/L</t>
  </si>
  <si>
    <t>Diluir 5 mL a 100 mL con agua, TODO</t>
  </si>
  <si>
    <t>quedará: 5 µg/L</t>
  </si>
  <si>
    <t>quedará: 5000 ng/L</t>
  </si>
  <si>
    <t>50 µg/L</t>
  </si>
  <si>
    <t>16 patrones con composite diluido</t>
  </si>
  <si>
    <t>composite 2 x 50  mL brutos = 100 mL brutos, hacer la dilución</t>
  </si>
  <si>
    <t>17 patrones con composite diluido</t>
  </si>
  <si>
    <t>Composite: Pulverizar las subsamples de INICIO</t>
  </si>
  <si>
    <t>Mezclar-agitar 2 subsamples : 3g x2= 6 g ; 6/0,3= 20 patrones</t>
  </si>
  <si>
    <t>2 blancos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</si>
</sst>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6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b/>
      <sz val="10"/>
      <color indexed="81"/>
      <name val="Tahoma"/>
      <family val="2"/>
    </font>
    <font>
      <sz val="12"/>
      <color rgb="FF008000"/>
      <name val="Arial"/>
      <family val="2"/>
    </font>
    <font>
      <sz val="10"/>
      <color rgb="FF0000FF"/>
      <name val="Arial"/>
      <family val="2"/>
    </font>
    <font>
      <sz val="12"/>
      <color theme="9" tint="-0.499984740745262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b/>
      <sz val="12"/>
      <color rgb="FF008000"/>
      <name val="Arial"/>
      <family val="2"/>
    </font>
    <font>
      <b/>
      <vertAlign val="superscript"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0" fillId="0" borderId="0" xfId="0" applyFill="1"/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6" fillId="0" borderId="0" xfId="0" applyFont="1"/>
    <xf numFmtId="2" fontId="1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/>
    <xf numFmtId="164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0" fontId="0" fillId="0" borderId="0" xfId="0" quotePrefix="1"/>
    <xf numFmtId="0" fontId="11" fillId="0" borderId="0" xfId="0" applyFont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/>
    <xf numFmtId="0" fontId="14" fillId="0" borderId="0" xfId="0" applyFont="1"/>
    <xf numFmtId="1" fontId="1" fillId="10" borderId="0" xfId="0" applyNumberFormat="1" applyFont="1" applyFill="1" applyAlignment="1">
      <alignment horizontal="center"/>
    </xf>
    <xf numFmtId="1" fontId="1" fillId="9" borderId="0" xfId="0" applyNumberFormat="1" applyFont="1" applyFill="1" applyAlignment="1">
      <alignment horizontal="center"/>
    </xf>
    <xf numFmtId="2" fontId="1" fillId="11" borderId="0" xfId="0" applyNumberFormat="1" applyFont="1" applyFill="1" applyAlignment="1">
      <alignment horizontal="center"/>
    </xf>
    <xf numFmtId="166" fontId="1" fillId="6" borderId="0" xfId="0" applyNumberFormat="1" applyFont="1" applyFill="1" applyAlignment="1">
      <alignment horizontal="center"/>
    </xf>
    <xf numFmtId="0" fontId="4" fillId="4" borderId="0" xfId="0" applyFont="1" applyFill="1"/>
    <xf numFmtId="0" fontId="6" fillId="5" borderId="0" xfId="0" applyFont="1" applyFill="1"/>
    <xf numFmtId="2" fontId="1" fillId="7" borderId="0" xfId="0" applyNumberFormat="1" applyFont="1" applyFill="1" applyAlignment="1">
      <alignment horizontal="center"/>
    </xf>
    <xf numFmtId="165" fontId="1" fillId="8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'Alim dopado SPE'!$V$7:$V$18</c:f>
              <c:numCache>
                <c:formatCode>General</c:formatCode>
                <c:ptCount val="12"/>
                <c:pt idx="0">
                  <c:v>25000</c:v>
                </c:pt>
                <c:pt idx="1">
                  <c:v>20000</c:v>
                </c:pt>
                <c:pt idx="2">
                  <c:v>16000</c:v>
                </c:pt>
                <c:pt idx="3">
                  <c:v>13000</c:v>
                </c:pt>
                <c:pt idx="4">
                  <c:v>10000</c:v>
                </c:pt>
                <c:pt idx="5">
                  <c:v>7000</c:v>
                </c:pt>
                <c:pt idx="6">
                  <c:v>5000</c:v>
                </c:pt>
                <c:pt idx="7">
                  <c:v>4000</c:v>
                </c:pt>
                <c:pt idx="8">
                  <c:v>2500</c:v>
                </c:pt>
                <c:pt idx="9">
                  <c:v>2000</c:v>
                </c:pt>
                <c:pt idx="10">
                  <c:v>1500</c:v>
                </c:pt>
                <c:pt idx="11">
                  <c:v>1000</c:v>
                </c:pt>
              </c:numCache>
            </c:numRef>
          </c:xVal>
          <c:yVal>
            <c:numRef>
              <c:f>'Alim dopado SPE'!$W$7:$W$18</c:f>
              <c:numCache>
                <c:formatCode>General</c:formatCode>
                <c:ptCount val="12"/>
                <c:pt idx="0">
                  <c:v>25000</c:v>
                </c:pt>
                <c:pt idx="1">
                  <c:v>20000</c:v>
                </c:pt>
                <c:pt idx="2">
                  <c:v>16000</c:v>
                </c:pt>
                <c:pt idx="3">
                  <c:v>13000</c:v>
                </c:pt>
                <c:pt idx="4">
                  <c:v>10000</c:v>
                </c:pt>
                <c:pt idx="5">
                  <c:v>7000</c:v>
                </c:pt>
                <c:pt idx="6">
                  <c:v>5000</c:v>
                </c:pt>
                <c:pt idx="7">
                  <c:v>4000</c:v>
                </c:pt>
                <c:pt idx="8">
                  <c:v>2500</c:v>
                </c:pt>
                <c:pt idx="9">
                  <c:v>2000</c:v>
                </c:pt>
                <c:pt idx="10">
                  <c:v>1500</c:v>
                </c:pt>
                <c:pt idx="1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16-4766-96F1-7430A1286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67360"/>
        <c:axId val="142680448"/>
      </c:scatterChart>
      <c:valAx>
        <c:axId val="1423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680448"/>
        <c:crosses val="autoZero"/>
        <c:crossBetween val="midCat"/>
      </c:valAx>
      <c:valAx>
        <c:axId val="14268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367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'Alim dopado SPE'!$V$9:$V$18</c:f>
              <c:numCache>
                <c:formatCode>General</c:formatCode>
                <c:ptCount val="10"/>
                <c:pt idx="0">
                  <c:v>16000</c:v>
                </c:pt>
                <c:pt idx="1">
                  <c:v>13000</c:v>
                </c:pt>
                <c:pt idx="2">
                  <c:v>10000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2500</c:v>
                </c:pt>
                <c:pt idx="7">
                  <c:v>2000</c:v>
                </c:pt>
                <c:pt idx="8">
                  <c:v>1500</c:v>
                </c:pt>
                <c:pt idx="9">
                  <c:v>1000</c:v>
                </c:pt>
              </c:numCache>
            </c:numRef>
          </c:xVal>
          <c:yVal>
            <c:numRef>
              <c:f>'Alim dopado SPE'!$W$9:$W$18</c:f>
              <c:numCache>
                <c:formatCode>General</c:formatCode>
                <c:ptCount val="10"/>
                <c:pt idx="0">
                  <c:v>16000</c:v>
                </c:pt>
                <c:pt idx="1">
                  <c:v>13000</c:v>
                </c:pt>
                <c:pt idx="2">
                  <c:v>10000</c:v>
                </c:pt>
                <c:pt idx="3">
                  <c:v>7000</c:v>
                </c:pt>
                <c:pt idx="4">
                  <c:v>5000</c:v>
                </c:pt>
                <c:pt idx="5">
                  <c:v>4000</c:v>
                </c:pt>
                <c:pt idx="6">
                  <c:v>2500</c:v>
                </c:pt>
                <c:pt idx="7">
                  <c:v>2000</c:v>
                </c:pt>
                <c:pt idx="8">
                  <c:v>1500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79-4F8D-8509-9A5331EA9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4480"/>
        <c:axId val="142726272"/>
      </c:scatterChart>
      <c:valAx>
        <c:axId val="142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26272"/>
        <c:crosses val="autoZero"/>
        <c:crossBetween val="midCat"/>
      </c:valAx>
      <c:valAx>
        <c:axId val="14272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24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'Efl dopado SPE'!$X$7:$X$18</c:f>
              <c:numCache>
                <c:formatCode>General</c:formatCode>
                <c:ptCount val="12"/>
                <c:pt idx="0">
                  <c:v>40000</c:v>
                </c:pt>
                <c:pt idx="1">
                  <c:v>35000</c:v>
                </c:pt>
                <c:pt idx="2">
                  <c:v>30000</c:v>
                </c:pt>
                <c:pt idx="3">
                  <c:v>25000</c:v>
                </c:pt>
                <c:pt idx="4">
                  <c:v>20000</c:v>
                </c:pt>
                <c:pt idx="5">
                  <c:v>14000</c:v>
                </c:pt>
                <c:pt idx="6">
                  <c:v>8000</c:v>
                </c:pt>
                <c:pt idx="7">
                  <c:v>4000</c:v>
                </c:pt>
                <c:pt idx="8">
                  <c:v>2500</c:v>
                </c:pt>
                <c:pt idx="9">
                  <c:v>2000</c:v>
                </c:pt>
                <c:pt idx="10">
                  <c:v>1500</c:v>
                </c:pt>
                <c:pt idx="11">
                  <c:v>1000</c:v>
                </c:pt>
              </c:numCache>
            </c:numRef>
          </c:xVal>
          <c:yVal>
            <c:numRef>
              <c:f>'Efl dopado SPE'!$Y$7:$Y$18</c:f>
              <c:numCache>
                <c:formatCode>General</c:formatCode>
                <c:ptCount val="12"/>
                <c:pt idx="0">
                  <c:v>40000</c:v>
                </c:pt>
                <c:pt idx="1">
                  <c:v>35000</c:v>
                </c:pt>
                <c:pt idx="2">
                  <c:v>30000</c:v>
                </c:pt>
                <c:pt idx="3">
                  <c:v>25000</c:v>
                </c:pt>
                <c:pt idx="4">
                  <c:v>20000</c:v>
                </c:pt>
                <c:pt idx="5">
                  <c:v>14000</c:v>
                </c:pt>
                <c:pt idx="6">
                  <c:v>8000</c:v>
                </c:pt>
                <c:pt idx="7">
                  <c:v>4000</c:v>
                </c:pt>
                <c:pt idx="8">
                  <c:v>2500</c:v>
                </c:pt>
                <c:pt idx="9">
                  <c:v>2000</c:v>
                </c:pt>
                <c:pt idx="10">
                  <c:v>1500</c:v>
                </c:pt>
                <c:pt idx="1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CE-4DF0-A771-C4FAC4D98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67360"/>
        <c:axId val="142680448"/>
      </c:scatterChart>
      <c:valAx>
        <c:axId val="1423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680448"/>
        <c:crosses val="autoZero"/>
        <c:crossBetween val="midCat"/>
      </c:valAx>
      <c:valAx>
        <c:axId val="14268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367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'Efl dopado SPE'!$X$9:$X$18</c:f>
              <c:numCache>
                <c:formatCode>General</c:formatCode>
                <c:ptCount val="10"/>
                <c:pt idx="0">
                  <c:v>30000</c:v>
                </c:pt>
                <c:pt idx="1">
                  <c:v>25000</c:v>
                </c:pt>
                <c:pt idx="2">
                  <c:v>20000</c:v>
                </c:pt>
                <c:pt idx="3">
                  <c:v>14000</c:v>
                </c:pt>
                <c:pt idx="4">
                  <c:v>8000</c:v>
                </c:pt>
                <c:pt idx="5">
                  <c:v>4000</c:v>
                </c:pt>
                <c:pt idx="6">
                  <c:v>2500</c:v>
                </c:pt>
                <c:pt idx="7">
                  <c:v>2000</c:v>
                </c:pt>
                <c:pt idx="8">
                  <c:v>1500</c:v>
                </c:pt>
                <c:pt idx="9">
                  <c:v>1000</c:v>
                </c:pt>
              </c:numCache>
            </c:numRef>
          </c:xVal>
          <c:yVal>
            <c:numRef>
              <c:f>'Efl dopado SPE'!$Y$9:$Y$18</c:f>
              <c:numCache>
                <c:formatCode>General</c:formatCode>
                <c:ptCount val="10"/>
                <c:pt idx="0">
                  <c:v>30000</c:v>
                </c:pt>
                <c:pt idx="1">
                  <c:v>25000</c:v>
                </c:pt>
                <c:pt idx="2">
                  <c:v>20000</c:v>
                </c:pt>
                <c:pt idx="3">
                  <c:v>14000</c:v>
                </c:pt>
                <c:pt idx="4">
                  <c:v>8000</c:v>
                </c:pt>
                <c:pt idx="5">
                  <c:v>4000</c:v>
                </c:pt>
                <c:pt idx="6">
                  <c:v>2500</c:v>
                </c:pt>
                <c:pt idx="7">
                  <c:v>2000</c:v>
                </c:pt>
                <c:pt idx="8">
                  <c:v>1500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16-4BCC-8066-799C40A0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4480"/>
        <c:axId val="142726272"/>
      </c:scatterChart>
      <c:valAx>
        <c:axId val="142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726272"/>
        <c:crosses val="autoZero"/>
        <c:crossBetween val="midCat"/>
      </c:valAx>
      <c:valAx>
        <c:axId val="14272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24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'algas 0,3 g US'!$W$4:$W$18</c:f>
              <c:numCache>
                <c:formatCode>General</c:formatCode>
                <c:ptCount val="15"/>
                <c:pt idx="0">
                  <c:v>4667</c:v>
                </c:pt>
                <c:pt idx="1">
                  <c:v>4000</c:v>
                </c:pt>
                <c:pt idx="2">
                  <c:v>3333.3333333333335</c:v>
                </c:pt>
                <c:pt idx="3">
                  <c:v>2666.666666666667</c:v>
                </c:pt>
                <c:pt idx="4">
                  <c:v>2000</c:v>
                </c:pt>
                <c:pt idx="5">
                  <c:v>1333</c:v>
                </c:pt>
                <c:pt idx="6">
                  <c:v>1000</c:v>
                </c:pt>
                <c:pt idx="7">
                  <c:v>666.66666666666674</c:v>
                </c:pt>
                <c:pt idx="8">
                  <c:v>333.33333333333337</c:v>
                </c:pt>
                <c:pt idx="9" formatCode="0.00">
                  <c:v>166.66666666666669</c:v>
                </c:pt>
                <c:pt idx="10">
                  <c:v>100</c:v>
                </c:pt>
                <c:pt idx="11" formatCode="0.00">
                  <c:v>83.333333333333343</c:v>
                </c:pt>
                <c:pt idx="12" formatCode="0.00">
                  <c:v>16.666666666666671</c:v>
                </c:pt>
                <c:pt idx="13" formatCode="0.00">
                  <c:v>8.3333333333333357</c:v>
                </c:pt>
                <c:pt idx="14" formatCode="0.00">
                  <c:v>3.3333333333333335</c:v>
                </c:pt>
              </c:numCache>
            </c:numRef>
          </c:xVal>
          <c:yVal>
            <c:numRef>
              <c:f>'algas 0,3 g US'!$X$4:$X$18</c:f>
              <c:numCache>
                <c:formatCode>General</c:formatCode>
                <c:ptCount val="15"/>
                <c:pt idx="0">
                  <c:v>4667</c:v>
                </c:pt>
                <c:pt idx="1">
                  <c:v>4000</c:v>
                </c:pt>
                <c:pt idx="2">
                  <c:v>3333.3333333333335</c:v>
                </c:pt>
                <c:pt idx="3">
                  <c:v>2666.666666666667</c:v>
                </c:pt>
                <c:pt idx="4">
                  <c:v>2000</c:v>
                </c:pt>
                <c:pt idx="5">
                  <c:v>1333</c:v>
                </c:pt>
                <c:pt idx="6">
                  <c:v>1000</c:v>
                </c:pt>
                <c:pt idx="7">
                  <c:v>666.66666666666674</c:v>
                </c:pt>
                <c:pt idx="8">
                  <c:v>333.33333333333337</c:v>
                </c:pt>
                <c:pt idx="9" formatCode="0.00">
                  <c:v>166.66666666666669</c:v>
                </c:pt>
                <c:pt idx="10">
                  <c:v>100</c:v>
                </c:pt>
                <c:pt idx="11" formatCode="0.00">
                  <c:v>83.333333333333343</c:v>
                </c:pt>
                <c:pt idx="12" formatCode="0.00">
                  <c:v>16.666666666666671</c:v>
                </c:pt>
                <c:pt idx="13" formatCode="0.00">
                  <c:v>8.3333333333333357</c:v>
                </c:pt>
                <c:pt idx="14" formatCode="0.00">
                  <c:v>3.3333333333333335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2B-46FF-9E5D-F40682205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888143"/>
        <c:axId val="1662891055"/>
      </c:scatterChart>
      <c:valAx>
        <c:axId val="1662888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2891055"/>
        <c:crosses val="autoZero"/>
        <c:crossBetween val="midCat"/>
      </c:valAx>
      <c:valAx>
        <c:axId val="166289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2888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191194</xdr:colOff>
      <xdr:row>3</xdr:row>
      <xdr:rowOff>33251</xdr:rowOff>
    </xdr:from>
    <xdr:to>
      <xdr:col>26</xdr:col>
      <xdr:colOff>714895</xdr:colOff>
      <xdr:row>15</xdr:row>
      <xdr:rowOff>166255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199506</xdr:colOff>
      <xdr:row>16</xdr:row>
      <xdr:rowOff>157942</xdr:rowOff>
    </xdr:from>
    <xdr:to>
      <xdr:col>26</xdr:col>
      <xdr:colOff>723207</xdr:colOff>
      <xdr:row>27</xdr:row>
      <xdr:rowOff>99754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191194</xdr:colOff>
      <xdr:row>3</xdr:row>
      <xdr:rowOff>33251</xdr:rowOff>
    </xdr:from>
    <xdr:to>
      <xdr:col>28</xdr:col>
      <xdr:colOff>714895</xdr:colOff>
      <xdr:row>15</xdr:row>
      <xdr:rowOff>166255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199506</xdr:colOff>
      <xdr:row>16</xdr:row>
      <xdr:rowOff>157942</xdr:rowOff>
    </xdr:from>
    <xdr:to>
      <xdr:col>28</xdr:col>
      <xdr:colOff>723207</xdr:colOff>
      <xdr:row>27</xdr:row>
      <xdr:rowOff>99754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95955</xdr:colOff>
      <xdr:row>3</xdr:row>
      <xdr:rowOff>31046</xdr:rowOff>
    </xdr:from>
    <xdr:to>
      <xdr:col>28</xdr:col>
      <xdr:colOff>914399</xdr:colOff>
      <xdr:row>17</xdr:row>
      <xdr:rowOff>56446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W27"/>
  <sheetViews>
    <sheetView zoomScale="60" zoomScaleNormal="60" workbookViewId="0">
      <selection activeCell="E28" sqref="E28:T29"/>
    </sheetView>
  </sheetViews>
  <sheetFormatPr baseColWidth="10" defaultRowHeight="15.2" x14ac:dyDescent="0.4"/>
  <cols>
    <col min="1" max="1" width="21.9375" customWidth="1"/>
    <col min="2" max="2" width="8.41015625" customWidth="1"/>
    <col min="3" max="3" width="5.8203125" customWidth="1"/>
    <col min="4" max="4" width="4.703125" customWidth="1"/>
    <col min="5" max="5" width="6.9375" customWidth="1"/>
    <col min="6" max="6" width="7.1171875" customWidth="1"/>
    <col min="7" max="7" width="5.9375" customWidth="1"/>
    <col min="8" max="9" width="6.1171875" customWidth="1"/>
    <col min="10" max="11" width="6.17578125" customWidth="1"/>
    <col min="12" max="12" width="5.703125" customWidth="1"/>
    <col min="13" max="13" width="6.64453125" customWidth="1"/>
    <col min="14" max="14" width="6.52734375" customWidth="1"/>
    <col min="15" max="17" width="6.05859375" customWidth="1"/>
    <col min="18" max="18" width="6.234375" customWidth="1"/>
    <col min="19" max="19" width="6.87890625" customWidth="1"/>
    <col min="20" max="20" width="6.234375" customWidth="1"/>
    <col min="21" max="21" width="4.5859375" customWidth="1"/>
    <col min="22" max="22" width="6.17578125" customWidth="1"/>
    <col min="23" max="23" width="6" customWidth="1"/>
  </cols>
  <sheetData>
    <row r="1" spans="1:23" x14ac:dyDescent="0.4">
      <c r="A1" s="2"/>
      <c r="B1" s="5"/>
    </row>
    <row r="2" spans="1:23" s="8" customFormat="1" x14ac:dyDescent="0.4">
      <c r="A2" s="63" t="s">
        <v>57</v>
      </c>
      <c r="E2" s="66"/>
      <c r="F2" s="66"/>
      <c r="G2" s="66"/>
      <c r="H2" s="66"/>
      <c r="I2" s="66"/>
      <c r="J2" s="66"/>
      <c r="K2" s="67"/>
      <c r="L2" s="67"/>
      <c r="M2" s="67"/>
      <c r="N2" s="67"/>
    </row>
    <row r="3" spans="1:23" x14ac:dyDescent="0.4">
      <c r="C3" s="7"/>
      <c r="E3" s="5" t="s">
        <v>3</v>
      </c>
      <c r="F3" s="5" t="s">
        <v>62</v>
      </c>
      <c r="G3" s="5" t="s">
        <v>47</v>
      </c>
      <c r="H3" s="5" t="s">
        <v>48</v>
      </c>
      <c r="I3" s="5" t="s">
        <v>22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46</v>
      </c>
      <c r="P3" s="5" t="s">
        <v>49</v>
      </c>
      <c r="Q3" s="5" t="s">
        <v>50</v>
      </c>
      <c r="R3" s="5" t="s">
        <v>51</v>
      </c>
      <c r="S3" s="5" t="s">
        <v>60</v>
      </c>
      <c r="T3" s="5" t="s">
        <v>61</v>
      </c>
    </row>
    <row r="4" spans="1:23" x14ac:dyDescent="0.4">
      <c r="A4" t="s">
        <v>0</v>
      </c>
      <c r="B4" s="1">
        <v>0.2</v>
      </c>
      <c r="C4" s="9"/>
      <c r="D4" t="s">
        <v>9</v>
      </c>
      <c r="E4" s="41">
        <v>20</v>
      </c>
      <c r="F4" s="41">
        <v>20</v>
      </c>
      <c r="G4" s="41">
        <v>20</v>
      </c>
      <c r="H4" s="15">
        <v>2</v>
      </c>
      <c r="I4" s="15">
        <v>2</v>
      </c>
      <c r="J4" s="15">
        <v>2</v>
      </c>
      <c r="K4" s="15">
        <v>2</v>
      </c>
      <c r="L4" s="15">
        <v>2</v>
      </c>
      <c r="M4" s="64">
        <v>0.5</v>
      </c>
      <c r="N4" s="64">
        <v>0.5</v>
      </c>
      <c r="O4" s="64">
        <v>0.5</v>
      </c>
      <c r="P4" s="64">
        <v>0.5</v>
      </c>
      <c r="Q4" s="64">
        <v>0.5</v>
      </c>
      <c r="R4" s="64">
        <v>0.5</v>
      </c>
      <c r="S4" s="65">
        <v>0.05</v>
      </c>
      <c r="T4" s="65">
        <v>0.05</v>
      </c>
    </row>
    <row r="5" spans="1:23" x14ac:dyDescent="0.4">
      <c r="A5" t="s">
        <v>13</v>
      </c>
      <c r="B5" s="1">
        <v>1</v>
      </c>
      <c r="C5" s="9"/>
      <c r="E5" s="38">
        <v>0.125</v>
      </c>
      <c r="F5" s="38">
        <v>0.1</v>
      </c>
      <c r="G5" s="38">
        <v>0.08</v>
      </c>
      <c r="H5" s="38">
        <v>0.65</v>
      </c>
      <c r="I5" s="38">
        <v>0.5</v>
      </c>
      <c r="J5" s="38">
        <v>0.35</v>
      </c>
      <c r="K5" s="38">
        <v>0.25</v>
      </c>
      <c r="L5" s="38">
        <v>0.2</v>
      </c>
      <c r="M5" s="38">
        <v>0.5</v>
      </c>
      <c r="N5" s="38">
        <v>0.4</v>
      </c>
      <c r="O5" s="38">
        <v>0.3</v>
      </c>
      <c r="P5" s="38">
        <v>0.2</v>
      </c>
      <c r="Q5" s="38">
        <v>0.15</v>
      </c>
      <c r="R5" s="38">
        <v>0.1</v>
      </c>
      <c r="S5" s="38">
        <v>0.5</v>
      </c>
      <c r="T5" s="38">
        <v>0.2</v>
      </c>
      <c r="V5" s="23" t="s">
        <v>19</v>
      </c>
      <c r="W5" s="2"/>
    </row>
    <row r="6" spans="1:23" x14ac:dyDescent="0.4">
      <c r="A6" t="s">
        <v>17</v>
      </c>
      <c r="B6" s="1">
        <v>100</v>
      </c>
      <c r="C6" s="10"/>
      <c r="E6" s="21">
        <v>100</v>
      </c>
      <c r="F6" s="21">
        <v>100</v>
      </c>
      <c r="G6" s="21">
        <v>100</v>
      </c>
      <c r="H6" s="21">
        <v>100</v>
      </c>
      <c r="I6" s="21">
        <v>100</v>
      </c>
      <c r="J6" s="21">
        <v>100</v>
      </c>
      <c r="K6" s="21">
        <v>100</v>
      </c>
      <c r="L6" s="21">
        <v>100</v>
      </c>
      <c r="M6" s="21">
        <v>100</v>
      </c>
      <c r="N6" s="21">
        <v>100</v>
      </c>
      <c r="O6" s="21">
        <v>100</v>
      </c>
      <c r="P6" s="21">
        <v>100</v>
      </c>
      <c r="Q6" s="21">
        <v>100</v>
      </c>
      <c r="R6" s="21">
        <v>100</v>
      </c>
      <c r="S6" s="21">
        <v>100</v>
      </c>
      <c r="T6" s="21">
        <v>100</v>
      </c>
      <c r="V6" s="12"/>
      <c r="W6" s="2"/>
    </row>
    <row r="7" spans="1:23" x14ac:dyDescent="0.4">
      <c r="C7" s="11"/>
      <c r="U7" s="8"/>
      <c r="V7">
        <v>25000</v>
      </c>
      <c r="W7">
        <v>25000</v>
      </c>
    </row>
    <row r="8" spans="1:23" x14ac:dyDescent="0.4">
      <c r="A8" t="s">
        <v>10</v>
      </c>
      <c r="B8" s="5">
        <f>B4*B5*1000</f>
        <v>200</v>
      </c>
      <c r="C8" s="9"/>
      <c r="E8" s="5">
        <f>E4*E5*1000</f>
        <v>2500</v>
      </c>
      <c r="F8" s="5">
        <f>F4*F5*1000</f>
        <v>2000</v>
      </c>
      <c r="G8" s="5">
        <f>G4*G5*1000</f>
        <v>1600</v>
      </c>
      <c r="H8" s="5">
        <f>H4*H5*1000</f>
        <v>1300</v>
      </c>
      <c r="I8" s="5">
        <f t="shared" ref="I8:K8" si="0">I4*I5*1000</f>
        <v>1000</v>
      </c>
      <c r="J8" s="5">
        <f t="shared" si="0"/>
        <v>700</v>
      </c>
      <c r="K8" s="5">
        <f t="shared" si="0"/>
        <v>500</v>
      </c>
      <c r="L8" s="5">
        <f t="shared" ref="G8:S8" si="1">L4*L5*1000</f>
        <v>400</v>
      </c>
      <c r="M8" s="5">
        <f t="shared" si="1"/>
        <v>250</v>
      </c>
      <c r="N8" s="5">
        <f t="shared" si="1"/>
        <v>200</v>
      </c>
      <c r="O8" s="5">
        <f t="shared" si="1"/>
        <v>150</v>
      </c>
      <c r="P8" s="5">
        <f t="shared" si="1"/>
        <v>100</v>
      </c>
      <c r="Q8" s="5">
        <f t="shared" si="1"/>
        <v>75</v>
      </c>
      <c r="R8" s="5">
        <f t="shared" si="1"/>
        <v>50</v>
      </c>
      <c r="S8" s="5">
        <f t="shared" si="1"/>
        <v>25</v>
      </c>
      <c r="T8" s="5">
        <f t="shared" ref="T8" si="2">T4*T5*1000</f>
        <v>10.000000000000002</v>
      </c>
      <c r="U8" s="18"/>
      <c r="V8">
        <v>20000</v>
      </c>
      <c r="W8">
        <v>20000</v>
      </c>
    </row>
    <row r="9" spans="1:23" x14ac:dyDescent="0.4">
      <c r="A9" s="4" t="s">
        <v>18</v>
      </c>
      <c r="B9" s="6">
        <f>B8*1000/B6</f>
        <v>2000</v>
      </c>
      <c r="C9" s="11"/>
      <c r="E9" s="35">
        <f>E8*1000/E6</f>
        <v>25000</v>
      </c>
      <c r="F9" s="35">
        <f>F8*1000/F6</f>
        <v>20000</v>
      </c>
      <c r="G9" s="35">
        <f>G8*1000/G6</f>
        <v>16000</v>
      </c>
      <c r="H9" s="35">
        <f>H8*1000/H6</f>
        <v>13000</v>
      </c>
      <c r="I9" s="35">
        <f t="shared" ref="I9:K9" si="3">I8*1000/I6</f>
        <v>10000</v>
      </c>
      <c r="J9" s="35">
        <f t="shared" si="3"/>
        <v>7000</v>
      </c>
      <c r="K9" s="35">
        <f t="shared" si="3"/>
        <v>5000</v>
      </c>
      <c r="L9" s="35">
        <f t="shared" ref="G9:S9" si="4">L8*1000/L6</f>
        <v>4000</v>
      </c>
      <c r="M9" s="35">
        <f t="shared" si="4"/>
        <v>2500</v>
      </c>
      <c r="N9" s="35">
        <f t="shared" si="4"/>
        <v>2000</v>
      </c>
      <c r="O9" s="35">
        <f t="shared" si="4"/>
        <v>1500</v>
      </c>
      <c r="P9" s="35">
        <f t="shared" si="4"/>
        <v>1000</v>
      </c>
      <c r="Q9" s="35">
        <f t="shared" si="4"/>
        <v>750</v>
      </c>
      <c r="R9" s="35">
        <f t="shared" si="4"/>
        <v>500</v>
      </c>
      <c r="S9" s="35">
        <f t="shared" si="4"/>
        <v>250</v>
      </c>
      <c r="T9" s="35">
        <f t="shared" ref="T9" si="5">T8*1000/T6</f>
        <v>100.00000000000001</v>
      </c>
      <c r="U9" s="40"/>
      <c r="V9">
        <v>16000</v>
      </c>
      <c r="W9">
        <v>16000</v>
      </c>
    </row>
    <row r="10" spans="1:23" x14ac:dyDescent="0.4">
      <c r="B10" s="5"/>
      <c r="C10" s="1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8"/>
      <c r="V10">
        <v>13000</v>
      </c>
      <c r="W10">
        <v>13000</v>
      </c>
    </row>
    <row r="11" spans="1:23" x14ac:dyDescent="0.4">
      <c r="A11" t="s">
        <v>15</v>
      </c>
      <c r="B11" s="19">
        <v>1</v>
      </c>
      <c r="C11" s="13"/>
      <c r="E11" s="19">
        <v>1</v>
      </c>
      <c r="F11" s="19">
        <v>1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34"/>
      <c r="V11">
        <v>10000</v>
      </c>
      <c r="W11">
        <v>10000</v>
      </c>
    </row>
    <row r="12" spans="1:23" s="2" customFormat="1" x14ac:dyDescent="0.4">
      <c r="A12" s="2" t="s">
        <v>16</v>
      </c>
      <c r="B12" s="5">
        <f>B4*B5*1000/B11</f>
        <v>200</v>
      </c>
      <c r="C12" s="11"/>
      <c r="D12"/>
      <c r="E12" s="12">
        <f>E4*E5*1000/E11</f>
        <v>2500</v>
      </c>
      <c r="F12" s="12">
        <f>F4*F5*1000/F11</f>
        <v>2000</v>
      </c>
      <c r="G12" s="12">
        <f>G4*G5*1000/G11</f>
        <v>1600</v>
      </c>
      <c r="H12" s="12">
        <f>H4*H5*1000/H11</f>
        <v>1300</v>
      </c>
      <c r="I12" s="12">
        <f t="shared" ref="I12:K12" si="6">I4*I5*1000/I11</f>
        <v>1000</v>
      </c>
      <c r="J12" s="12">
        <f t="shared" si="6"/>
        <v>700</v>
      </c>
      <c r="K12" s="12">
        <f t="shared" si="6"/>
        <v>500</v>
      </c>
      <c r="L12" s="12">
        <f t="shared" ref="J12:S12" si="7">L4*L5*1000/L11</f>
        <v>400</v>
      </c>
      <c r="M12" s="12">
        <f t="shared" si="7"/>
        <v>250</v>
      </c>
      <c r="N12" s="12">
        <f t="shared" si="7"/>
        <v>200</v>
      </c>
      <c r="O12" s="12">
        <f t="shared" si="7"/>
        <v>150</v>
      </c>
      <c r="P12" s="12">
        <f t="shared" si="7"/>
        <v>100</v>
      </c>
      <c r="Q12" s="12">
        <f t="shared" si="7"/>
        <v>75</v>
      </c>
      <c r="R12" s="12">
        <f t="shared" si="7"/>
        <v>50</v>
      </c>
      <c r="S12" s="12">
        <f t="shared" si="7"/>
        <v>25</v>
      </c>
      <c r="T12" s="12">
        <f t="shared" ref="T12" si="8">T4*T5*1000/T11</f>
        <v>10.000000000000002</v>
      </c>
      <c r="U12" s="39"/>
      <c r="V12">
        <v>7000</v>
      </c>
      <c r="W12">
        <v>7000</v>
      </c>
    </row>
    <row r="13" spans="1:23" x14ac:dyDescent="0.4">
      <c r="U13" s="8"/>
      <c r="V13">
        <v>5000</v>
      </c>
      <c r="W13">
        <v>5000</v>
      </c>
    </row>
    <row r="14" spans="1:23" x14ac:dyDescent="0.4">
      <c r="A14" s="4" t="s">
        <v>21</v>
      </c>
      <c r="B14" s="6">
        <f>B8/B6</f>
        <v>2</v>
      </c>
      <c r="C14" s="11"/>
      <c r="E14" s="6">
        <f>E8/E6</f>
        <v>25</v>
      </c>
      <c r="F14" s="6">
        <f>F8/F6</f>
        <v>20</v>
      </c>
      <c r="G14" s="6">
        <f>G8/G6</f>
        <v>16</v>
      </c>
      <c r="H14" s="6">
        <f>H8/H6</f>
        <v>13</v>
      </c>
      <c r="I14" s="6">
        <f t="shared" ref="I14:K14" si="9">I8/I6</f>
        <v>10</v>
      </c>
      <c r="J14" s="6">
        <f t="shared" si="9"/>
        <v>7</v>
      </c>
      <c r="K14" s="6">
        <f t="shared" si="9"/>
        <v>5</v>
      </c>
      <c r="L14" s="6">
        <f t="shared" ref="J14:S14" si="10">L8/L6</f>
        <v>4</v>
      </c>
      <c r="M14" s="6">
        <f t="shared" si="10"/>
        <v>2.5</v>
      </c>
      <c r="N14" s="6">
        <f t="shared" si="10"/>
        <v>2</v>
      </c>
      <c r="O14" s="6">
        <f t="shared" si="10"/>
        <v>1.5</v>
      </c>
      <c r="P14" s="6">
        <f t="shared" si="10"/>
        <v>1</v>
      </c>
      <c r="Q14" s="6">
        <f t="shared" si="10"/>
        <v>0.75</v>
      </c>
      <c r="R14" s="6">
        <f t="shared" si="10"/>
        <v>0.5</v>
      </c>
      <c r="S14" s="6">
        <f t="shared" si="10"/>
        <v>0.25</v>
      </c>
      <c r="T14" s="6">
        <f t="shared" ref="T14" si="11">T8/T6</f>
        <v>0.10000000000000002</v>
      </c>
      <c r="U14" s="33"/>
      <c r="V14">
        <v>4000</v>
      </c>
      <c r="W14">
        <v>4000</v>
      </c>
    </row>
    <row r="15" spans="1:23" x14ac:dyDescent="0.4">
      <c r="N15" s="8"/>
      <c r="V15">
        <v>2500</v>
      </c>
      <c r="W15">
        <v>2500</v>
      </c>
    </row>
    <row r="16" spans="1:23" s="20" customFormat="1" x14ac:dyDescent="0.4">
      <c r="A16" s="62"/>
      <c r="B16" s="28"/>
      <c r="C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V16">
        <v>2000</v>
      </c>
      <c r="W16">
        <v>2000</v>
      </c>
    </row>
    <row r="17" spans="1:23" x14ac:dyDescent="0.4">
      <c r="N17" s="8"/>
      <c r="V17">
        <v>1500</v>
      </c>
      <c r="W17">
        <v>1500</v>
      </c>
    </row>
    <row r="18" spans="1:23" x14ac:dyDescent="0.4">
      <c r="N18" s="8"/>
      <c r="V18">
        <v>1000</v>
      </c>
      <c r="W18">
        <v>1000</v>
      </c>
    </row>
    <row r="19" spans="1:23" x14ac:dyDescent="0.4">
      <c r="E19" t="s">
        <v>75</v>
      </c>
      <c r="V19">
        <v>750</v>
      </c>
      <c r="W19">
        <v>750</v>
      </c>
    </row>
    <row r="20" spans="1:23" x14ac:dyDescent="0.4">
      <c r="E20" s="31" t="s">
        <v>68</v>
      </c>
      <c r="V20">
        <v>500</v>
      </c>
      <c r="W20">
        <v>500</v>
      </c>
    </row>
    <row r="21" spans="1:23" x14ac:dyDescent="0.4">
      <c r="A21" t="s">
        <v>55</v>
      </c>
      <c r="V21">
        <v>250</v>
      </c>
      <c r="W21">
        <v>250</v>
      </c>
    </row>
    <row r="22" spans="1:23" x14ac:dyDescent="0.4">
      <c r="A22" t="s">
        <v>70</v>
      </c>
      <c r="G22" t="s">
        <v>56</v>
      </c>
    </row>
    <row r="23" spans="1:23" x14ac:dyDescent="0.4">
      <c r="A23" s="57" t="s">
        <v>71</v>
      </c>
      <c r="E23" s="32"/>
      <c r="G23" t="s">
        <v>76</v>
      </c>
      <c r="I23" s="32"/>
    </row>
    <row r="24" spans="1:23" x14ac:dyDescent="0.4">
      <c r="A24" t="s">
        <v>72</v>
      </c>
    </row>
    <row r="25" spans="1:23" x14ac:dyDescent="0.4">
      <c r="A25" t="s">
        <v>73</v>
      </c>
      <c r="G25" s="32" t="s">
        <v>58</v>
      </c>
      <c r="L25" t="s">
        <v>59</v>
      </c>
    </row>
    <row r="27" spans="1:23" x14ac:dyDescent="0.4">
      <c r="A27" s="57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Y29"/>
  <sheetViews>
    <sheetView zoomScale="60" zoomScaleNormal="60" workbookViewId="0">
      <selection activeCell="W8" sqref="W8"/>
    </sheetView>
  </sheetViews>
  <sheetFormatPr baseColWidth="10" defaultRowHeight="15.2" x14ac:dyDescent="0.4"/>
  <cols>
    <col min="1" max="1" width="21.9375" customWidth="1"/>
    <col min="2" max="2" width="8.41015625" customWidth="1"/>
    <col min="3" max="3" width="5.8203125" customWidth="1"/>
    <col min="4" max="4" width="4.703125" customWidth="1"/>
    <col min="5" max="5" width="6.9375" customWidth="1"/>
    <col min="6" max="6" width="5.87890625" customWidth="1"/>
    <col min="7" max="7" width="5.9375" customWidth="1"/>
    <col min="8" max="9" width="6.1171875" customWidth="1"/>
    <col min="10" max="11" width="6.17578125" customWidth="1"/>
    <col min="12" max="12" width="5.703125" customWidth="1"/>
    <col min="13" max="13" width="6.64453125" customWidth="1"/>
    <col min="14" max="14" width="6.52734375" customWidth="1"/>
    <col min="15" max="17" width="6.05859375" customWidth="1"/>
    <col min="18" max="18" width="6.234375" customWidth="1"/>
    <col min="19" max="20" width="6.87890625" customWidth="1"/>
    <col min="21" max="21" width="5.8203125" customWidth="1"/>
    <col min="22" max="22" width="5.17578125" customWidth="1"/>
    <col min="23" max="23" width="4.8203125" customWidth="1"/>
    <col min="24" max="24" width="6.17578125" customWidth="1"/>
    <col min="25" max="25" width="6" customWidth="1"/>
  </cols>
  <sheetData>
    <row r="1" spans="1:25" x14ac:dyDescent="0.4">
      <c r="A1" s="2"/>
      <c r="B1" s="5"/>
    </row>
    <row r="2" spans="1:25" s="8" customFormat="1" x14ac:dyDescent="0.4">
      <c r="A2" s="63" t="s">
        <v>57</v>
      </c>
      <c r="R2" s="8" t="s">
        <v>69</v>
      </c>
    </row>
    <row r="3" spans="1:25" x14ac:dyDescent="0.4">
      <c r="C3" s="7"/>
      <c r="E3" s="5" t="s">
        <v>3</v>
      </c>
      <c r="F3" s="5" t="s">
        <v>62</v>
      </c>
      <c r="G3" s="5" t="s">
        <v>47</v>
      </c>
      <c r="H3" s="5" t="s">
        <v>48</v>
      </c>
      <c r="I3" s="5" t="s">
        <v>22</v>
      </c>
      <c r="J3" s="5" t="s">
        <v>40</v>
      </c>
      <c r="K3" s="5" t="s">
        <v>41</v>
      </c>
      <c r="L3" s="5" t="s">
        <v>42</v>
      </c>
      <c r="M3" s="5" t="s">
        <v>43</v>
      </c>
      <c r="N3" s="5" t="s">
        <v>44</v>
      </c>
      <c r="O3" s="5" t="s">
        <v>46</v>
      </c>
      <c r="P3" s="5" t="s">
        <v>49</v>
      </c>
      <c r="Q3" s="5" t="s">
        <v>50</v>
      </c>
      <c r="R3" s="5" t="s">
        <v>51</v>
      </c>
      <c r="S3" s="5" t="s">
        <v>60</v>
      </c>
      <c r="T3" s="5" t="s">
        <v>61</v>
      </c>
      <c r="U3" s="5" t="s">
        <v>66</v>
      </c>
      <c r="V3" s="5"/>
    </row>
    <row r="4" spans="1:25" x14ac:dyDescent="0.4">
      <c r="A4" t="s">
        <v>0</v>
      </c>
      <c r="B4" s="1">
        <v>0.2</v>
      </c>
      <c r="C4" s="9"/>
      <c r="D4" t="s">
        <v>9</v>
      </c>
      <c r="E4" s="41">
        <v>20</v>
      </c>
      <c r="F4" s="41">
        <v>20</v>
      </c>
      <c r="G4" s="15">
        <v>2</v>
      </c>
      <c r="H4" s="15">
        <v>2</v>
      </c>
      <c r="I4" s="15">
        <v>2</v>
      </c>
      <c r="J4" s="15">
        <v>2</v>
      </c>
      <c r="K4" s="15">
        <v>2</v>
      </c>
      <c r="L4" s="64">
        <v>0.5</v>
      </c>
      <c r="M4" s="64">
        <v>0.5</v>
      </c>
      <c r="N4" s="64">
        <v>0.5</v>
      </c>
      <c r="O4" s="64">
        <v>0.5</v>
      </c>
      <c r="P4" s="64">
        <v>0.5</v>
      </c>
      <c r="Q4" s="64">
        <v>0.5</v>
      </c>
      <c r="R4" s="65">
        <v>0.05</v>
      </c>
      <c r="S4" s="65">
        <v>0.05</v>
      </c>
      <c r="T4" s="65">
        <v>0.05</v>
      </c>
      <c r="U4" s="65">
        <v>0.05</v>
      </c>
      <c r="V4" s="5"/>
    </row>
    <row r="5" spans="1:25" x14ac:dyDescent="0.4">
      <c r="A5" t="s">
        <v>13</v>
      </c>
      <c r="B5" s="1">
        <v>1</v>
      </c>
      <c r="C5" s="9"/>
      <c r="E5" s="38">
        <v>0.1</v>
      </c>
      <c r="F5" s="38">
        <v>0.08</v>
      </c>
      <c r="G5" s="38">
        <v>0.65</v>
      </c>
      <c r="H5" s="38">
        <v>0.5</v>
      </c>
      <c r="I5" s="38">
        <v>0.35</v>
      </c>
      <c r="J5" s="38">
        <v>0.25</v>
      </c>
      <c r="K5" s="38">
        <v>0.2</v>
      </c>
      <c r="L5" s="38">
        <v>0.5</v>
      </c>
      <c r="M5" s="38">
        <v>0.4</v>
      </c>
      <c r="N5" s="38">
        <v>0.3</v>
      </c>
      <c r="O5" s="38">
        <v>0.2</v>
      </c>
      <c r="P5" s="38">
        <v>0.15</v>
      </c>
      <c r="Q5" s="38">
        <v>0.1</v>
      </c>
      <c r="R5" s="38">
        <v>0.5</v>
      </c>
      <c r="S5" s="38">
        <v>0.2</v>
      </c>
      <c r="T5" s="38">
        <v>0.1</v>
      </c>
      <c r="U5" s="38">
        <v>0.05</v>
      </c>
      <c r="V5" s="5"/>
      <c r="X5" s="23" t="s">
        <v>19</v>
      </c>
      <c r="Y5" s="2"/>
    </row>
    <row r="6" spans="1:25" x14ac:dyDescent="0.4">
      <c r="A6" t="s">
        <v>17</v>
      </c>
      <c r="B6" s="1">
        <v>100</v>
      </c>
      <c r="C6" s="10"/>
      <c r="E6" s="21">
        <v>100</v>
      </c>
      <c r="F6" s="21">
        <v>100</v>
      </c>
      <c r="G6" s="21">
        <v>100</v>
      </c>
      <c r="H6" s="21">
        <v>100</v>
      </c>
      <c r="I6" s="21">
        <v>100</v>
      </c>
      <c r="J6" s="21">
        <v>100</v>
      </c>
      <c r="K6" s="21">
        <v>100</v>
      </c>
      <c r="L6" s="21">
        <v>100</v>
      </c>
      <c r="M6" s="21">
        <v>100</v>
      </c>
      <c r="N6" s="21">
        <v>100</v>
      </c>
      <c r="O6" s="21">
        <v>100</v>
      </c>
      <c r="P6" s="21">
        <v>100</v>
      </c>
      <c r="Q6" s="21">
        <v>100</v>
      </c>
      <c r="R6" s="21">
        <v>100</v>
      </c>
      <c r="S6" s="21">
        <v>100</v>
      </c>
      <c r="T6" s="21">
        <v>100</v>
      </c>
      <c r="U6" s="21">
        <v>100</v>
      </c>
      <c r="V6" s="21"/>
      <c r="X6" s="12"/>
      <c r="Y6" s="2"/>
    </row>
    <row r="7" spans="1:25" x14ac:dyDescent="0.4">
      <c r="C7" s="11"/>
      <c r="W7" s="8"/>
      <c r="X7">
        <v>40000</v>
      </c>
      <c r="Y7">
        <v>40000</v>
      </c>
    </row>
    <row r="8" spans="1:25" x14ac:dyDescent="0.4">
      <c r="A8" t="s">
        <v>10</v>
      </c>
      <c r="B8" s="5">
        <f>B4*B5*1000</f>
        <v>200</v>
      </c>
      <c r="C8" s="9"/>
      <c r="E8" s="5">
        <f>E4*E5*1000</f>
        <v>2000</v>
      </c>
      <c r="F8" s="5">
        <f>F4*F5*1000</f>
        <v>1600</v>
      </c>
      <c r="G8" s="5">
        <f>G4*G5*1000</f>
        <v>1300</v>
      </c>
      <c r="H8" s="5">
        <f t="shared" ref="H8:S8" si="0">H4*H5*1000</f>
        <v>1000</v>
      </c>
      <c r="I8" s="5">
        <f t="shared" si="0"/>
        <v>700</v>
      </c>
      <c r="J8" s="5">
        <f t="shared" si="0"/>
        <v>500</v>
      </c>
      <c r="K8" s="5">
        <f t="shared" si="0"/>
        <v>400</v>
      </c>
      <c r="L8" s="5">
        <f t="shared" si="0"/>
        <v>250</v>
      </c>
      <c r="M8" s="5">
        <f t="shared" si="0"/>
        <v>200</v>
      </c>
      <c r="N8" s="5">
        <f t="shared" si="0"/>
        <v>150</v>
      </c>
      <c r="O8" s="5">
        <f t="shared" si="0"/>
        <v>100</v>
      </c>
      <c r="P8" s="5">
        <f t="shared" si="0"/>
        <v>75</v>
      </c>
      <c r="Q8" s="5">
        <f t="shared" si="0"/>
        <v>50</v>
      </c>
      <c r="R8" s="5">
        <f t="shared" si="0"/>
        <v>25</v>
      </c>
      <c r="S8" s="5">
        <f t="shared" si="0"/>
        <v>10.000000000000002</v>
      </c>
      <c r="T8" s="5">
        <f t="shared" ref="T8:U8" si="1">T4*T5*1000</f>
        <v>5.0000000000000009</v>
      </c>
      <c r="U8" s="5">
        <f t="shared" si="1"/>
        <v>2.5000000000000004</v>
      </c>
      <c r="V8" s="5"/>
      <c r="W8" s="18"/>
      <c r="X8">
        <v>35000</v>
      </c>
      <c r="Y8">
        <v>35000</v>
      </c>
    </row>
    <row r="9" spans="1:25" x14ac:dyDescent="0.4">
      <c r="A9" s="4" t="s">
        <v>18</v>
      </c>
      <c r="B9" s="6">
        <f>B8*1000/B6</f>
        <v>2000</v>
      </c>
      <c r="C9" s="11"/>
      <c r="E9" s="35">
        <f>E8*1000/E6</f>
        <v>20000</v>
      </c>
      <c r="F9" s="35">
        <f>F8*1000/F6</f>
        <v>16000</v>
      </c>
      <c r="G9" s="35">
        <f>G8*1000/G6</f>
        <v>13000</v>
      </c>
      <c r="H9" s="35">
        <f t="shared" ref="H9" si="2">H8*1000/H6</f>
        <v>10000</v>
      </c>
      <c r="I9" s="35">
        <f t="shared" ref="I9" si="3">I8*1000/I6</f>
        <v>7000</v>
      </c>
      <c r="J9" s="35">
        <f t="shared" ref="J9" si="4">J8*1000/J6</f>
        <v>5000</v>
      </c>
      <c r="K9" s="35">
        <f t="shared" ref="K9" si="5">K8*1000/K6</f>
        <v>4000</v>
      </c>
      <c r="L9" s="35">
        <f t="shared" ref="L9" si="6">L8*1000/L6</f>
        <v>2500</v>
      </c>
      <c r="M9" s="35">
        <f t="shared" ref="M9" si="7">M8*1000/M6</f>
        <v>2000</v>
      </c>
      <c r="N9" s="35">
        <f t="shared" ref="N9" si="8">N8*1000/N6</f>
        <v>1500</v>
      </c>
      <c r="O9" s="35">
        <f t="shared" ref="O9" si="9">O8*1000/O6</f>
        <v>1000</v>
      </c>
      <c r="P9" s="35">
        <f t="shared" ref="P9" si="10">P8*1000/P6</f>
        <v>750</v>
      </c>
      <c r="Q9" s="35">
        <f t="shared" ref="Q9" si="11">Q8*1000/Q6</f>
        <v>500</v>
      </c>
      <c r="R9" s="35">
        <f t="shared" ref="R9" si="12">R8*1000/R6</f>
        <v>250</v>
      </c>
      <c r="S9" s="35">
        <f t="shared" ref="S9" si="13">S8*1000/S6</f>
        <v>100.00000000000001</v>
      </c>
      <c r="T9" s="35">
        <f t="shared" ref="T9" si="14">T8*1000/T6</f>
        <v>50.000000000000007</v>
      </c>
      <c r="U9" s="35">
        <f t="shared" ref="I9:U9" si="15">U8*1000/U6</f>
        <v>25.000000000000004</v>
      </c>
      <c r="V9" s="35"/>
      <c r="W9" s="40"/>
      <c r="X9">
        <v>30000</v>
      </c>
      <c r="Y9">
        <v>30000</v>
      </c>
    </row>
    <row r="10" spans="1:25" x14ac:dyDescent="0.4">
      <c r="B10" s="5"/>
      <c r="C10" s="1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8"/>
      <c r="X10">
        <v>25000</v>
      </c>
      <c r="Y10">
        <v>25000</v>
      </c>
    </row>
    <row r="11" spans="1:25" x14ac:dyDescent="0.4">
      <c r="A11" t="s">
        <v>15</v>
      </c>
      <c r="B11" s="19">
        <v>1</v>
      </c>
      <c r="C11" s="13"/>
      <c r="E11" s="19">
        <v>1</v>
      </c>
      <c r="F11" s="19">
        <v>1</v>
      </c>
      <c r="G11" s="19">
        <v>1</v>
      </c>
      <c r="H11" s="19">
        <v>1</v>
      </c>
      <c r="I11" s="19">
        <v>1</v>
      </c>
      <c r="J11" s="19">
        <v>1</v>
      </c>
      <c r="K11" s="19">
        <v>1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>
        <v>1</v>
      </c>
      <c r="R11" s="19">
        <v>1</v>
      </c>
      <c r="S11" s="19">
        <v>1</v>
      </c>
      <c r="T11" s="19">
        <v>1</v>
      </c>
      <c r="U11" s="19">
        <v>1</v>
      </c>
      <c r="V11" s="19"/>
      <c r="W11" s="34"/>
      <c r="X11">
        <v>20000</v>
      </c>
      <c r="Y11">
        <v>20000</v>
      </c>
    </row>
    <row r="12" spans="1:25" s="2" customFormat="1" x14ac:dyDescent="0.4">
      <c r="A12" s="2" t="s">
        <v>16</v>
      </c>
      <c r="B12" s="5">
        <f>B4*B5*1000/B11</f>
        <v>200</v>
      </c>
      <c r="C12" s="11"/>
      <c r="D12"/>
      <c r="E12" s="12">
        <f>E4*E5*1000/E11</f>
        <v>2000</v>
      </c>
      <c r="F12" s="12">
        <f>F4*F5*1000/F11</f>
        <v>1600</v>
      </c>
      <c r="G12" s="12">
        <f>G4*G5*1000/G11</f>
        <v>1300</v>
      </c>
      <c r="H12" s="12">
        <f t="shared" ref="H12" si="16">H4*H5*1000/H11</f>
        <v>1000</v>
      </c>
      <c r="I12" s="12">
        <f t="shared" ref="I12" si="17">I4*I5*1000/I11</f>
        <v>700</v>
      </c>
      <c r="J12" s="12">
        <f t="shared" ref="J12" si="18">J4*J5*1000/J11</f>
        <v>500</v>
      </c>
      <c r="K12" s="12">
        <f t="shared" ref="K12" si="19">K4*K5*1000/K11</f>
        <v>400</v>
      </c>
      <c r="L12" s="12">
        <f t="shared" ref="L12" si="20">L4*L5*1000/L11</f>
        <v>250</v>
      </c>
      <c r="M12" s="12">
        <f t="shared" ref="M12" si="21">M4*M5*1000/M11</f>
        <v>200</v>
      </c>
      <c r="N12" s="12">
        <f t="shared" ref="N12" si="22">N4*N5*1000/N11</f>
        <v>150</v>
      </c>
      <c r="O12" s="12">
        <f t="shared" ref="O12" si="23">O4*O5*1000/O11</f>
        <v>100</v>
      </c>
      <c r="P12" s="12">
        <f t="shared" ref="P12" si="24">P4*P5*1000/P11</f>
        <v>75</v>
      </c>
      <c r="Q12" s="12">
        <f t="shared" ref="Q12" si="25">Q4*Q5*1000/Q11</f>
        <v>50</v>
      </c>
      <c r="R12" s="12">
        <f t="shared" ref="R12" si="26">R4*R5*1000/R11</f>
        <v>25</v>
      </c>
      <c r="S12" s="12">
        <f t="shared" ref="S12" si="27">S4*S5*1000/S11</f>
        <v>10.000000000000002</v>
      </c>
      <c r="T12" s="12">
        <f t="shared" ref="T12" si="28">T4*T5*1000/T11</f>
        <v>5.0000000000000009</v>
      </c>
      <c r="U12" s="12">
        <f t="shared" ref="I12:U12" si="29">U4*U5*1000/U11</f>
        <v>2.5000000000000004</v>
      </c>
      <c r="V12" s="12"/>
      <c r="W12" s="39"/>
      <c r="X12">
        <v>14000</v>
      </c>
      <c r="Y12">
        <v>14000</v>
      </c>
    </row>
    <row r="13" spans="1:25" x14ac:dyDescent="0.4">
      <c r="W13" s="8"/>
      <c r="X13">
        <v>8000</v>
      </c>
      <c r="Y13">
        <v>8000</v>
      </c>
    </row>
    <row r="14" spans="1:25" x14ac:dyDescent="0.4">
      <c r="A14" s="4" t="s">
        <v>21</v>
      </c>
      <c r="B14" s="6">
        <f>B8/B6</f>
        <v>2</v>
      </c>
      <c r="C14" s="11"/>
      <c r="E14" s="6">
        <f>E8/E6</f>
        <v>20</v>
      </c>
      <c r="F14" s="6">
        <f>F8/F6</f>
        <v>16</v>
      </c>
      <c r="G14" s="6">
        <f>G8/G6</f>
        <v>13</v>
      </c>
      <c r="H14" s="6">
        <f t="shared" ref="H14:S14" si="30">H8/H6</f>
        <v>10</v>
      </c>
      <c r="I14" s="6">
        <f t="shared" si="30"/>
        <v>7</v>
      </c>
      <c r="J14" s="6">
        <f t="shared" si="30"/>
        <v>5</v>
      </c>
      <c r="K14" s="6">
        <f t="shared" si="30"/>
        <v>4</v>
      </c>
      <c r="L14" s="6">
        <f t="shared" si="30"/>
        <v>2.5</v>
      </c>
      <c r="M14" s="6">
        <f t="shared" si="30"/>
        <v>2</v>
      </c>
      <c r="N14" s="6">
        <f t="shared" si="30"/>
        <v>1.5</v>
      </c>
      <c r="O14" s="6">
        <f t="shared" si="30"/>
        <v>1</v>
      </c>
      <c r="P14" s="6">
        <f t="shared" si="30"/>
        <v>0.75</v>
      </c>
      <c r="Q14" s="6">
        <f t="shared" si="30"/>
        <v>0.5</v>
      </c>
      <c r="R14" s="6">
        <f t="shared" si="30"/>
        <v>0.25</v>
      </c>
      <c r="S14" s="6">
        <f t="shared" si="30"/>
        <v>0.10000000000000002</v>
      </c>
      <c r="T14" s="6">
        <f t="shared" ref="T14:U14" si="31">T8/T6</f>
        <v>5.000000000000001E-2</v>
      </c>
      <c r="U14" s="6">
        <f t="shared" si="31"/>
        <v>2.5000000000000005E-2</v>
      </c>
      <c r="V14" s="6"/>
      <c r="W14" s="33"/>
      <c r="X14">
        <v>4000</v>
      </c>
      <c r="Y14">
        <v>4000</v>
      </c>
    </row>
    <row r="15" spans="1:25" x14ac:dyDescent="0.4">
      <c r="N15" s="8"/>
      <c r="X15">
        <v>2500</v>
      </c>
      <c r="Y15">
        <v>2500</v>
      </c>
    </row>
    <row r="16" spans="1:25" s="20" customFormat="1" x14ac:dyDescent="0.4">
      <c r="A16" s="62"/>
      <c r="B16" s="28"/>
      <c r="C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X16" s="8">
        <v>2000</v>
      </c>
      <c r="Y16" s="8">
        <v>2000</v>
      </c>
    </row>
    <row r="17" spans="1:25" x14ac:dyDescent="0.4">
      <c r="N17" s="8"/>
      <c r="X17">
        <v>1500</v>
      </c>
      <c r="Y17">
        <v>1500</v>
      </c>
    </row>
    <row r="18" spans="1:25" x14ac:dyDescent="0.4">
      <c r="N18" s="8"/>
      <c r="X18">
        <v>1000</v>
      </c>
      <c r="Y18">
        <v>1000</v>
      </c>
    </row>
    <row r="19" spans="1:25" x14ac:dyDescent="0.4">
      <c r="E19" t="s">
        <v>77</v>
      </c>
      <c r="X19">
        <v>750</v>
      </c>
      <c r="Y19">
        <v>750</v>
      </c>
    </row>
    <row r="20" spans="1:25" x14ac:dyDescent="0.4">
      <c r="E20" s="31" t="s">
        <v>68</v>
      </c>
      <c r="X20">
        <v>500</v>
      </c>
      <c r="Y20">
        <v>500</v>
      </c>
    </row>
    <row r="21" spans="1:25" x14ac:dyDescent="0.4">
      <c r="A21" t="s">
        <v>63</v>
      </c>
      <c r="X21">
        <v>250</v>
      </c>
      <c r="Y21">
        <v>250</v>
      </c>
    </row>
    <row r="22" spans="1:25" x14ac:dyDescent="0.4">
      <c r="A22" t="s">
        <v>64</v>
      </c>
      <c r="G22" t="s">
        <v>65</v>
      </c>
      <c r="X22">
        <v>100.00000000000001</v>
      </c>
      <c r="Y22">
        <v>100.00000000000001</v>
      </c>
    </row>
    <row r="23" spans="1:25" x14ac:dyDescent="0.4">
      <c r="A23" t="s">
        <v>74</v>
      </c>
      <c r="E23" s="32"/>
      <c r="G23" t="s">
        <v>76</v>
      </c>
      <c r="I23" s="32"/>
    </row>
    <row r="25" spans="1:25" x14ac:dyDescent="0.4">
      <c r="A25" s="57" t="s">
        <v>45</v>
      </c>
      <c r="G25" s="32" t="s">
        <v>58</v>
      </c>
      <c r="L25" t="s">
        <v>59</v>
      </c>
    </row>
    <row r="26" spans="1:25" x14ac:dyDescent="0.4">
      <c r="A26" t="s">
        <v>72</v>
      </c>
    </row>
    <row r="27" spans="1:25" x14ac:dyDescent="0.4">
      <c r="A27" t="s">
        <v>73</v>
      </c>
    </row>
    <row r="29" spans="1:25" x14ac:dyDescent="0.4">
      <c r="A29" s="57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AC31"/>
  <sheetViews>
    <sheetView tabSelected="1" zoomScale="60" zoomScaleNormal="60" workbookViewId="0">
      <selection activeCell="T27" sqref="S27:T27"/>
    </sheetView>
  </sheetViews>
  <sheetFormatPr baseColWidth="10" defaultRowHeight="15.2" x14ac:dyDescent="0.4"/>
  <cols>
    <col min="1" max="1" width="22" customWidth="1"/>
    <col min="2" max="2" width="6.87890625" customWidth="1"/>
    <col min="3" max="3" width="2.87890625" customWidth="1"/>
    <col min="4" max="4" width="4.64453125" customWidth="1"/>
    <col min="5" max="5" width="6.41015625" customWidth="1"/>
    <col min="6" max="6" width="5.703125" customWidth="1"/>
    <col min="7" max="7" width="8" customWidth="1"/>
    <col min="8" max="8" width="7.05859375" customWidth="1"/>
    <col min="9" max="10" width="7.5859375" customWidth="1"/>
    <col min="11" max="11" width="5.703125" customWidth="1"/>
    <col min="12" max="12" width="7.1171875" customWidth="1"/>
    <col min="13" max="13" width="6.64453125" customWidth="1"/>
    <col min="14" max="14" width="7.1171875" customWidth="1"/>
    <col min="15" max="15" width="6.05859375" customWidth="1"/>
    <col min="16" max="16" width="6.17578125" customWidth="1"/>
    <col min="17" max="17" width="6.46875" customWidth="1"/>
    <col min="18" max="18" width="6.17578125" customWidth="1"/>
    <col min="19" max="19" width="7.17578125" customWidth="1"/>
    <col min="20" max="20" width="7.52734375" customWidth="1"/>
    <col min="21" max="21" width="3.5859375" customWidth="1"/>
    <col min="22" max="22" width="2.05859375" customWidth="1"/>
    <col min="23" max="23" width="5.64453125" customWidth="1"/>
    <col min="24" max="24" width="5.17578125" customWidth="1"/>
  </cols>
  <sheetData>
    <row r="1" spans="1:29" s="8" customFormat="1" x14ac:dyDescent="0.4"/>
    <row r="2" spans="1:29" x14ac:dyDescent="0.4">
      <c r="A2" s="8"/>
      <c r="B2" s="8"/>
      <c r="C2" s="7"/>
      <c r="E2" s="5" t="s">
        <v>3</v>
      </c>
      <c r="F2" s="5" t="s">
        <v>4</v>
      </c>
      <c r="G2" s="5" t="s">
        <v>5</v>
      </c>
      <c r="H2" s="5" t="s">
        <v>6</v>
      </c>
      <c r="I2" s="5" t="s">
        <v>22</v>
      </c>
      <c r="J2" s="5" t="s">
        <v>7</v>
      </c>
      <c r="K2" s="5" t="s">
        <v>8</v>
      </c>
      <c r="L2" s="5" t="s">
        <v>11</v>
      </c>
      <c r="M2" s="5" t="s">
        <v>12</v>
      </c>
      <c r="N2" s="5" t="s">
        <v>36</v>
      </c>
      <c r="O2" s="5" t="s">
        <v>37</v>
      </c>
      <c r="P2" s="5" t="s">
        <v>38</v>
      </c>
      <c r="Q2" s="5" t="s">
        <v>53</v>
      </c>
      <c r="R2" s="5" t="s">
        <v>54</v>
      </c>
      <c r="S2" s="5" t="s">
        <v>60</v>
      </c>
      <c r="T2" s="8"/>
      <c r="U2" s="18"/>
      <c r="V2" s="26"/>
    </row>
    <row r="3" spans="1:29" x14ac:dyDescent="0.4">
      <c r="A3" t="s">
        <v>0</v>
      </c>
      <c r="B3" s="1">
        <v>0.2</v>
      </c>
      <c r="C3" s="9"/>
      <c r="D3" t="s">
        <v>9</v>
      </c>
      <c r="E3" s="58">
        <v>20</v>
      </c>
      <c r="F3" s="58">
        <v>20</v>
      </c>
      <c r="G3" s="58">
        <v>20</v>
      </c>
      <c r="H3" s="59">
        <v>2</v>
      </c>
      <c r="I3" s="59">
        <v>2</v>
      </c>
      <c r="J3" s="59">
        <v>2</v>
      </c>
      <c r="K3" s="59">
        <v>2</v>
      </c>
      <c r="L3" s="59">
        <v>2</v>
      </c>
      <c r="M3" s="59">
        <v>2</v>
      </c>
      <c r="N3" s="60">
        <v>0.5</v>
      </c>
      <c r="O3" s="60">
        <v>0.5</v>
      </c>
      <c r="P3" s="60">
        <v>0.5</v>
      </c>
      <c r="Q3" s="15">
        <v>0.05</v>
      </c>
      <c r="R3" s="15">
        <v>0.05</v>
      </c>
      <c r="S3" s="61">
        <v>5.0000000000000001E-3</v>
      </c>
      <c r="T3" s="8"/>
      <c r="U3" s="38"/>
      <c r="V3" s="27"/>
      <c r="W3" s="24" t="s">
        <v>20</v>
      </c>
    </row>
    <row r="4" spans="1:29" x14ac:dyDescent="0.4">
      <c r="A4" t="s">
        <v>13</v>
      </c>
      <c r="B4" s="1">
        <v>1</v>
      </c>
      <c r="C4" s="9"/>
      <c r="D4" t="s">
        <v>52</v>
      </c>
      <c r="E4" s="17">
        <v>7.0000000000000007E-2</v>
      </c>
      <c r="F4" s="17">
        <v>0.06</v>
      </c>
      <c r="G4" s="17">
        <v>0.05</v>
      </c>
      <c r="H4" s="17">
        <v>0.4</v>
      </c>
      <c r="I4" s="17">
        <v>0.3</v>
      </c>
      <c r="J4" s="3">
        <v>0.2</v>
      </c>
      <c r="K4" s="38">
        <v>0.15</v>
      </c>
      <c r="L4" s="38">
        <v>0.1</v>
      </c>
      <c r="M4" s="38">
        <v>0.05</v>
      </c>
      <c r="N4" s="3">
        <v>0.1</v>
      </c>
      <c r="O4" s="17">
        <v>0.06</v>
      </c>
      <c r="P4" s="17">
        <v>0.05</v>
      </c>
      <c r="Q4" s="17">
        <v>0.1</v>
      </c>
      <c r="R4" s="17">
        <v>0.05</v>
      </c>
      <c r="S4" s="17">
        <v>0.2</v>
      </c>
      <c r="T4" s="8"/>
      <c r="U4" s="36"/>
      <c r="V4" s="27"/>
      <c r="W4" s="6">
        <v>4667</v>
      </c>
      <c r="X4" s="6">
        <v>4667</v>
      </c>
      <c r="Y4" s="25"/>
      <c r="Z4" s="14"/>
      <c r="AA4" s="14"/>
      <c r="AB4" s="14"/>
      <c r="AC4" s="14"/>
    </row>
    <row r="5" spans="1:29" x14ac:dyDescent="0.4">
      <c r="A5" t="s">
        <v>1</v>
      </c>
      <c r="B5" s="1">
        <v>1</v>
      </c>
      <c r="C5" s="10"/>
      <c r="E5" s="21">
        <v>0.3</v>
      </c>
      <c r="F5" s="21">
        <v>0.3</v>
      </c>
      <c r="G5" s="21">
        <v>0.3</v>
      </c>
      <c r="H5" s="21">
        <v>0.3</v>
      </c>
      <c r="I5" s="21">
        <v>0.3</v>
      </c>
      <c r="J5" s="21">
        <v>0.3</v>
      </c>
      <c r="K5" s="21">
        <v>0.3</v>
      </c>
      <c r="L5" s="21">
        <v>0.3</v>
      </c>
      <c r="M5" s="21">
        <v>0.3</v>
      </c>
      <c r="N5" s="21">
        <v>0.3</v>
      </c>
      <c r="O5" s="21">
        <v>0.3</v>
      </c>
      <c r="P5" s="21">
        <v>0.3</v>
      </c>
      <c r="Q5" s="21">
        <v>0.3</v>
      </c>
      <c r="R5" s="21">
        <v>0.3</v>
      </c>
      <c r="S5" s="21">
        <v>0.3</v>
      </c>
      <c r="T5" s="8"/>
      <c r="U5" s="37"/>
      <c r="V5" s="30"/>
      <c r="W5" s="6">
        <v>4000</v>
      </c>
      <c r="X5" s="6">
        <v>4000</v>
      </c>
      <c r="Y5" s="25"/>
    </row>
    <row r="6" spans="1:29" x14ac:dyDescent="0.4">
      <c r="C6" s="11"/>
      <c r="T6" s="8"/>
      <c r="U6" s="8"/>
      <c r="V6" s="20"/>
      <c r="W6" s="6">
        <v>3333.3333333333335</v>
      </c>
      <c r="X6" s="6">
        <v>3333.3333333333335</v>
      </c>
      <c r="Y6" s="25"/>
    </row>
    <row r="7" spans="1:29" x14ac:dyDescent="0.4">
      <c r="A7" t="s">
        <v>2</v>
      </c>
      <c r="B7" s="5">
        <f>B3*B4*1000</f>
        <v>200</v>
      </c>
      <c r="C7" s="9"/>
      <c r="E7" s="5">
        <f t="shared" ref="E7" si="0">E3*E4*1000</f>
        <v>1400.0000000000002</v>
      </c>
      <c r="F7" s="5">
        <f t="shared" ref="F7" si="1">F3*F4*1000</f>
        <v>1200</v>
      </c>
      <c r="G7" s="5">
        <f t="shared" ref="G7" si="2">G3*G4*1000</f>
        <v>1000</v>
      </c>
      <c r="H7" s="5">
        <f t="shared" ref="H7:O7" si="3">H3*H4*1000</f>
        <v>800</v>
      </c>
      <c r="I7" s="5">
        <f t="shared" si="3"/>
        <v>600</v>
      </c>
      <c r="J7" s="5">
        <f t="shared" si="3"/>
        <v>400</v>
      </c>
      <c r="K7" s="5">
        <f t="shared" si="3"/>
        <v>300</v>
      </c>
      <c r="L7" s="5">
        <f t="shared" si="3"/>
        <v>200</v>
      </c>
      <c r="M7" s="5">
        <f t="shared" si="3"/>
        <v>100</v>
      </c>
      <c r="N7" s="5">
        <f t="shared" si="3"/>
        <v>50</v>
      </c>
      <c r="O7" s="5">
        <f t="shared" si="3"/>
        <v>30</v>
      </c>
      <c r="P7" s="5">
        <f t="shared" ref="P7:S7" si="4">P3*P4*1000</f>
        <v>25</v>
      </c>
      <c r="Q7" s="5">
        <f t="shared" si="4"/>
        <v>5.0000000000000009</v>
      </c>
      <c r="R7" s="5">
        <f t="shared" si="4"/>
        <v>2.5000000000000004</v>
      </c>
      <c r="S7" s="5">
        <f t="shared" si="4"/>
        <v>1</v>
      </c>
      <c r="T7" s="8"/>
      <c r="U7" s="18"/>
      <c r="V7" s="26"/>
      <c r="W7" s="6">
        <v>2666.666666666667</v>
      </c>
      <c r="X7" s="6">
        <v>2666.666666666667</v>
      </c>
      <c r="Y7" s="25"/>
    </row>
    <row r="8" spans="1:29" x14ac:dyDescent="0.4">
      <c r="A8" s="4" t="s">
        <v>14</v>
      </c>
      <c r="B8" s="6">
        <f>B7/B5</f>
        <v>200</v>
      </c>
      <c r="C8" s="11"/>
      <c r="E8" s="6">
        <f t="shared" ref="E8" si="5">E7/E5</f>
        <v>4666.6666666666679</v>
      </c>
      <c r="F8" s="6">
        <f t="shared" ref="F8" si="6">F7/F5</f>
        <v>4000</v>
      </c>
      <c r="G8" s="6">
        <f t="shared" ref="G8" si="7">G7/G5</f>
        <v>3333.3333333333335</v>
      </c>
      <c r="H8" s="6">
        <f t="shared" ref="H8:O8" si="8">H7/H5</f>
        <v>2666.666666666667</v>
      </c>
      <c r="I8" s="6">
        <f t="shared" si="8"/>
        <v>2000</v>
      </c>
      <c r="J8" s="6">
        <f t="shared" si="8"/>
        <v>1333.3333333333335</v>
      </c>
      <c r="K8" s="6">
        <f t="shared" si="8"/>
        <v>1000</v>
      </c>
      <c r="L8" s="6">
        <f t="shared" si="8"/>
        <v>666.66666666666674</v>
      </c>
      <c r="M8" s="6">
        <f t="shared" si="8"/>
        <v>333.33333333333337</v>
      </c>
      <c r="N8" s="42">
        <f t="shared" si="8"/>
        <v>166.66666666666669</v>
      </c>
      <c r="O8" s="42">
        <f t="shared" si="8"/>
        <v>100</v>
      </c>
      <c r="P8" s="42">
        <f t="shared" ref="P8:S8" si="9">P7/P5</f>
        <v>83.333333333333343</v>
      </c>
      <c r="Q8" s="42">
        <f t="shared" si="9"/>
        <v>16.666666666666671</v>
      </c>
      <c r="R8" s="42">
        <f t="shared" si="9"/>
        <v>8.3333333333333357</v>
      </c>
      <c r="S8" s="42">
        <f t="shared" si="9"/>
        <v>3.3333333333333335</v>
      </c>
      <c r="T8" s="8"/>
      <c r="U8" s="33"/>
      <c r="V8" s="28"/>
      <c r="W8" s="6">
        <v>2000</v>
      </c>
      <c r="X8" s="6">
        <v>2000</v>
      </c>
      <c r="Y8" s="25"/>
    </row>
    <row r="9" spans="1:29" x14ac:dyDescent="0.4">
      <c r="B9" s="5"/>
      <c r="C9" s="11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/>
      <c r="U9" s="18"/>
      <c r="V9" s="26"/>
      <c r="W9" s="6">
        <v>1333</v>
      </c>
      <c r="X9" s="6">
        <v>1333</v>
      </c>
      <c r="Y9" s="25"/>
    </row>
    <row r="10" spans="1:29" x14ac:dyDescent="0.4">
      <c r="A10" t="s">
        <v>15</v>
      </c>
      <c r="B10" s="19">
        <v>1</v>
      </c>
      <c r="C10" s="13"/>
      <c r="E10" s="19">
        <v>1</v>
      </c>
      <c r="F10" s="19">
        <v>1</v>
      </c>
      <c r="G10" s="19">
        <v>1</v>
      </c>
      <c r="H10" s="19">
        <v>1</v>
      </c>
      <c r="I10" s="19">
        <v>1</v>
      </c>
      <c r="J10" s="19">
        <v>1</v>
      </c>
      <c r="K10" s="19">
        <v>1</v>
      </c>
      <c r="L10" s="19">
        <v>1</v>
      </c>
      <c r="M10" s="19">
        <v>1</v>
      </c>
      <c r="N10" s="19">
        <v>1</v>
      </c>
      <c r="O10" s="19">
        <v>1</v>
      </c>
      <c r="P10" s="19">
        <v>1</v>
      </c>
      <c r="Q10" s="19">
        <v>1</v>
      </c>
      <c r="R10" s="19">
        <v>1</v>
      </c>
      <c r="S10" s="19">
        <v>1</v>
      </c>
      <c r="T10" s="8"/>
      <c r="U10" s="34"/>
      <c r="V10" s="29"/>
      <c r="W10" s="6">
        <v>1000</v>
      </c>
      <c r="X10" s="6">
        <v>1000</v>
      </c>
      <c r="Y10" s="25"/>
    </row>
    <row r="11" spans="1:29" x14ac:dyDescent="0.4">
      <c r="A11" s="2" t="s">
        <v>16</v>
      </c>
      <c r="B11" s="5">
        <f>B8*B5/B10</f>
        <v>200</v>
      </c>
      <c r="C11" s="11"/>
      <c r="E11" s="5">
        <f t="shared" ref="E11" si="10">E8*E5/E10</f>
        <v>1400.0000000000002</v>
      </c>
      <c r="F11" s="5">
        <f t="shared" ref="F11" si="11">F8*F5/F10</f>
        <v>1200</v>
      </c>
      <c r="G11" s="5">
        <f t="shared" ref="G11" si="12">G8*G5/G10</f>
        <v>1000</v>
      </c>
      <c r="H11" s="5">
        <f t="shared" ref="H11:O11" si="13">H8*H5/H10</f>
        <v>800.00000000000011</v>
      </c>
      <c r="I11" s="5">
        <f t="shared" si="13"/>
        <v>600</v>
      </c>
      <c r="J11" s="5">
        <f t="shared" si="13"/>
        <v>400.00000000000006</v>
      </c>
      <c r="K11" s="5">
        <f t="shared" si="13"/>
        <v>300</v>
      </c>
      <c r="L11" s="5">
        <f t="shared" si="13"/>
        <v>200.00000000000003</v>
      </c>
      <c r="M11" s="5">
        <f t="shared" si="13"/>
        <v>100.00000000000001</v>
      </c>
      <c r="N11" s="5">
        <f t="shared" si="13"/>
        <v>50.000000000000007</v>
      </c>
      <c r="O11" s="5">
        <f t="shared" si="13"/>
        <v>30</v>
      </c>
      <c r="P11" s="5">
        <f t="shared" ref="P11:S11" si="14">P8*P5/P10</f>
        <v>25.000000000000004</v>
      </c>
      <c r="Q11" s="5">
        <f t="shared" si="14"/>
        <v>5.0000000000000009</v>
      </c>
      <c r="R11" s="5">
        <f t="shared" si="14"/>
        <v>2.5000000000000004</v>
      </c>
      <c r="S11" s="5">
        <f t="shared" si="14"/>
        <v>1</v>
      </c>
      <c r="T11" s="8"/>
      <c r="U11" s="18"/>
      <c r="V11" s="26"/>
      <c r="W11" s="6">
        <v>666.66666666666674</v>
      </c>
      <c r="X11" s="6">
        <v>666.66666666666674</v>
      </c>
      <c r="Y11" s="22"/>
    </row>
    <row r="12" spans="1:29" x14ac:dyDescent="0.4">
      <c r="M12" s="8"/>
      <c r="N12" s="8"/>
      <c r="O12" s="8"/>
      <c r="P12" s="8"/>
      <c r="Q12" s="8"/>
      <c r="R12" s="8"/>
      <c r="S12" s="8"/>
      <c r="T12" s="8"/>
      <c r="U12" s="8"/>
      <c r="V12" s="8"/>
      <c r="W12" s="6">
        <v>333.33333333333337</v>
      </c>
      <c r="X12" s="6">
        <v>333.33333333333337</v>
      </c>
      <c r="Y12" s="22"/>
    </row>
    <row r="13" spans="1:29" x14ac:dyDescent="0.4">
      <c r="A13" s="16"/>
      <c r="E13" t="s">
        <v>80</v>
      </c>
      <c r="T13" s="8"/>
      <c r="W13" s="42">
        <v>166.66666666666669</v>
      </c>
      <c r="X13" s="42">
        <v>166.66666666666669</v>
      </c>
      <c r="Y13" s="22"/>
    </row>
    <row r="14" spans="1:29" x14ac:dyDescent="0.4">
      <c r="E14" s="31" t="s">
        <v>67</v>
      </c>
      <c r="T14" s="8"/>
      <c r="W14" s="6">
        <v>100</v>
      </c>
      <c r="X14" s="6">
        <v>100</v>
      </c>
    </row>
    <row r="15" spans="1:29" x14ac:dyDescent="0.4">
      <c r="E15" s="6"/>
      <c r="F15" s="6"/>
      <c r="H15" s="6"/>
      <c r="I15" s="6"/>
      <c r="J15" s="6"/>
      <c r="K15" s="6"/>
      <c r="L15" s="6"/>
      <c r="M15" s="6"/>
      <c r="N15" s="6"/>
      <c r="O15" s="42"/>
      <c r="P15" s="42"/>
      <c r="Q15" s="42"/>
      <c r="R15" s="42"/>
      <c r="S15" s="42"/>
      <c r="T15" s="8"/>
      <c r="W15" s="42">
        <v>83.333333333333343</v>
      </c>
      <c r="X15" s="42">
        <v>83.333333333333343</v>
      </c>
    </row>
    <row r="16" spans="1:29" x14ac:dyDescent="0.4">
      <c r="E16" s="6"/>
      <c r="F16" s="6"/>
      <c r="G16" s="6"/>
      <c r="H16" s="6"/>
      <c r="I16" s="6"/>
      <c r="J16" s="6"/>
      <c r="K16" s="6"/>
      <c r="L16" s="6"/>
      <c r="M16" s="6"/>
      <c r="N16" s="42"/>
      <c r="O16" s="42"/>
      <c r="P16" s="42"/>
      <c r="Q16" s="42"/>
      <c r="R16" s="42"/>
      <c r="T16" s="8"/>
      <c r="W16" s="42">
        <v>16.666666666666671</v>
      </c>
      <c r="X16" s="42">
        <v>16.666666666666671</v>
      </c>
    </row>
    <row r="17" spans="6:24" ht="18" x14ac:dyDescent="0.5">
      <c r="F17" s="68" t="s">
        <v>78</v>
      </c>
      <c r="W17" s="42">
        <v>8.3333333333333357</v>
      </c>
      <c r="X17" s="42">
        <v>8.3333333333333357</v>
      </c>
    </row>
    <row r="18" spans="6:24" x14ac:dyDescent="0.4">
      <c r="F18" t="s">
        <v>79</v>
      </c>
      <c r="W18" s="42">
        <v>3.3333333333333335</v>
      </c>
      <c r="X18" s="42">
        <v>3.3333333333333335</v>
      </c>
    </row>
    <row r="19" spans="6:24" x14ac:dyDescent="0.4">
      <c r="F19" t="s">
        <v>39</v>
      </c>
    </row>
    <row r="23" spans="6:24" ht="15.6" thickBot="1" x14ac:dyDescent="0.45"/>
    <row r="24" spans="6:24" ht="17.600000000000001" x14ac:dyDescent="0.4">
      <c r="F24" s="46" t="s">
        <v>33</v>
      </c>
      <c r="G24" s="47"/>
      <c r="H24" s="48" t="s">
        <v>34</v>
      </c>
      <c r="I24" s="49" t="s">
        <v>35</v>
      </c>
      <c r="J24" s="56"/>
    </row>
    <row r="25" spans="6:24" x14ac:dyDescent="0.4">
      <c r="F25" s="50" t="s">
        <v>23</v>
      </c>
      <c r="G25" s="43" t="s">
        <v>30</v>
      </c>
      <c r="H25" s="44">
        <v>20</v>
      </c>
      <c r="I25" s="51"/>
      <c r="J25" s="44"/>
    </row>
    <row r="26" spans="6:24" x14ac:dyDescent="0.4">
      <c r="F26" s="50" t="s">
        <v>24</v>
      </c>
      <c r="G26" s="43" t="s">
        <v>31</v>
      </c>
      <c r="H26" s="44">
        <v>2</v>
      </c>
      <c r="I26" s="51"/>
      <c r="J26" s="44"/>
    </row>
    <row r="27" spans="6:24" x14ac:dyDescent="0.4">
      <c r="F27" s="50" t="s">
        <v>25</v>
      </c>
      <c r="G27" s="43" t="s">
        <v>32</v>
      </c>
      <c r="H27" s="44">
        <v>0.5</v>
      </c>
      <c r="I27" s="51">
        <v>500</v>
      </c>
      <c r="J27" s="44"/>
    </row>
    <row r="28" spans="6:24" x14ac:dyDescent="0.4">
      <c r="F28" s="50" t="s">
        <v>26</v>
      </c>
      <c r="G28" s="45"/>
      <c r="H28" s="44">
        <v>0.05</v>
      </c>
      <c r="I28" s="51">
        <v>50</v>
      </c>
      <c r="J28" s="44"/>
    </row>
    <row r="29" spans="6:24" x14ac:dyDescent="0.4">
      <c r="F29" s="50" t="s">
        <v>27</v>
      </c>
      <c r="G29" s="45"/>
      <c r="H29" s="44">
        <v>5.0000000000000001E-3</v>
      </c>
      <c r="I29" s="51">
        <v>5</v>
      </c>
      <c r="J29" s="44"/>
    </row>
    <row r="30" spans="6:24" x14ac:dyDescent="0.4">
      <c r="F30" s="50" t="s">
        <v>28</v>
      </c>
      <c r="G30" s="45"/>
      <c r="H30" s="44">
        <v>5.0000000000000001E-4</v>
      </c>
      <c r="I30" s="51">
        <v>0.5</v>
      </c>
      <c r="J30" s="44"/>
    </row>
    <row r="31" spans="6:24" ht="18" thickBot="1" x14ac:dyDescent="0.45">
      <c r="F31" s="52" t="s">
        <v>29</v>
      </c>
      <c r="G31" s="53"/>
      <c r="H31" s="54">
        <v>5.0000000000000002E-5</v>
      </c>
      <c r="I31" s="55">
        <v>0.05</v>
      </c>
      <c r="J31" s="44"/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2" x14ac:dyDescent="0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2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Alim dopado SPE</vt:lpstr>
      <vt:lpstr>Efl dopado SPE</vt:lpstr>
      <vt:lpstr>algas 0,3 g US</vt:lpstr>
      <vt:lpstr>Hoja4</vt:lpstr>
      <vt:lpstr>Hoja5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Juanjo</cp:lastModifiedBy>
  <dcterms:created xsi:type="dcterms:W3CDTF">2019-03-22T09:40:22Z</dcterms:created>
  <dcterms:modified xsi:type="dcterms:W3CDTF">2021-10-08T10:34:22Z</dcterms:modified>
</cp:coreProperties>
</file>