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1ACD15B1-4DCB-3A45-9BA4-0914E268D963}" xr6:coauthVersionLast="47" xr6:coauthVersionMax="47" xr10:uidLastSave="{00000000-0000-0000-0000-000000000000}"/>
  <bookViews>
    <workbookView xWindow="0" yWindow="500" windowWidth="27320" windowHeight="13400" xr2:uid="{00000000-000D-0000-FFFF-FFFF00000000}"/>
  </bookViews>
  <sheets>
    <sheet name="Tetra" sheetId="29" r:id="rId1"/>
    <sheet name="Cipro" sheetId="28" r:id="rId2"/>
    <sheet name="Sulfadi" sheetId="25" r:id="rId3"/>
    <sheet name="Sulfame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7" l="1"/>
  <c r="H51" i="27"/>
  <c r="J51" i="27" s="1"/>
  <c r="J50" i="27"/>
  <c r="I50" i="27"/>
  <c r="L50" i="27" s="1"/>
  <c r="H50" i="27"/>
  <c r="L49" i="27"/>
  <c r="I49" i="27"/>
  <c r="H49" i="27"/>
  <c r="J49" i="27" s="1"/>
  <c r="K49" i="27" s="1"/>
  <c r="J48" i="27"/>
  <c r="I48" i="27"/>
  <c r="L48" i="27" s="1"/>
  <c r="H48" i="27"/>
  <c r="L47" i="27"/>
  <c r="I47" i="27"/>
  <c r="H47" i="27"/>
  <c r="J47" i="27" s="1"/>
  <c r="K47" i="27" s="1"/>
  <c r="J46" i="27"/>
  <c r="I46" i="27"/>
  <c r="L46" i="27" s="1"/>
  <c r="H46" i="27"/>
  <c r="L45" i="27"/>
  <c r="I45" i="27"/>
  <c r="H45" i="27"/>
  <c r="J45" i="27" s="1"/>
  <c r="K45" i="27" s="1"/>
  <c r="J44" i="27"/>
  <c r="I44" i="27"/>
  <c r="L44" i="27" s="1"/>
  <c r="H44" i="27"/>
  <c r="L43" i="27"/>
  <c r="I43" i="27"/>
  <c r="H43" i="27"/>
  <c r="J43" i="27" s="1"/>
  <c r="K43" i="27" s="1"/>
  <c r="J42" i="27"/>
  <c r="I42" i="27"/>
  <c r="L42" i="27" s="1"/>
  <c r="H42" i="27"/>
  <c r="I38" i="27"/>
  <c r="H38" i="27"/>
  <c r="J38" i="27" s="1"/>
  <c r="L36" i="27"/>
  <c r="I36" i="27"/>
  <c r="K36" i="27" s="1"/>
  <c r="H36" i="27"/>
  <c r="J36" i="27" s="1"/>
  <c r="J35" i="27"/>
  <c r="K35" i="27" s="1"/>
  <c r="I35" i="27"/>
  <c r="H35" i="27"/>
  <c r="L34" i="27"/>
  <c r="I34" i="27"/>
  <c r="K34" i="27" s="1"/>
  <c r="H34" i="27"/>
  <c r="J34" i="27" s="1"/>
  <c r="J33" i="27"/>
  <c r="K33" i="27" s="1"/>
  <c r="I33" i="27"/>
  <c r="H33" i="27"/>
  <c r="L32" i="27"/>
  <c r="I32" i="27"/>
  <c r="K32" i="27" s="1"/>
  <c r="H32" i="27"/>
  <c r="J32" i="27" s="1"/>
  <c r="J31" i="27"/>
  <c r="K31" i="27" s="1"/>
  <c r="I31" i="27"/>
  <c r="H31" i="27"/>
  <c r="L30" i="27"/>
  <c r="I30" i="27"/>
  <c r="K30" i="27" s="1"/>
  <c r="H30" i="27"/>
  <c r="J30" i="27" s="1"/>
  <c r="J29" i="27"/>
  <c r="K29" i="27" s="1"/>
  <c r="I29" i="27"/>
  <c r="H29" i="27"/>
  <c r="J25" i="27"/>
  <c r="I25" i="27"/>
  <c r="H25" i="27"/>
  <c r="L24" i="27"/>
  <c r="I24" i="27"/>
  <c r="H24" i="27"/>
  <c r="J24" i="27" s="1"/>
  <c r="K24" i="27" s="1"/>
  <c r="J23" i="27"/>
  <c r="I23" i="27"/>
  <c r="L23" i="27" s="1"/>
  <c r="H23" i="27"/>
  <c r="L22" i="27"/>
  <c r="I22" i="27"/>
  <c r="H22" i="27"/>
  <c r="J22" i="27" s="1"/>
  <c r="K22" i="27" s="1"/>
  <c r="J21" i="27"/>
  <c r="I21" i="27"/>
  <c r="L21" i="27" s="1"/>
  <c r="H21" i="27"/>
  <c r="L20" i="27"/>
  <c r="I20" i="27"/>
  <c r="H20" i="27"/>
  <c r="J20" i="27" s="1"/>
  <c r="K20" i="27" s="1"/>
  <c r="J19" i="27"/>
  <c r="I19" i="27"/>
  <c r="L19" i="27" s="1"/>
  <c r="H19" i="27"/>
  <c r="L18" i="27"/>
  <c r="I18" i="27"/>
  <c r="H18" i="27"/>
  <c r="J18" i="27" s="1"/>
  <c r="K18" i="27" s="1"/>
  <c r="J17" i="27"/>
  <c r="I17" i="27"/>
  <c r="L17" i="27" s="1"/>
  <c r="H17" i="27"/>
  <c r="L16" i="27"/>
  <c r="I16" i="27"/>
  <c r="H16" i="27"/>
  <c r="J16" i="27" s="1"/>
  <c r="K16" i="27" s="1"/>
  <c r="J12" i="27"/>
  <c r="I12" i="27"/>
  <c r="H12" i="27"/>
  <c r="I11" i="27"/>
  <c r="H11" i="27"/>
  <c r="J11" i="27" s="1"/>
  <c r="J10" i="27"/>
  <c r="I10" i="27"/>
  <c r="H10" i="27"/>
  <c r="I9" i="27"/>
  <c r="H9" i="27"/>
  <c r="J9" i="27" s="1"/>
  <c r="J8" i="27"/>
  <c r="I8" i="27"/>
  <c r="H8" i="27"/>
  <c r="I7" i="27"/>
  <c r="H7" i="27"/>
  <c r="J7" i="27" s="1"/>
  <c r="J6" i="27"/>
  <c r="I6" i="27"/>
  <c r="H6" i="27"/>
  <c r="I5" i="27"/>
  <c r="H5" i="27"/>
  <c r="J5" i="27" s="1"/>
  <c r="J4" i="27"/>
  <c r="I4" i="27"/>
  <c r="H4" i="27"/>
  <c r="I3" i="27"/>
  <c r="H3" i="27"/>
  <c r="J3" i="27" s="1"/>
  <c r="J12" i="25"/>
  <c r="I51" i="25"/>
  <c r="H51" i="25"/>
  <c r="J51" i="25" s="1"/>
  <c r="J50" i="25"/>
  <c r="I50" i="25"/>
  <c r="L50" i="25" s="1"/>
  <c r="H50" i="25"/>
  <c r="L49" i="25"/>
  <c r="I49" i="25"/>
  <c r="H49" i="25"/>
  <c r="J49" i="25" s="1"/>
  <c r="K49" i="25" s="1"/>
  <c r="J48" i="25"/>
  <c r="I48" i="25"/>
  <c r="L48" i="25" s="1"/>
  <c r="H48" i="25"/>
  <c r="L47" i="25"/>
  <c r="I47" i="25"/>
  <c r="H47" i="25"/>
  <c r="J47" i="25" s="1"/>
  <c r="K47" i="25" s="1"/>
  <c r="J46" i="25"/>
  <c r="I46" i="25"/>
  <c r="L46" i="25" s="1"/>
  <c r="H46" i="25"/>
  <c r="L45" i="25"/>
  <c r="I45" i="25"/>
  <c r="H45" i="25"/>
  <c r="J45" i="25" s="1"/>
  <c r="K45" i="25" s="1"/>
  <c r="J44" i="25"/>
  <c r="I44" i="25"/>
  <c r="L44" i="25" s="1"/>
  <c r="H44" i="25"/>
  <c r="L43" i="25"/>
  <c r="I43" i="25"/>
  <c r="H43" i="25"/>
  <c r="J43" i="25" s="1"/>
  <c r="K43" i="25" s="1"/>
  <c r="J42" i="25"/>
  <c r="I42" i="25"/>
  <c r="L42" i="25" s="1"/>
  <c r="H42" i="25"/>
  <c r="I38" i="25"/>
  <c r="H38" i="25"/>
  <c r="J38" i="25" s="1"/>
  <c r="J37" i="25"/>
  <c r="K37" i="25" s="1"/>
  <c r="I37" i="25"/>
  <c r="H37" i="25"/>
  <c r="L36" i="25"/>
  <c r="I36" i="25"/>
  <c r="K36" i="25" s="1"/>
  <c r="H36" i="25"/>
  <c r="J36" i="25" s="1"/>
  <c r="J35" i="25"/>
  <c r="K35" i="25" s="1"/>
  <c r="I35" i="25"/>
  <c r="H35" i="25"/>
  <c r="L34" i="25"/>
  <c r="I34" i="25"/>
  <c r="K34" i="25" s="1"/>
  <c r="H34" i="25"/>
  <c r="J34" i="25" s="1"/>
  <c r="J33" i="25"/>
  <c r="K33" i="25" s="1"/>
  <c r="I33" i="25"/>
  <c r="H33" i="25"/>
  <c r="L32" i="25"/>
  <c r="I32" i="25"/>
  <c r="K32" i="25" s="1"/>
  <c r="H32" i="25"/>
  <c r="J32" i="25" s="1"/>
  <c r="J31" i="25"/>
  <c r="K31" i="25" s="1"/>
  <c r="I31" i="25"/>
  <c r="H31" i="25"/>
  <c r="L30" i="25"/>
  <c r="I30" i="25"/>
  <c r="K30" i="25" s="1"/>
  <c r="H30" i="25"/>
  <c r="J30" i="25" s="1"/>
  <c r="J29" i="25"/>
  <c r="K29" i="25" s="1"/>
  <c r="I29" i="25"/>
  <c r="H29" i="25"/>
  <c r="J25" i="25"/>
  <c r="I25" i="25"/>
  <c r="H25" i="25"/>
  <c r="L24" i="25"/>
  <c r="I24" i="25"/>
  <c r="H24" i="25"/>
  <c r="J24" i="25" s="1"/>
  <c r="K24" i="25" s="1"/>
  <c r="J23" i="25"/>
  <c r="I23" i="25"/>
  <c r="L23" i="25" s="1"/>
  <c r="H23" i="25"/>
  <c r="L22" i="25"/>
  <c r="I22" i="25"/>
  <c r="H22" i="25"/>
  <c r="J22" i="25" s="1"/>
  <c r="K22" i="25" s="1"/>
  <c r="J21" i="25"/>
  <c r="I21" i="25"/>
  <c r="L21" i="25" s="1"/>
  <c r="H21" i="25"/>
  <c r="L20" i="25"/>
  <c r="I20" i="25"/>
  <c r="H20" i="25"/>
  <c r="J20" i="25" s="1"/>
  <c r="K20" i="25" s="1"/>
  <c r="J19" i="25"/>
  <c r="I19" i="25"/>
  <c r="L19" i="25" s="1"/>
  <c r="H19" i="25"/>
  <c r="L18" i="25"/>
  <c r="I18" i="25"/>
  <c r="H18" i="25"/>
  <c r="J18" i="25" s="1"/>
  <c r="K18" i="25" s="1"/>
  <c r="J17" i="25"/>
  <c r="I17" i="25"/>
  <c r="L17" i="25" s="1"/>
  <c r="H17" i="25"/>
  <c r="L16" i="25"/>
  <c r="I16" i="25"/>
  <c r="H16" i="25"/>
  <c r="J16" i="25" s="1"/>
  <c r="K16" i="25" s="1"/>
  <c r="I12" i="25"/>
  <c r="H12" i="25"/>
  <c r="L11" i="25"/>
  <c r="I11" i="25"/>
  <c r="H11" i="25"/>
  <c r="J11" i="25" s="1"/>
  <c r="J10" i="25"/>
  <c r="K10" i="25" s="1"/>
  <c r="I10" i="25"/>
  <c r="M10" i="25" s="1"/>
  <c r="H10" i="25"/>
  <c r="L9" i="25"/>
  <c r="I9" i="25"/>
  <c r="H9" i="25"/>
  <c r="J9" i="25" s="1"/>
  <c r="J8" i="25"/>
  <c r="K8" i="25" s="1"/>
  <c r="I8" i="25"/>
  <c r="M8" i="25" s="1"/>
  <c r="H8" i="25"/>
  <c r="L7" i="25"/>
  <c r="I7" i="25"/>
  <c r="H7" i="25"/>
  <c r="J7" i="25" s="1"/>
  <c r="J6" i="25"/>
  <c r="K6" i="25" s="1"/>
  <c r="I6" i="25"/>
  <c r="M6" i="25" s="1"/>
  <c r="H6" i="25"/>
  <c r="L5" i="25"/>
  <c r="I5" i="25"/>
  <c r="H5" i="25"/>
  <c r="J5" i="25" s="1"/>
  <c r="J4" i="25"/>
  <c r="K4" i="25" s="1"/>
  <c r="I4" i="25"/>
  <c r="M4" i="25" s="1"/>
  <c r="H4" i="25"/>
  <c r="L3" i="25"/>
  <c r="I3" i="25"/>
  <c r="H3" i="25"/>
  <c r="J3" i="25" s="1"/>
  <c r="I51" i="28"/>
  <c r="H51" i="28"/>
  <c r="J51" i="28" s="1"/>
  <c r="I50" i="28"/>
  <c r="L50" i="28" s="1"/>
  <c r="H50" i="28"/>
  <c r="J50" i="28" s="1"/>
  <c r="K49" i="28"/>
  <c r="J49" i="28"/>
  <c r="I49" i="28"/>
  <c r="M49" i="28" s="1"/>
  <c r="H49" i="28"/>
  <c r="I48" i="28"/>
  <c r="L48" i="28" s="1"/>
  <c r="H48" i="28"/>
  <c r="J48" i="28" s="1"/>
  <c r="K47" i="28"/>
  <c r="J47" i="28"/>
  <c r="I47" i="28"/>
  <c r="M47" i="28" s="1"/>
  <c r="H47" i="28"/>
  <c r="I46" i="28"/>
  <c r="L46" i="28" s="1"/>
  <c r="H46" i="28"/>
  <c r="J46" i="28" s="1"/>
  <c r="K45" i="28"/>
  <c r="J45" i="28"/>
  <c r="I45" i="28"/>
  <c r="M45" i="28" s="1"/>
  <c r="H45" i="28"/>
  <c r="I44" i="28"/>
  <c r="L44" i="28" s="1"/>
  <c r="H44" i="28"/>
  <c r="J44" i="28" s="1"/>
  <c r="K43" i="28"/>
  <c r="J43" i="28"/>
  <c r="I43" i="28"/>
  <c r="M43" i="28" s="1"/>
  <c r="H43" i="28"/>
  <c r="I42" i="28"/>
  <c r="L42" i="28" s="1"/>
  <c r="H42" i="28"/>
  <c r="J42" i="28" s="1"/>
  <c r="I38" i="28"/>
  <c r="H38" i="28"/>
  <c r="J38" i="28" s="1"/>
  <c r="J37" i="28"/>
  <c r="I37" i="28"/>
  <c r="H37" i="28"/>
  <c r="L36" i="28"/>
  <c r="I36" i="28"/>
  <c r="M36" i="28" s="1"/>
  <c r="H36" i="28"/>
  <c r="J36" i="28" s="1"/>
  <c r="K36" i="28" s="1"/>
  <c r="J35" i="28"/>
  <c r="I35" i="28"/>
  <c r="H35" i="28"/>
  <c r="L34" i="28"/>
  <c r="I34" i="28"/>
  <c r="M34" i="28" s="1"/>
  <c r="H34" i="28"/>
  <c r="J34" i="28" s="1"/>
  <c r="K34" i="28" s="1"/>
  <c r="J33" i="28"/>
  <c r="I33" i="28"/>
  <c r="H33" i="28"/>
  <c r="L32" i="28"/>
  <c r="I32" i="28"/>
  <c r="H32" i="28"/>
  <c r="J32" i="28" s="1"/>
  <c r="K32" i="28" s="1"/>
  <c r="J31" i="28"/>
  <c r="I31" i="28"/>
  <c r="H31" i="28"/>
  <c r="L30" i="28"/>
  <c r="I30" i="28"/>
  <c r="M30" i="28" s="1"/>
  <c r="H30" i="28"/>
  <c r="J30" i="28" s="1"/>
  <c r="K30" i="28" s="1"/>
  <c r="J29" i="28"/>
  <c r="I29" i="28"/>
  <c r="H29" i="28"/>
  <c r="I25" i="28"/>
  <c r="H25" i="28"/>
  <c r="J25" i="28" s="1"/>
  <c r="K24" i="28"/>
  <c r="J24" i="28"/>
  <c r="I24" i="28"/>
  <c r="M24" i="28" s="1"/>
  <c r="H24" i="28"/>
  <c r="I23" i="28"/>
  <c r="L23" i="28" s="1"/>
  <c r="H23" i="28"/>
  <c r="J23" i="28" s="1"/>
  <c r="K22" i="28"/>
  <c r="J22" i="28"/>
  <c r="I22" i="28"/>
  <c r="M22" i="28" s="1"/>
  <c r="H22" i="28"/>
  <c r="I21" i="28"/>
  <c r="L21" i="28" s="1"/>
  <c r="H21" i="28"/>
  <c r="J21" i="28" s="1"/>
  <c r="K20" i="28"/>
  <c r="J20" i="28"/>
  <c r="I20" i="28"/>
  <c r="M20" i="28" s="1"/>
  <c r="H20" i="28"/>
  <c r="I19" i="28"/>
  <c r="L19" i="28" s="1"/>
  <c r="H19" i="28"/>
  <c r="J19" i="28" s="1"/>
  <c r="K18" i="28"/>
  <c r="J18" i="28"/>
  <c r="I18" i="28"/>
  <c r="M18" i="28" s="1"/>
  <c r="H18" i="28"/>
  <c r="I17" i="28"/>
  <c r="L17" i="28" s="1"/>
  <c r="H17" i="28"/>
  <c r="J17" i="28" s="1"/>
  <c r="K16" i="28"/>
  <c r="J16" i="28"/>
  <c r="I16" i="28"/>
  <c r="M16" i="28" s="1"/>
  <c r="H16" i="28"/>
  <c r="J12" i="28"/>
  <c r="I12" i="28"/>
  <c r="H12" i="28"/>
  <c r="L11" i="28"/>
  <c r="I11" i="28"/>
  <c r="M11" i="28" s="1"/>
  <c r="H11" i="28"/>
  <c r="J11" i="28" s="1"/>
  <c r="K11" i="28" s="1"/>
  <c r="J10" i="28"/>
  <c r="I10" i="28"/>
  <c r="H10" i="28"/>
  <c r="L9" i="28"/>
  <c r="I9" i="28"/>
  <c r="H9" i="28"/>
  <c r="J9" i="28" s="1"/>
  <c r="K9" i="28" s="1"/>
  <c r="L7" i="28"/>
  <c r="I7" i="28"/>
  <c r="M7" i="28" s="1"/>
  <c r="H7" i="28"/>
  <c r="J7" i="28" s="1"/>
  <c r="K7" i="28" s="1"/>
  <c r="J6" i="28"/>
  <c r="I6" i="28"/>
  <c r="H6" i="28"/>
  <c r="L5" i="28"/>
  <c r="I5" i="28"/>
  <c r="H5" i="28"/>
  <c r="J5" i="28" s="1"/>
  <c r="K5" i="28" s="1"/>
  <c r="J4" i="28"/>
  <c r="I4" i="28"/>
  <c r="H4" i="28"/>
  <c r="L3" i="28"/>
  <c r="I3" i="28"/>
  <c r="M3" i="28" s="1"/>
  <c r="H3" i="28"/>
  <c r="J3" i="28" s="1"/>
  <c r="K3" i="28" s="1"/>
  <c r="H43" i="29"/>
  <c r="J43" i="29" s="1"/>
  <c r="K43" i="29" s="1"/>
  <c r="M43" i="29" s="1"/>
  <c r="I43" i="29"/>
  <c r="L43" i="29"/>
  <c r="H44" i="29"/>
  <c r="I44" i="29"/>
  <c r="K44" i="29" s="1"/>
  <c r="J44" i="29"/>
  <c r="H45" i="29"/>
  <c r="J45" i="29" s="1"/>
  <c r="K45" i="29" s="1"/>
  <c r="M45" i="29" s="1"/>
  <c r="I45" i="29"/>
  <c r="L45" i="29"/>
  <c r="H46" i="29"/>
  <c r="I46" i="29"/>
  <c r="K46" i="29" s="1"/>
  <c r="J46" i="29"/>
  <c r="H47" i="29"/>
  <c r="J47" i="29" s="1"/>
  <c r="K47" i="29" s="1"/>
  <c r="M47" i="29" s="1"/>
  <c r="I47" i="29"/>
  <c r="L47" i="29"/>
  <c r="H48" i="29"/>
  <c r="I48" i="29"/>
  <c r="K48" i="29" s="1"/>
  <c r="J48" i="29"/>
  <c r="H49" i="29"/>
  <c r="J49" i="29" s="1"/>
  <c r="K49" i="29" s="1"/>
  <c r="M49" i="29" s="1"/>
  <c r="I49" i="29"/>
  <c r="L49" i="29"/>
  <c r="H50" i="29"/>
  <c r="I50" i="29"/>
  <c r="K50" i="29" s="1"/>
  <c r="J50" i="29"/>
  <c r="H51" i="29"/>
  <c r="J51" i="29" s="1"/>
  <c r="I51" i="29"/>
  <c r="M42" i="29"/>
  <c r="L42" i="29"/>
  <c r="K42" i="29"/>
  <c r="J42" i="29"/>
  <c r="I42" i="29"/>
  <c r="I29" i="29"/>
  <c r="H42" i="29"/>
  <c r="H30" i="29"/>
  <c r="J30" i="29" s="1"/>
  <c r="K30" i="29" s="1"/>
  <c r="M30" i="29" s="1"/>
  <c r="I30" i="29"/>
  <c r="L30" i="29"/>
  <c r="H31" i="29"/>
  <c r="J31" i="29" s="1"/>
  <c r="I31" i="29"/>
  <c r="H32" i="29"/>
  <c r="I32" i="29"/>
  <c r="J32" i="29"/>
  <c r="K32" i="29"/>
  <c r="M32" i="29" s="1"/>
  <c r="L32" i="29"/>
  <c r="H33" i="29"/>
  <c r="J33" i="29" s="1"/>
  <c r="I33" i="29"/>
  <c r="K33" i="29" s="1"/>
  <c r="M33" i="29" s="1"/>
  <c r="H34" i="29"/>
  <c r="I34" i="29"/>
  <c r="J34" i="29"/>
  <c r="K34" i="29"/>
  <c r="M34" i="29" s="1"/>
  <c r="L34" i="29"/>
  <c r="H35" i="29"/>
  <c r="J35" i="29" s="1"/>
  <c r="I35" i="29"/>
  <c r="H36" i="29"/>
  <c r="I36" i="29"/>
  <c r="J36" i="29"/>
  <c r="K36" i="29"/>
  <c r="M36" i="29" s="1"/>
  <c r="L36" i="29"/>
  <c r="H37" i="29"/>
  <c r="J37" i="29" s="1"/>
  <c r="I37" i="29"/>
  <c r="H38" i="29"/>
  <c r="I38" i="29"/>
  <c r="J38" i="29"/>
  <c r="H17" i="29"/>
  <c r="J17" i="29" s="1"/>
  <c r="K17" i="29" s="1"/>
  <c r="M17" i="29" s="1"/>
  <c r="I17" i="29"/>
  <c r="L17" i="29"/>
  <c r="H18" i="29"/>
  <c r="J18" i="29" s="1"/>
  <c r="I18" i="29"/>
  <c r="K18" i="29" s="1"/>
  <c r="H19" i="29"/>
  <c r="I19" i="29"/>
  <c r="J19" i="29"/>
  <c r="K19" i="29"/>
  <c r="M19" i="29" s="1"/>
  <c r="L19" i="29"/>
  <c r="H20" i="29"/>
  <c r="J20" i="29" s="1"/>
  <c r="I20" i="29"/>
  <c r="H21" i="29"/>
  <c r="I21" i="29"/>
  <c r="J21" i="29"/>
  <c r="K21" i="29"/>
  <c r="M21" i="29" s="1"/>
  <c r="L21" i="29"/>
  <c r="H22" i="29"/>
  <c r="J22" i="29" s="1"/>
  <c r="I22" i="29"/>
  <c r="K22" i="29" s="1"/>
  <c r="M22" i="29" s="1"/>
  <c r="H23" i="29"/>
  <c r="I23" i="29"/>
  <c r="J23" i="29"/>
  <c r="K23" i="29"/>
  <c r="M23" i="29" s="1"/>
  <c r="L23" i="29"/>
  <c r="H24" i="29"/>
  <c r="J24" i="29" s="1"/>
  <c r="I24" i="29"/>
  <c r="H25" i="29"/>
  <c r="I25" i="29"/>
  <c r="J25" i="29"/>
  <c r="M16" i="29"/>
  <c r="L16" i="29"/>
  <c r="K16" i="29"/>
  <c r="J16" i="29"/>
  <c r="I16" i="29"/>
  <c r="H16" i="29"/>
  <c r="M29" i="29"/>
  <c r="L29" i="29"/>
  <c r="K29" i="29"/>
  <c r="J29" i="29"/>
  <c r="H29" i="29"/>
  <c r="H8" i="29"/>
  <c r="J8" i="29" s="1"/>
  <c r="H11" i="29"/>
  <c r="J11" i="29" s="1"/>
  <c r="F8" i="29"/>
  <c r="F11" i="29"/>
  <c r="H4" i="29"/>
  <c r="J4" i="29" s="1"/>
  <c r="H5" i="29"/>
  <c r="J5" i="29" s="1"/>
  <c r="H6" i="29"/>
  <c r="J6" i="29" s="1"/>
  <c r="H7" i="29"/>
  <c r="J7" i="29" s="1"/>
  <c r="H9" i="29"/>
  <c r="J9" i="29" s="1"/>
  <c r="H10" i="29"/>
  <c r="J10" i="29" s="1"/>
  <c r="H12" i="29"/>
  <c r="J12" i="29" s="1"/>
  <c r="H3" i="29"/>
  <c r="J3" i="29" s="1"/>
  <c r="M16" i="27" l="1"/>
  <c r="M20" i="27"/>
  <c r="M24" i="27"/>
  <c r="M31" i="27"/>
  <c r="M35" i="27"/>
  <c r="M45" i="27"/>
  <c r="M49" i="27"/>
  <c r="M18" i="27"/>
  <c r="M22" i="27"/>
  <c r="M29" i="27"/>
  <c r="M33" i="27"/>
  <c r="M43" i="27"/>
  <c r="M47" i="27"/>
  <c r="M30" i="27"/>
  <c r="M32" i="27"/>
  <c r="M34" i="27"/>
  <c r="M36" i="27"/>
  <c r="K17" i="27"/>
  <c r="K19" i="27"/>
  <c r="M19" i="27" s="1"/>
  <c r="K21" i="27"/>
  <c r="K23" i="27"/>
  <c r="M23" i="27" s="1"/>
  <c r="L29" i="27"/>
  <c r="L31" i="27"/>
  <c r="L33" i="27"/>
  <c r="L35" i="27"/>
  <c r="K42" i="27"/>
  <c r="M42" i="27" s="1"/>
  <c r="K44" i="27"/>
  <c r="M44" i="27" s="1"/>
  <c r="K46" i="27"/>
  <c r="M46" i="27" s="1"/>
  <c r="K48" i="27"/>
  <c r="M48" i="27" s="1"/>
  <c r="K50" i="27"/>
  <c r="M50" i="27" s="1"/>
  <c r="M17" i="27"/>
  <c r="M21" i="27"/>
  <c r="K5" i="25"/>
  <c r="K9" i="25"/>
  <c r="M16" i="25"/>
  <c r="M20" i="25"/>
  <c r="M24" i="25"/>
  <c r="M31" i="25"/>
  <c r="M35" i="25"/>
  <c r="M45" i="25"/>
  <c r="M49" i="25"/>
  <c r="K3" i="25"/>
  <c r="K7" i="25"/>
  <c r="K11" i="25"/>
  <c r="M11" i="25" s="1"/>
  <c r="M18" i="25"/>
  <c r="M22" i="25"/>
  <c r="M29" i="25"/>
  <c r="M33" i="25"/>
  <c r="M37" i="25"/>
  <c r="M43" i="25"/>
  <c r="M47" i="25"/>
  <c r="M17" i="25"/>
  <c r="M50" i="25"/>
  <c r="M3" i="25"/>
  <c r="M5" i="25"/>
  <c r="M7" i="25"/>
  <c r="M9" i="25"/>
  <c r="M30" i="25"/>
  <c r="M32" i="25"/>
  <c r="M34" i="25"/>
  <c r="M36" i="25"/>
  <c r="M23" i="25"/>
  <c r="L4" i="25"/>
  <c r="L6" i="25"/>
  <c r="L8" i="25"/>
  <c r="L10" i="25"/>
  <c r="K17" i="25"/>
  <c r="K19" i="25"/>
  <c r="M19" i="25" s="1"/>
  <c r="K21" i="25"/>
  <c r="M21" i="25" s="1"/>
  <c r="K23" i="25"/>
  <c r="L29" i="25"/>
  <c r="L31" i="25"/>
  <c r="L33" i="25"/>
  <c r="L35" i="25"/>
  <c r="L37" i="25"/>
  <c r="K42" i="25"/>
  <c r="M42" i="25" s="1"/>
  <c r="K44" i="25"/>
  <c r="M44" i="25" s="1"/>
  <c r="K46" i="25"/>
  <c r="M46" i="25" s="1"/>
  <c r="K48" i="25"/>
  <c r="M48" i="25" s="1"/>
  <c r="K50" i="25"/>
  <c r="M32" i="28"/>
  <c r="M5" i="28"/>
  <c r="M9" i="28"/>
  <c r="M35" i="28"/>
  <c r="M4" i="28"/>
  <c r="K4" i="28"/>
  <c r="K6" i="28"/>
  <c r="M6" i="28" s="1"/>
  <c r="K10" i="28"/>
  <c r="M10" i="28" s="1"/>
  <c r="L16" i="28"/>
  <c r="L18" i="28"/>
  <c r="L20" i="28"/>
  <c r="L22" i="28"/>
  <c r="L24" i="28"/>
  <c r="K29" i="28"/>
  <c r="M29" i="28" s="1"/>
  <c r="K31" i="28"/>
  <c r="M31" i="28" s="1"/>
  <c r="K33" i="28"/>
  <c r="M33" i="28" s="1"/>
  <c r="K35" i="28"/>
  <c r="K37" i="28"/>
  <c r="M37" i="28" s="1"/>
  <c r="L43" i="28"/>
  <c r="L45" i="28"/>
  <c r="L47" i="28"/>
  <c r="L49" i="28"/>
  <c r="L4" i="28"/>
  <c r="L6" i="28"/>
  <c r="L10" i="28"/>
  <c r="K17" i="28"/>
  <c r="M17" i="28" s="1"/>
  <c r="K19" i="28"/>
  <c r="M19" i="28" s="1"/>
  <c r="K21" i="28"/>
  <c r="M21" i="28" s="1"/>
  <c r="K23" i="28"/>
  <c r="M23" i="28" s="1"/>
  <c r="L29" i="28"/>
  <c r="L31" i="28"/>
  <c r="L33" i="28"/>
  <c r="L35" i="28"/>
  <c r="L37" i="28"/>
  <c r="K42" i="28"/>
  <c r="M42" i="28" s="1"/>
  <c r="K44" i="28"/>
  <c r="M44" i="28" s="1"/>
  <c r="K46" i="28"/>
  <c r="M46" i="28" s="1"/>
  <c r="K48" i="28"/>
  <c r="M48" i="28" s="1"/>
  <c r="K50" i="28"/>
  <c r="M50" i="28" s="1"/>
  <c r="M50" i="29"/>
  <c r="M48" i="29"/>
  <c r="L50" i="29"/>
  <c r="L48" i="29"/>
  <c r="L46" i="29"/>
  <c r="L44" i="29"/>
  <c r="M46" i="29"/>
  <c r="M44" i="29"/>
  <c r="K37" i="29"/>
  <c r="M37" i="29" s="1"/>
  <c r="K31" i="29"/>
  <c r="M31" i="29" s="1"/>
  <c r="L35" i="29"/>
  <c r="L33" i="29"/>
  <c r="L31" i="29"/>
  <c r="L37" i="29"/>
  <c r="K35" i="29"/>
  <c r="M35" i="29" s="1"/>
  <c r="K20" i="29"/>
  <c r="M20" i="29" s="1"/>
  <c r="K24" i="29"/>
  <c r="M18" i="29"/>
  <c r="L24" i="29"/>
  <c r="L22" i="29"/>
  <c r="L20" i="29"/>
  <c r="L18" i="29"/>
  <c r="M24" i="29"/>
  <c r="G25" i="27" l="1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25" i="25"/>
  <c r="F25" i="25"/>
  <c r="G24" i="25"/>
  <c r="F24" i="25"/>
  <c r="G23" i="25"/>
  <c r="F23" i="25"/>
  <c r="G22" i="25"/>
  <c r="F22" i="25"/>
  <c r="G21" i="25"/>
  <c r="F21" i="25"/>
  <c r="G20" i="25"/>
  <c r="F20" i="25"/>
  <c r="G19" i="25"/>
  <c r="F19" i="25"/>
  <c r="G18" i="25"/>
  <c r="F18" i="25"/>
  <c r="G17" i="25"/>
  <c r="F17" i="25"/>
  <c r="G16" i="25"/>
  <c r="F16" i="25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F23" i="29"/>
  <c r="G23" i="29"/>
  <c r="G25" i="29"/>
  <c r="F25" i="29"/>
  <c r="G24" i="29"/>
  <c r="F24" i="29"/>
  <c r="G22" i="29"/>
  <c r="F22" i="29"/>
  <c r="G21" i="29"/>
  <c r="F21" i="29"/>
  <c r="G20" i="29"/>
  <c r="F20" i="29"/>
  <c r="G19" i="29"/>
  <c r="F19" i="29"/>
  <c r="G18" i="29"/>
  <c r="F18" i="29"/>
  <c r="G17" i="29"/>
  <c r="F17" i="29"/>
  <c r="G16" i="29"/>
  <c r="F16" i="29"/>
  <c r="F29" i="29"/>
  <c r="G29" i="29"/>
  <c r="G51" i="25" l="1"/>
  <c r="G12" i="27" l="1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30" i="25"/>
  <c r="F30" i="25"/>
  <c r="G29" i="25"/>
  <c r="F29" i="25"/>
  <c r="F3" i="25"/>
  <c r="G3" i="25"/>
  <c r="F4" i="25"/>
  <c r="G4" i="25"/>
  <c r="F5" i="25"/>
  <c r="G5" i="25"/>
  <c r="F6" i="25"/>
  <c r="G6" i="25"/>
  <c r="F7" i="25"/>
  <c r="G7" i="25"/>
  <c r="F8" i="25"/>
  <c r="G8" i="25"/>
  <c r="F9" i="25"/>
  <c r="G9" i="25"/>
  <c r="F10" i="25"/>
  <c r="G10" i="25"/>
  <c r="F11" i="25"/>
  <c r="G11" i="25"/>
  <c r="G12" i="25"/>
  <c r="F12" i="25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38" i="27"/>
  <c r="F38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F3" i="27"/>
  <c r="G3" i="27"/>
  <c r="F4" i="27"/>
  <c r="G4" i="27"/>
  <c r="F5" i="27"/>
  <c r="G5" i="27"/>
  <c r="F6" i="27"/>
  <c r="G6" i="27"/>
  <c r="F7" i="27"/>
  <c r="G7" i="27"/>
  <c r="F8" i="27"/>
  <c r="G8" i="27"/>
  <c r="F9" i="27"/>
  <c r="G9" i="27"/>
  <c r="F10" i="27"/>
  <c r="G10" i="27"/>
  <c r="F11" i="27"/>
  <c r="G11" i="27"/>
  <c r="F12" i="27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F3" i="28"/>
  <c r="G3" i="28"/>
  <c r="F4" i="28"/>
  <c r="G4" i="28"/>
  <c r="F5" i="28"/>
  <c r="G5" i="28"/>
  <c r="F6" i="28"/>
  <c r="G6" i="28"/>
  <c r="F7" i="28"/>
  <c r="G7" i="28"/>
  <c r="F9" i="28"/>
  <c r="G9" i="28"/>
  <c r="F10" i="28"/>
  <c r="G10" i="28"/>
  <c r="F11" i="28"/>
  <c r="G11" i="28"/>
  <c r="G12" i="28"/>
  <c r="F12" i="28"/>
  <c r="F45" i="29"/>
  <c r="G51" i="29"/>
  <c r="F51" i="29"/>
  <c r="G50" i="29"/>
  <c r="F50" i="29"/>
  <c r="G49" i="29"/>
  <c r="F49" i="29"/>
  <c r="G48" i="29"/>
  <c r="F48" i="29"/>
  <c r="G47" i="29"/>
  <c r="F47" i="29"/>
  <c r="G46" i="29"/>
  <c r="F46" i="29"/>
  <c r="G45" i="29"/>
  <c r="G44" i="29"/>
  <c r="F44" i="29"/>
  <c r="G43" i="29"/>
  <c r="F43" i="29"/>
  <c r="G42" i="29"/>
  <c r="F42" i="29"/>
  <c r="G30" i="29"/>
  <c r="F30" i="29"/>
  <c r="G38" i="29"/>
  <c r="F38" i="29"/>
  <c r="G37" i="29"/>
  <c r="F37" i="29"/>
  <c r="G36" i="29"/>
  <c r="F36" i="29"/>
  <c r="G35" i="29"/>
  <c r="F35" i="29"/>
  <c r="G34" i="29"/>
  <c r="F34" i="29"/>
  <c r="G33" i="29"/>
  <c r="F33" i="29"/>
  <c r="G32" i="29"/>
  <c r="F32" i="29"/>
  <c r="G31" i="29"/>
  <c r="F31" i="29"/>
  <c r="G4" i="29"/>
  <c r="G5" i="29"/>
  <c r="G6" i="29"/>
  <c r="G7" i="29"/>
  <c r="G8" i="29"/>
  <c r="G9" i="29"/>
  <c r="G10" i="29"/>
  <c r="G11" i="29"/>
  <c r="G12" i="29"/>
  <c r="G3" i="29"/>
  <c r="F4" i="29"/>
  <c r="F5" i="29"/>
  <c r="F6" i="29"/>
  <c r="F7" i="29"/>
  <c r="F9" i="29"/>
  <c r="F10" i="29"/>
  <c r="F12" i="29"/>
  <c r="F3" i="29"/>
  <c r="I6" i="29" l="1"/>
  <c r="L6" i="29" s="1"/>
  <c r="I10" i="29"/>
  <c r="L10" i="29" s="1"/>
  <c r="I4" i="29"/>
  <c r="L4" i="29" s="1"/>
  <c r="I12" i="29"/>
  <c r="I7" i="29"/>
  <c r="L7" i="29" s="1"/>
  <c r="I11" i="29"/>
  <c r="L11" i="29" s="1"/>
  <c r="I8" i="29"/>
  <c r="L8" i="29" s="1"/>
  <c r="I5" i="29"/>
  <c r="L5" i="29" s="1"/>
  <c r="I9" i="29"/>
  <c r="L9" i="29" s="1"/>
  <c r="I3" i="29"/>
  <c r="K3" i="29" l="1"/>
  <c r="L3" i="29"/>
  <c r="K8" i="29"/>
  <c r="M8" i="29" s="1"/>
  <c r="M3" i="29"/>
  <c r="K10" i="29"/>
  <c r="M10" i="29" s="1"/>
  <c r="K6" i="29"/>
  <c r="M6" i="29" s="1"/>
  <c r="K4" i="29"/>
  <c r="M4" i="29" s="1"/>
  <c r="K11" i="29"/>
  <c r="M11" i="29" s="1"/>
  <c r="K9" i="29"/>
  <c r="M9" i="29" s="1"/>
  <c r="K7" i="29"/>
  <c r="M7" i="29" s="1"/>
  <c r="K5" i="29"/>
  <c r="M5" i="29" s="1"/>
</calcChain>
</file>

<file path=xl/sharedStrings.xml><?xml version="1.0" encoding="utf-8"?>
<sst xmlns="http://schemas.openxmlformats.org/spreadsheetml/2006/main" count="121" uniqueCount="10">
  <si>
    <t>Desv</t>
  </si>
  <si>
    <t>R1</t>
  </si>
  <si>
    <t>R2</t>
  </si>
  <si>
    <t>R3</t>
  </si>
  <si>
    <t>Prom</t>
  </si>
  <si>
    <t>Time</t>
  </si>
  <si>
    <t>(ug/L)</t>
  </si>
  <si>
    <t>qt (ug/mg)</t>
  </si>
  <si>
    <t xml:space="preserve"> (ug/mg)</t>
  </si>
  <si>
    <t>(h·mg/ug)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</si>
</sst>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663472765986676E-2"/>
                  <c:y val="-0.17205529874863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Tetra!$B$4:$B$12</c:f>
              <c:numCache>
                <c:formatCode>General</c:formatCode>
                <c:ptCount val="9"/>
                <c:pt idx="0">
                  <c:v>72</c:v>
                </c:pt>
                <c:pt idx="1">
                  <c:v>48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</c:numCache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7B-EF42-B524-7AB0EBE0E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2632787279346103"/>
          <c:y val="0.10250669273391477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B4-A24F-8B95-F9D71675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12295264097808915"/>
          <c:h val="7.923472317166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Cipro!$B$5:$B$12</c:f>
              <c:numCache>
                <c:formatCode>General</c:formatCode>
                <c:ptCount val="8"/>
                <c:pt idx="0">
                  <c:v>48</c:v>
                </c:pt>
                <c:pt idx="1">
                  <c:v>24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0.5</c:v>
                </c:pt>
                <c:pt idx="7">
                  <c:v>0</c:v>
                </c:pt>
              </c:numCache>
            </c:numRef>
          </c:xVal>
          <c:yVal>
            <c:numRef>
              <c:f>Cipro!#REF!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A0-404D-9585-2A853838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Cipro!#REF!</c:f>
            </c:numRef>
          </c:xVal>
          <c:yVal>
            <c:numRef>
              <c:f>Cipro!#REF!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74-B74E-979A-1ED8231E4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12295264097808915"/>
          <c:h val="7.923472317166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Sulfadiazine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1687272477505321E-2"/>
                  <c:y val="-0.328018459042612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Sulfadi!$B$5:$B$12</c:f>
              <c:numCache>
                <c:formatCode>General</c:formatCode>
                <c:ptCount val="8"/>
                <c:pt idx="0">
                  <c:v>48</c:v>
                </c:pt>
                <c:pt idx="1">
                  <c:v>24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0.5</c:v>
                </c:pt>
                <c:pt idx="7">
                  <c:v>0</c:v>
                </c:pt>
              </c:numCache>
            </c:numRef>
          </c:xVal>
          <c:yVal>
            <c:numRef>
              <c:f>Sulfadi!#REF!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C8-CD4A-879A-EA2964BE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6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1760474620509653"/>
          <c:y val="0.13067884157011297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Sulfadi!#REF!</c:f>
            </c:numRef>
          </c:xVal>
          <c:yVal>
            <c:numRef>
              <c:f>Sulfadi!#REF!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3B-2443-82A8-24CEC8E4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28702177347344"/>
          <c:y val="0.49222141830132293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Sulfame!$B$5:$B$12</c:f>
              <c:numCache>
                <c:formatCode>General</c:formatCode>
                <c:ptCount val="8"/>
                <c:pt idx="0">
                  <c:v>48</c:v>
                </c:pt>
                <c:pt idx="1">
                  <c:v>24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0.5</c:v>
                </c:pt>
                <c:pt idx="7">
                  <c:v>0</c:v>
                </c:pt>
              </c:numCache>
            </c:numRef>
          </c:xVal>
          <c:yVal>
            <c:numRef>
              <c:f>Sulfame!#REF!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98-234D-9FCF-52451E20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77755</xdr:rowOff>
    </xdr:from>
    <xdr:to>
      <xdr:col>7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74083</xdr:rowOff>
    </xdr:from>
    <xdr:to>
      <xdr:col>7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19050</xdr:colOff>
      <xdr:row>0</xdr:row>
      <xdr:rowOff>0</xdr:rowOff>
    </xdr:from>
    <xdr:ext cx="161711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SpPr txBox="1"/>
          </xdr:nvSpPr>
          <xdr:spPr>
            <a:xfrm>
              <a:off x="3740150" y="0"/>
              <a:ext cx="161711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3740150" y="0"/>
              <a:ext cx="161711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38100</xdr:colOff>
      <xdr:row>0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>
              <a:off x="51054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51054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438150</xdr:colOff>
      <xdr:row>1</xdr:row>
      <xdr:rowOff>101600</xdr:rowOff>
    </xdr:from>
    <xdr:ext cx="977319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 txBox="1"/>
          </xdr:nvSpPr>
          <xdr:spPr>
            <a:xfrm>
              <a:off x="10610850" y="298450"/>
              <a:ext cx="977319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num>
                      <m:den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𝑊</m:t>
                        </m:r>
                      </m:den>
                    </m:f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·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0610850" y="298450"/>
              <a:ext cx="977319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𝑞_𝑡=((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𝐶_0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 ̅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−(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𝐶_𝑡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 ̅)/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𝑊·𝑉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444500</xdr:colOff>
      <xdr:row>3</xdr:row>
      <xdr:rowOff>127000</xdr:rowOff>
    </xdr:from>
    <xdr:ext cx="2706767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10617200" y="717550"/>
              <a:ext cx="270676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𝛿</m:t>
                            </m:r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𝑞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𝑞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</m:den>
                    </m:f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𝛿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 </m:t>
                                    </m:r>
                                    <m:d>
                                      <m:dPr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acc>
                                          <m:accPr>
                                            <m:chr m:val="̅"/>
                                            <m:ctrlPr>
                                              <a:rPr lang="es-ES" sz="1100" b="0" i="1">
                                                <a:solidFill>
                                                  <a:srgbClr val="FF0000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𝐶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</m:sub>
                                            </m:sSub>
                                          </m:e>
                                        </m:acc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acc>
                                          <m:accPr>
                                            <m:chr m:val="̅"/>
                                            <m:ctrlPr>
                                              <a:rPr lang="es-ES" sz="1100" b="0" i="1">
                                                <a:solidFill>
                                                  <a:srgbClr val="FF0000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𝐶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sub>
                                            </m:sSub>
                                          </m:e>
                                        </m:acc>
                                      </m:e>
                                    </m:d>
                                  </m:num>
                                  <m:den>
                                    <m:d>
                                      <m:dPr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acc>
                                          <m:accPr>
                                            <m:chr m:val="̅"/>
                                            <m:ctrlPr>
                                              <a:rPr lang="es-ES" sz="1100" b="0" i="1">
                                                <a:solidFill>
                                                  <a:srgbClr val="FF0000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𝐶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</m:sub>
                                            </m:sSub>
                                          </m:e>
                                        </m:acc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acc>
                                          <m:accPr>
                                            <m:chr m:val="̅"/>
                                            <m:ctrlPr>
                                              <a:rPr lang="es-ES" sz="1100" b="0" i="1">
                                                <a:solidFill>
                                                  <a:srgbClr val="FF0000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𝐶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s-ES" sz="1100" b="0" i="1">
                                                    <a:solidFill>
                                                      <a:srgbClr val="FF0000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sub>
                                            </m:sSub>
                                          </m:e>
                                        </m:acc>
                                      </m:e>
                                    </m:d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𝛿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𝑉</m:t>
                                    </m:r>
                                  </m:num>
                                  <m:den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𝑉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𝛿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𝑊</m:t>
                                    </m:r>
                                  </m:num>
                                  <m:den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𝑊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0617200" y="717550"/>
              <a:ext cx="2706767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〖𝛿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𝑞〗_𝑡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𝑞_𝑡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=√(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𝛿 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(𝐶_0 ) ̅−(𝐶_𝑡 ) ̅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(𝐶_0 ) ̅−(𝐶_𝑡 ) ̅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))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2+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((𝛿 𝑉)/𝑉)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2+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((𝛿 𝑊)/𝑊)^2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463550</xdr:colOff>
      <xdr:row>6</xdr:row>
      <xdr:rowOff>184150</xdr:rowOff>
    </xdr:from>
    <xdr:ext cx="1548501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10636250" y="1365250"/>
              <a:ext cx="1548501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e>
                    </m:d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+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10636250" y="1365250"/>
              <a:ext cx="1548501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𝛿 ((𝐶_0 ) ̅−(𝐶_𝑡 ) ̅ 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𝛿 𝐶 ̅_0+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𝛿 𝐶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 ̅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88900</xdr:colOff>
      <xdr:row>0</xdr:row>
      <xdr:rowOff>19050</xdr:rowOff>
    </xdr:from>
    <xdr:ext cx="69313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0000000-0008-0000-0800-000009000000}"/>
                </a:ext>
              </a:extLst>
            </xdr:cNvPr>
            <xdr:cNvSpPr txBox="1"/>
          </xdr:nvSpPr>
          <xdr:spPr>
            <a:xfrm>
              <a:off x="68580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68580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𝛿 ((𝐶_0 ) ̅−(𝐶_𝑡 ) ̅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292100</xdr:colOff>
      <xdr:row>0</xdr:row>
      <xdr:rowOff>0</xdr:rowOff>
    </xdr:from>
    <xdr:ext cx="2714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0000000-0008-0000-0800-00000A000000}"/>
                </a:ext>
              </a:extLst>
            </xdr:cNvPr>
            <xdr:cNvSpPr txBox="1"/>
          </xdr:nvSpPr>
          <xdr:spPr>
            <a:xfrm>
              <a:off x="79121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𝛿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79121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〖𝛿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𝑞〗_𝑡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431800</xdr:colOff>
      <xdr:row>8</xdr:row>
      <xdr:rowOff>146050</xdr:rowOff>
    </xdr:from>
    <xdr:ext cx="1749774" cy="6258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800-00000B000000}"/>
                </a:ext>
              </a:extLst>
            </xdr:cNvPr>
            <xdr:cNvSpPr txBox="1"/>
          </xdr:nvSpPr>
          <xdr:spPr>
            <a:xfrm>
              <a:off x="10604500" y="1720850"/>
              <a:ext cx="1749774" cy="625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𝑞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𝑞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den>
                    </m:f>
                    <m:r>
                      <a:rPr lang="es-ES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𝛿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es-ES" sz="110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num>
                                  <m:den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𝛿</m:t>
                                    </m:r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sSub>
                                      <m:sSubPr>
                                        <m:ctrlPr>
                                          <a:rPr lang="es-ES" sz="110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𝑞</m:t>
                                        </m:r>
                                      </m:e>
                                      <m:sub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s-ES" sz="110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𝑞</m:t>
                                        </m:r>
                                      </m:e>
                                      <m:sub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𝑡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10604500" y="1720850"/>
              <a:ext cx="1749774" cy="625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(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(𝑡/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𝑞_𝑡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))/(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(𝑡/𝑞_𝑡 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=√(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𝛿 </a:t>
              </a:r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2+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((𝛿 𝑞_𝑡)/𝑞_𝑡 )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2 )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0</xdr:row>
      <xdr:rowOff>6350</xdr:rowOff>
    </xdr:from>
    <xdr:ext cx="456792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800-00000C000000}"/>
                </a:ext>
              </a:extLst>
            </xdr:cNvPr>
            <xdr:cNvSpPr txBox="1"/>
          </xdr:nvSpPr>
          <xdr:spPr>
            <a:xfrm>
              <a:off x="84709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84709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819150</xdr:colOff>
      <xdr:row>0</xdr:row>
      <xdr:rowOff>0</xdr:rowOff>
    </xdr:from>
    <xdr:ext cx="35560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SpPr txBox="1"/>
          </xdr:nvSpPr>
          <xdr:spPr>
            <a:xfrm>
              <a:off x="84391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CuadroTexto 13"/>
            <xdr:cNvSpPr txBox="1"/>
          </xdr:nvSpPr>
          <xdr:spPr>
            <a:xfrm>
              <a:off x="84391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𝑡/𝑞_𝑡 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77755</xdr:rowOff>
    </xdr:from>
    <xdr:to>
      <xdr:col>7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74083</xdr:rowOff>
    </xdr:from>
    <xdr:to>
      <xdr:col>7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38100</xdr:colOff>
      <xdr:row>0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3A50-5C20-964B-BA4A-0FA0029A10F7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3A50-5C20-964B-BA4A-0FA0029A10F7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88900</xdr:colOff>
      <xdr:row>0</xdr:row>
      <xdr:rowOff>19050</xdr:rowOff>
    </xdr:from>
    <xdr:ext cx="69313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C45A8E2-CBE9-EA4F-968A-FD99A3ECD206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C45A8E2-CBE9-EA4F-968A-FD99A3ECD206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 ((𝐶_0 ) ̅−(𝐶_𝑡 ) ̅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292100</xdr:colOff>
      <xdr:row>0</xdr:row>
      <xdr:rowOff>0</xdr:rowOff>
    </xdr:from>
    <xdr:ext cx="2714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C2DEAE0-517E-2B43-A290-08F6D815E2D6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𝛿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C2DEAE0-517E-2B43-A290-08F6D815E2D6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𝑞〗_𝑡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0</xdr:row>
      <xdr:rowOff>6350</xdr:rowOff>
    </xdr:from>
    <xdr:ext cx="456792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8BCE89B-E4D7-B049-8C33-686B9C97E151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8BCE89B-E4D7-B049-8C33-686B9C97E151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819150</xdr:colOff>
      <xdr:row>0</xdr:row>
      <xdr:rowOff>0</xdr:rowOff>
    </xdr:from>
    <xdr:ext cx="35560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4996348-D68F-0B45-9B34-6D3F69109B19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4996348-D68F-0B45-9B34-6D3F69109B19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77755</xdr:rowOff>
    </xdr:from>
    <xdr:to>
      <xdr:col>7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74083</xdr:rowOff>
    </xdr:from>
    <xdr:to>
      <xdr:col>7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38100</xdr:colOff>
      <xdr:row>0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4EDF32E-F16A-0349-A33D-B2E4C22314BF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4EDF32E-F16A-0349-A33D-B2E4C22314BF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88900</xdr:colOff>
      <xdr:row>0</xdr:row>
      <xdr:rowOff>19050</xdr:rowOff>
    </xdr:from>
    <xdr:ext cx="69313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8E7679E9-89E7-2F4B-908D-E51B799B59A3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8E7679E9-89E7-2F4B-908D-E51B799B59A3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 ((𝐶_0 ) ̅−(𝐶_𝑡 ) ̅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292100</xdr:colOff>
      <xdr:row>0</xdr:row>
      <xdr:rowOff>0</xdr:rowOff>
    </xdr:from>
    <xdr:ext cx="2714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664CDE1-453D-624D-8778-3D8C16D1E16B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𝛿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664CDE1-453D-624D-8778-3D8C16D1E16B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𝑞〗_𝑡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0</xdr:row>
      <xdr:rowOff>6350</xdr:rowOff>
    </xdr:from>
    <xdr:ext cx="456792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A696955-A27D-FB4B-9F75-0E22A2FB93F1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A696955-A27D-FB4B-9F75-0E22A2FB93F1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819150</xdr:colOff>
      <xdr:row>0</xdr:row>
      <xdr:rowOff>0</xdr:rowOff>
    </xdr:from>
    <xdr:ext cx="35560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04D0497-9DF8-5340-8B86-8993474DAB50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04D0497-9DF8-5340-8B86-8993474DAB50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77755</xdr:rowOff>
    </xdr:from>
    <xdr:to>
      <xdr:col>7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38100</xdr:colOff>
      <xdr:row>0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D366B97-DB05-CA43-9AE6-6D9614401AAB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D366B97-DB05-CA43-9AE6-6D9614401AAB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88900</xdr:colOff>
      <xdr:row>0</xdr:row>
      <xdr:rowOff>19050</xdr:rowOff>
    </xdr:from>
    <xdr:ext cx="69313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0CA153D-163B-0C49-90E0-B25B9A888441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e>
                        </m:acc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e>
                        </m:acc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0CA153D-163B-0C49-90E0-B25B9A888441}"/>
                </a:ext>
              </a:extLst>
            </xdr:cNvPr>
            <xdr:cNvSpPr txBox="1"/>
          </xdr:nvSpPr>
          <xdr:spPr>
            <a:xfrm>
              <a:off x="6781800" y="19050"/>
              <a:ext cx="69313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 ((𝐶_0 ) ̅−(𝐶_𝑡 ) ̅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292100</xdr:colOff>
      <xdr:row>0</xdr:row>
      <xdr:rowOff>0</xdr:rowOff>
    </xdr:from>
    <xdr:ext cx="2714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753F780-73EE-7043-B893-3425A2415E90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𝛿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753F780-73EE-7043-B893-3425A2415E90}"/>
                </a:ext>
              </a:extLst>
            </xdr:cNvPr>
            <xdr:cNvSpPr txBox="1"/>
          </xdr:nvSpPr>
          <xdr:spPr>
            <a:xfrm>
              <a:off x="7810500" y="0"/>
              <a:ext cx="2714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𝑞〗_𝑡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0</xdr:colOff>
      <xdr:row>0</xdr:row>
      <xdr:rowOff>6350</xdr:rowOff>
    </xdr:from>
    <xdr:ext cx="456792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6072A19-3F25-D64C-8E67-44D7193250E7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𝛿</m:t>
                    </m:r>
                    <m:r>
                      <a:rPr lang="es-ES" sz="1100" b="0" i="1">
                        <a:solidFill>
                          <a:srgbClr val="FF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6072A19-3F25-D64C-8E67-44D7193250E7}"/>
                </a:ext>
              </a:extLst>
            </xdr:cNvPr>
            <xdr:cNvSpPr txBox="1"/>
          </xdr:nvSpPr>
          <xdr:spPr>
            <a:xfrm>
              <a:off x="9347200" y="6350"/>
              <a:ext cx="4567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819150</xdr:colOff>
      <xdr:row>0</xdr:row>
      <xdr:rowOff>0</xdr:rowOff>
    </xdr:from>
    <xdr:ext cx="355600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3D20AFF-6EF0-0B46-A842-FF0093B9A90F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ES" sz="110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s-ES" sz="11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3D20AFF-6EF0-0B46-A842-FF0093B9A90F}"/>
                </a:ext>
              </a:extLst>
            </xdr:cNvPr>
            <xdr:cNvSpPr txBox="1"/>
          </xdr:nvSpPr>
          <xdr:spPr>
            <a:xfrm>
              <a:off x="8337550" y="0"/>
              <a:ext cx="355600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(𝑡/𝑞_𝑡 )</a:t>
              </a:r>
              <a:endParaRPr lang="es-ES" sz="11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/>
  <dimension ref="B1:M51"/>
  <sheetViews>
    <sheetView tabSelected="1" zoomScaleNormal="100" workbookViewId="0">
      <selection activeCell="H3" sqref="H3"/>
    </sheetView>
  </sheetViews>
  <sheetFormatPr baseColWidth="10" defaultRowHeight="16" x14ac:dyDescent="0.2"/>
  <cols>
    <col min="3" max="7" width="8.83203125" customWidth="1"/>
    <col min="8" max="8" width="11.1640625" style="4"/>
    <col min="11" max="11" width="11.83203125" bestFit="1" customWidth="1"/>
    <col min="12" max="12" width="12.1640625" customWidth="1"/>
    <col min="13" max="13" width="14.6640625" customWidth="1"/>
  </cols>
  <sheetData>
    <row r="1" spans="2:13" x14ac:dyDescent="0.2">
      <c r="F1" s="8" t="s">
        <v>6</v>
      </c>
      <c r="H1" s="8" t="s">
        <v>6</v>
      </c>
      <c r="I1" s="9" t="s">
        <v>7</v>
      </c>
      <c r="L1" s="8" t="s">
        <v>9</v>
      </c>
      <c r="M1" s="8" t="s">
        <v>9</v>
      </c>
    </row>
    <row r="2" spans="2:13" x14ac:dyDescent="0.2">
      <c r="B2" t="s">
        <v>5</v>
      </c>
      <c r="C2" t="s">
        <v>1</v>
      </c>
      <c r="D2" t="s">
        <v>2</v>
      </c>
      <c r="E2" t="s">
        <v>3</v>
      </c>
      <c r="F2" t="s">
        <v>4</v>
      </c>
      <c r="G2" s="10" t="s">
        <v>0</v>
      </c>
      <c r="J2" s="9" t="s">
        <v>6</v>
      </c>
      <c r="K2" s="9" t="s">
        <v>8</v>
      </c>
      <c r="L2" s="9"/>
    </row>
    <row r="3" spans="2:13" x14ac:dyDescent="0.2">
      <c r="B3" s="1">
        <v>96</v>
      </c>
      <c r="C3">
        <v>314.87166134778329</v>
      </c>
      <c r="D3">
        <v>146.46398318996651</v>
      </c>
      <c r="E3">
        <v>300.35267222168414</v>
      </c>
      <c r="F3">
        <f>AVERAGE(C3:E3)</f>
        <v>253.896105586478</v>
      </c>
      <c r="G3" s="10">
        <f>STDEV(C3:E3)</f>
        <v>93.321733552668249</v>
      </c>
      <c r="H3" s="6">
        <f>STDEV(C3:E3)/SQRT(3)</f>
        <v>53.879327987875548</v>
      </c>
      <c r="I3" s="5">
        <f>($F$12-F3)/1000*1</f>
        <v>0.74610389441352198</v>
      </c>
      <c r="J3" s="6">
        <f>0+H3</f>
        <v>53.879327987875548</v>
      </c>
      <c r="K3" s="5">
        <f>I3*SQRT((J3/($F$12-F3))^2+(1/1000)^2+(1/1000)^2)</f>
        <v>5.3889658808231364E-2</v>
      </c>
      <c r="L3" s="5">
        <f>B3/I3</f>
        <v>128.66840760221629</v>
      </c>
      <c r="M3" s="6">
        <f t="shared" ref="M3:M11" si="0">(B3/I3)*SQRT((1/60)^2+(K3/I3)^2)</f>
        <v>9.537683758908015</v>
      </c>
    </row>
    <row r="4" spans="2:13" x14ac:dyDescent="0.2">
      <c r="B4" s="1">
        <v>72</v>
      </c>
      <c r="C4">
        <v>355.70826304707435</v>
      </c>
      <c r="D4">
        <v>163.02777595377242</v>
      </c>
      <c r="E4">
        <v>436.95713400842794</v>
      </c>
      <c r="F4">
        <f t="shared" ref="F4:F12" si="1">AVERAGE(C4:E4)</f>
        <v>318.56439100309154</v>
      </c>
      <c r="G4" s="10">
        <f t="shared" ref="G4:G12" si="2">STDEV(C4:E4)</f>
        <v>140.69141311350077</v>
      </c>
      <c r="H4" s="6">
        <f t="shared" ref="H4:H12" si="3">STDEV(C4:E4)/SQRT(3)</f>
        <v>81.228225233748518</v>
      </c>
      <c r="I4" s="5">
        <f t="shared" ref="I4:I12" si="4">($F$12-F4)/1000*1</f>
        <v>0.68143560899690847</v>
      </c>
      <c r="J4" s="6">
        <f t="shared" ref="J4:J12" si="5">0+H4</f>
        <v>81.228225233748518</v>
      </c>
      <c r="K4" s="5">
        <f t="shared" ref="K4:K11" si="6">I4*SQRT((J4/($F$12-F4))^2+(10/1000)^2+(1/1000)^2)</f>
        <v>8.1516405576023077E-2</v>
      </c>
      <c r="L4" s="5">
        <f t="shared" ref="L4:L11" si="7">B4/I4</f>
        <v>105.65928614441786</v>
      </c>
      <c r="M4" s="6">
        <f t="shared" si="0"/>
        <v>12.761526148273036</v>
      </c>
    </row>
    <row r="5" spans="2:13" x14ac:dyDescent="0.2">
      <c r="B5" s="1">
        <v>48</v>
      </c>
      <c r="C5">
        <v>326.34699820364801</v>
      </c>
      <c r="D5">
        <v>139.56</v>
      </c>
      <c r="E5">
        <v>369.53912135752699</v>
      </c>
      <c r="F5">
        <f t="shared" si="1"/>
        <v>278.48203985372498</v>
      </c>
      <c r="G5" s="10">
        <f t="shared" si="2"/>
        <v>122.23293231971054</v>
      </c>
      <c r="H5" s="6">
        <f t="shared" si="3"/>
        <v>70.571216378622196</v>
      </c>
      <c r="I5" s="5">
        <f t="shared" si="4"/>
        <v>0.72151796014627512</v>
      </c>
      <c r="J5" s="6">
        <f t="shared" si="5"/>
        <v>70.571216378622196</v>
      </c>
      <c r="K5" s="5">
        <f t="shared" si="6"/>
        <v>7.0942765564971394E-2</v>
      </c>
      <c r="L5" s="5">
        <f t="shared" si="7"/>
        <v>66.526410500258152</v>
      </c>
      <c r="M5" s="6">
        <f t="shared" si="0"/>
        <v>6.634471303596853</v>
      </c>
    </row>
    <row r="6" spans="2:13" x14ac:dyDescent="0.2">
      <c r="B6" s="1">
        <v>24</v>
      </c>
      <c r="C6">
        <v>195.64062122961658</v>
      </c>
      <c r="D6">
        <v>362.06256293239278</v>
      </c>
      <c r="E6">
        <v>311.89642940650731</v>
      </c>
      <c r="F6">
        <f t="shared" si="1"/>
        <v>289.86653785617222</v>
      </c>
      <c r="G6" s="10">
        <f t="shared" si="2"/>
        <v>85.370092897455521</v>
      </c>
      <c r="H6" s="6">
        <f t="shared" si="3"/>
        <v>49.288446115089307</v>
      </c>
      <c r="I6" s="5">
        <f t="shared" si="4"/>
        <v>0.71013346214382778</v>
      </c>
      <c r="J6" s="6">
        <f t="shared" si="5"/>
        <v>49.288446115089307</v>
      </c>
      <c r="K6" s="5">
        <f t="shared" si="6"/>
        <v>4.9802451379221867E-2</v>
      </c>
      <c r="L6" s="5">
        <f t="shared" si="7"/>
        <v>33.796464016138884</v>
      </c>
      <c r="M6" s="6">
        <f t="shared" si="0"/>
        <v>2.4361955619586113</v>
      </c>
    </row>
    <row r="7" spans="2:13" x14ac:dyDescent="0.2">
      <c r="B7" s="1">
        <v>8</v>
      </c>
      <c r="C7">
        <v>195.99745339269035</v>
      </c>
      <c r="D7">
        <v>335.45467841703476</v>
      </c>
      <c r="E7">
        <v>440.12010351076805</v>
      </c>
      <c r="F7">
        <f t="shared" si="1"/>
        <v>323.85741177349769</v>
      </c>
      <c r="G7" s="10">
        <f t="shared" si="2"/>
        <v>122.47383198205797</v>
      </c>
      <c r="H7" s="6">
        <f t="shared" si="3"/>
        <v>70.710299863526174</v>
      </c>
      <c r="I7" s="5">
        <f t="shared" si="4"/>
        <v>0.67614258822650231</v>
      </c>
      <c r="J7" s="6">
        <f t="shared" si="5"/>
        <v>70.710299863526174</v>
      </c>
      <c r="K7" s="5">
        <f t="shared" si="6"/>
        <v>7.1036051097669889E-2</v>
      </c>
      <c r="L7" s="5">
        <f t="shared" si="7"/>
        <v>11.831823847960402</v>
      </c>
      <c r="M7" s="6">
        <f t="shared" si="0"/>
        <v>1.258604671763482</v>
      </c>
    </row>
    <row r="8" spans="2:13" x14ac:dyDescent="0.2">
      <c r="B8" s="1">
        <v>4</v>
      </c>
      <c r="C8">
        <v>205.94662503812771</v>
      </c>
      <c r="D8">
        <v>523.2675274561725</v>
      </c>
      <c r="E8">
        <v>516.0962127393957</v>
      </c>
      <c r="F8">
        <f t="shared" si="1"/>
        <v>415.10345507789862</v>
      </c>
      <c r="G8" s="10">
        <f t="shared" si="2"/>
        <v>181.17061462308391</v>
      </c>
      <c r="H8" s="6">
        <f t="shared" si="3"/>
        <v>104.59890312188745</v>
      </c>
      <c r="I8" s="5">
        <f t="shared" si="4"/>
        <v>0.58489654492210141</v>
      </c>
      <c r="J8" s="6">
        <f t="shared" si="5"/>
        <v>104.59890312188745</v>
      </c>
      <c r="K8" s="5">
        <f t="shared" si="6"/>
        <v>0.10476393957415137</v>
      </c>
      <c r="L8" s="5">
        <f t="shared" si="7"/>
        <v>6.8388162568693822</v>
      </c>
      <c r="M8" s="6">
        <f t="shared" si="0"/>
        <v>1.2302283512061967</v>
      </c>
    </row>
    <row r="9" spans="2:13" x14ac:dyDescent="0.2">
      <c r="B9" s="1">
        <v>2</v>
      </c>
      <c r="C9">
        <v>215.8154236566337</v>
      </c>
      <c r="D9">
        <v>440.19907529729983</v>
      </c>
      <c r="E9">
        <v>451.00432437362264</v>
      </c>
      <c r="F9">
        <f t="shared" si="1"/>
        <v>369.00627444251876</v>
      </c>
      <c r="G9" s="10">
        <f t="shared" si="2"/>
        <v>132.77712877328602</v>
      </c>
      <c r="H9" s="6">
        <f t="shared" si="3"/>
        <v>76.658911039482291</v>
      </c>
      <c r="I9" s="5">
        <f t="shared" si="4"/>
        <v>0.63099372555748123</v>
      </c>
      <c r="J9" s="6">
        <f t="shared" si="5"/>
        <v>76.658911039482291</v>
      </c>
      <c r="K9" s="5">
        <f t="shared" si="6"/>
        <v>7.6920752095973724E-2</v>
      </c>
      <c r="L9" s="5">
        <f t="shared" si="7"/>
        <v>3.1696036251913684</v>
      </c>
      <c r="M9" s="6">
        <f t="shared" si="0"/>
        <v>0.38998232809517108</v>
      </c>
    </row>
    <row r="10" spans="2:13" x14ac:dyDescent="0.2">
      <c r="B10" s="1">
        <v>1</v>
      </c>
      <c r="C10">
        <v>293.68274676543376</v>
      </c>
      <c r="D10">
        <v>459.21284305357165</v>
      </c>
      <c r="E10">
        <v>603.84559810232952</v>
      </c>
      <c r="F10">
        <f t="shared" si="1"/>
        <v>452.24706264044499</v>
      </c>
      <c r="G10" s="10">
        <f t="shared" si="2"/>
        <v>155.19871185010271</v>
      </c>
      <c r="H10" s="6">
        <f t="shared" si="3"/>
        <v>89.604018064539972</v>
      </c>
      <c r="I10" s="5">
        <f t="shared" si="4"/>
        <v>0.5477529373595551</v>
      </c>
      <c r="J10" s="6">
        <f t="shared" si="5"/>
        <v>89.604018064539972</v>
      </c>
      <c r="K10" s="5">
        <f t="shared" si="6"/>
        <v>8.9772954806163041E-2</v>
      </c>
      <c r="L10" s="5">
        <f t="shared" si="7"/>
        <v>1.8256405977857524</v>
      </c>
      <c r="M10" s="6">
        <f t="shared" si="0"/>
        <v>0.30075312350891009</v>
      </c>
    </row>
    <row r="11" spans="2:13" x14ac:dyDescent="0.2">
      <c r="B11" s="1">
        <v>0.5</v>
      </c>
      <c r="C11">
        <v>314.50274632163877</v>
      </c>
      <c r="D11">
        <v>695.76786561805613</v>
      </c>
      <c r="E11">
        <v>662.60324938539418</v>
      </c>
      <c r="F11">
        <f t="shared" si="1"/>
        <v>557.62462044169627</v>
      </c>
      <c r="G11" s="10">
        <f t="shared" si="2"/>
        <v>211.20169790795228</v>
      </c>
      <c r="H11" s="6">
        <f t="shared" si="3"/>
        <v>121.93735714046228</v>
      </c>
      <c r="I11" s="5">
        <f t="shared" si="4"/>
        <v>0.44237537955830375</v>
      </c>
      <c r="J11" s="6">
        <f t="shared" si="5"/>
        <v>121.93735714046228</v>
      </c>
      <c r="K11" s="5">
        <f t="shared" si="6"/>
        <v>0.12201837714058086</v>
      </c>
      <c r="L11" s="5">
        <f t="shared" si="7"/>
        <v>1.1302618163317144</v>
      </c>
      <c r="M11" s="6">
        <f t="shared" si="0"/>
        <v>0.31232355849511828</v>
      </c>
    </row>
    <row r="12" spans="2:13" x14ac:dyDescent="0.2">
      <c r="B12" s="1">
        <v>0</v>
      </c>
      <c r="C12">
        <v>1000</v>
      </c>
      <c r="D12">
        <v>1000</v>
      </c>
      <c r="E12">
        <v>1000</v>
      </c>
      <c r="F12" s="3">
        <f t="shared" si="1"/>
        <v>1000</v>
      </c>
      <c r="G12" s="10">
        <f t="shared" si="2"/>
        <v>0</v>
      </c>
      <c r="H12" s="6">
        <f t="shared" si="3"/>
        <v>0</v>
      </c>
      <c r="I12" s="5">
        <f t="shared" si="4"/>
        <v>0</v>
      </c>
      <c r="J12" s="7">
        <f t="shared" si="5"/>
        <v>0</v>
      </c>
      <c r="K12" s="5"/>
      <c r="L12" s="5"/>
      <c r="M12" s="6"/>
    </row>
    <row r="15" spans="2:13" x14ac:dyDescent="0.2">
      <c r="B15" t="s">
        <v>5</v>
      </c>
      <c r="C15" t="s">
        <v>1</v>
      </c>
      <c r="D15" t="s">
        <v>2</v>
      </c>
      <c r="E15" t="s">
        <v>3</v>
      </c>
      <c r="F15" t="s">
        <v>4</v>
      </c>
      <c r="G15" t="s">
        <v>0</v>
      </c>
    </row>
    <row r="16" spans="2:13" x14ac:dyDescent="0.2">
      <c r="B16" s="1">
        <v>96</v>
      </c>
      <c r="C16">
        <v>206.01107204309116</v>
      </c>
      <c r="D16">
        <v>190.44144472820136</v>
      </c>
      <c r="E16">
        <v>174.462799039126</v>
      </c>
      <c r="F16">
        <f>AVERAGE(C16:E16)</f>
        <v>190.30510527013951</v>
      </c>
      <c r="G16">
        <f>STDEV(C16:E16)</f>
        <v>15.774578400675175</v>
      </c>
      <c r="H16" s="6">
        <f>STDEV(C16:E16)/SQRT(3)</f>
        <v>9.1074570859826682</v>
      </c>
      <c r="I16" s="5">
        <f>($F$25-F16)/1000*1</f>
        <v>0.3096948947298605</v>
      </c>
      <c r="J16" s="6">
        <f>0+H16</f>
        <v>9.1074570859826682</v>
      </c>
      <c r="K16" s="5">
        <f>I16*SQRT((J16/($F$25-F16))^2+(1/1000)^2+(1/1000)^2)</f>
        <v>9.1179820370879995E-3</v>
      </c>
      <c r="L16" s="5">
        <f>B16/I16</f>
        <v>309.98250740858521</v>
      </c>
      <c r="M16" s="6">
        <f>(B16/I16)*SQRT((1/60)^2+(K16/I16)^2)</f>
        <v>10.48730276573917</v>
      </c>
    </row>
    <row r="17" spans="2:13" x14ac:dyDescent="0.2">
      <c r="B17" s="1">
        <v>72</v>
      </c>
      <c r="C17">
        <v>216.50332909403753</v>
      </c>
      <c r="D17">
        <v>241.2488719061426</v>
      </c>
      <c r="E17">
        <v>159.93678461883744</v>
      </c>
      <c r="F17">
        <f>AVERAGE(C17:E17)</f>
        <v>205.89632853967251</v>
      </c>
      <c r="G17">
        <f>STDEV(C17:E17)</f>
        <v>41.680873675161877</v>
      </c>
      <c r="H17" s="6">
        <f t="shared" ref="H17:H25" si="8">STDEV(C17:E17)/SQRT(3)</f>
        <v>24.064463636413496</v>
      </c>
      <c r="I17" s="5">
        <f t="shared" ref="I17:I25" si="9">($F$25-F17)/1000*1</f>
        <v>0.29410367146032751</v>
      </c>
      <c r="J17" s="6">
        <f t="shared" ref="J17:J25" si="10">0+H17</f>
        <v>24.064463636413496</v>
      </c>
      <c r="K17" s="5">
        <f t="shared" ref="K17:K24" si="11">I17*SQRT((J17/($F$25-F17))^2+(1/1000)^2+(1/1000)^2)</f>
        <v>2.4068057753948494E-2</v>
      </c>
      <c r="L17" s="5">
        <f t="shared" ref="L17:L24" si="12">B17/I17</f>
        <v>244.81163272289271</v>
      </c>
      <c r="M17" s="6">
        <f t="shared" ref="M17:M24" si="13">(B17/I17)*SQRT((1/60)^2+(K17/I17)^2)</f>
        <v>20.445496876286178</v>
      </c>
    </row>
    <row r="18" spans="2:13" x14ac:dyDescent="0.2">
      <c r="B18" s="1">
        <v>48</v>
      </c>
      <c r="C18">
        <v>168.07249195780651</v>
      </c>
      <c r="D18">
        <v>219.25344188636495</v>
      </c>
      <c r="E18">
        <v>286.15617493171874</v>
      </c>
      <c r="F18">
        <f>AVERAGE(C18:E18)</f>
        <v>224.49403625863008</v>
      </c>
      <c r="G18">
        <f>STDEV(C18:E18)</f>
        <v>59.216019101268692</v>
      </c>
      <c r="H18" s="6">
        <f t="shared" si="8"/>
        <v>34.188384568455504</v>
      </c>
      <c r="I18" s="5">
        <f t="shared" si="9"/>
        <v>0.27550596374136987</v>
      </c>
      <c r="J18" s="6">
        <f t="shared" si="10"/>
        <v>34.188384568455504</v>
      </c>
      <c r="K18" s="5">
        <f t="shared" si="11"/>
        <v>3.4190604652049081E-2</v>
      </c>
      <c r="L18" s="5">
        <f t="shared" si="12"/>
        <v>174.22490369413495</v>
      </c>
      <c r="M18" s="6">
        <f t="shared" si="13"/>
        <v>21.815623444993594</v>
      </c>
    </row>
    <row r="19" spans="2:13" x14ac:dyDescent="0.2">
      <c r="B19" s="1">
        <v>24</v>
      </c>
      <c r="C19">
        <v>177.04047280616442</v>
      </c>
      <c r="D19">
        <v>217.87092686111487</v>
      </c>
      <c r="E19">
        <v>230.39586692553229</v>
      </c>
      <c r="F19">
        <f t="shared" ref="F19:F25" si="14">AVERAGE(C19:E19)</f>
        <v>208.4357555309372</v>
      </c>
      <c r="G19">
        <f t="shared" ref="G19:G25" si="15">STDEV(C19:E19)</f>
        <v>27.90101008799903</v>
      </c>
      <c r="H19" s="6">
        <f t="shared" si="8"/>
        <v>16.108655684968706</v>
      </c>
      <c r="I19" s="5">
        <f t="shared" si="9"/>
        <v>0.29156424446906282</v>
      </c>
      <c r="J19" s="6">
        <f t="shared" si="10"/>
        <v>16.108655684968706</v>
      </c>
      <c r="K19" s="5">
        <f t="shared" si="11"/>
        <v>1.6113932089784299E-2</v>
      </c>
      <c r="L19" s="5">
        <f t="shared" si="12"/>
        <v>82.314620037528584</v>
      </c>
      <c r="M19" s="6">
        <f t="shared" si="13"/>
        <v>4.7516561977478489</v>
      </c>
    </row>
    <row r="20" spans="2:13" x14ac:dyDescent="0.2">
      <c r="B20" s="1">
        <v>8</v>
      </c>
      <c r="C20">
        <v>147.96700830403233</v>
      </c>
      <c r="D20">
        <v>278.52173262512156</v>
      </c>
      <c r="E20">
        <v>229.57320082924744</v>
      </c>
      <c r="F20">
        <f>AVERAGE(C20:E20)</f>
        <v>218.6873139194671</v>
      </c>
      <c r="G20">
        <f>STDEV(C20:E20)</f>
        <v>65.954612507377391</v>
      </c>
      <c r="H20" s="6">
        <f t="shared" si="8"/>
        <v>38.078913285431796</v>
      </c>
      <c r="I20" s="5">
        <f t="shared" si="9"/>
        <v>0.28131268608053289</v>
      </c>
      <c r="J20" s="6">
        <f t="shared" si="10"/>
        <v>38.078913285431796</v>
      </c>
      <c r="K20" s="5">
        <f t="shared" si="11"/>
        <v>3.8080991461018107E-2</v>
      </c>
      <c r="L20" s="5">
        <f t="shared" si="12"/>
        <v>28.438106050111784</v>
      </c>
      <c r="M20" s="6">
        <f t="shared" si="13"/>
        <v>3.8787032315249323</v>
      </c>
    </row>
    <row r="21" spans="2:13" x14ac:dyDescent="0.2">
      <c r="B21" s="1">
        <v>4</v>
      </c>
      <c r="C21">
        <v>236.07404136024118</v>
      </c>
      <c r="D21">
        <v>168.47481710478314</v>
      </c>
      <c r="E21">
        <v>238.43331468623515</v>
      </c>
      <c r="F21">
        <f>AVERAGE(C21:E21)</f>
        <v>214.32739105041981</v>
      </c>
      <c r="G21">
        <f>STDEV(C21:E21)</f>
        <v>39.727011537954397</v>
      </c>
      <c r="H21" s="6">
        <f t="shared" si="8"/>
        <v>22.936400805537343</v>
      </c>
      <c r="I21" s="5">
        <f t="shared" si="9"/>
        <v>0.28567260894958019</v>
      </c>
      <c r="J21" s="6">
        <f t="shared" si="10"/>
        <v>22.936400805537343</v>
      </c>
      <c r="K21" s="5">
        <f t="shared" si="11"/>
        <v>2.2939958578673637E-2</v>
      </c>
      <c r="L21" s="5">
        <f t="shared" si="12"/>
        <v>14.002042459401421</v>
      </c>
      <c r="M21" s="6">
        <f t="shared" si="13"/>
        <v>1.1483484423376125</v>
      </c>
    </row>
    <row r="22" spans="2:13" x14ac:dyDescent="0.2">
      <c r="B22" s="1">
        <v>2</v>
      </c>
      <c r="C22">
        <v>225.12156804069701</v>
      </c>
      <c r="D22">
        <v>231.08162599128249</v>
      </c>
      <c r="E22">
        <v>233.73589127644871</v>
      </c>
      <c r="F22">
        <f>AVERAGE(C22:E22)</f>
        <v>229.97969510280939</v>
      </c>
      <c r="G22">
        <f>STDEV(C22:E22)</f>
        <v>4.4116130796717901</v>
      </c>
      <c r="H22" s="6">
        <f t="shared" si="8"/>
        <v>2.547045999108982</v>
      </c>
      <c r="I22" s="5">
        <f t="shared" si="9"/>
        <v>0.27002030489719059</v>
      </c>
      <c r="J22" s="6">
        <f t="shared" si="10"/>
        <v>2.547045999108982</v>
      </c>
      <c r="K22" s="5">
        <f t="shared" si="11"/>
        <v>2.5755126192062456E-3</v>
      </c>
      <c r="L22" s="5">
        <f t="shared" si="12"/>
        <v>7.4068503876458252</v>
      </c>
      <c r="M22" s="6">
        <f t="shared" si="13"/>
        <v>0.14223378222916785</v>
      </c>
    </row>
    <row r="23" spans="2:13" x14ac:dyDescent="0.2">
      <c r="B23" s="1">
        <v>1</v>
      </c>
      <c r="C23">
        <v>261.72850510959802</v>
      </c>
      <c r="D23">
        <v>377.01639816432697</v>
      </c>
      <c r="E23">
        <v>147.29836453980059</v>
      </c>
      <c r="F23">
        <f>AVERAGE(C23:E23)</f>
        <v>262.0144226045752</v>
      </c>
      <c r="G23">
        <f>STDEV(C23:E23)</f>
        <v>114.85928371137535</v>
      </c>
      <c r="H23" s="6">
        <f t="shared" si="8"/>
        <v>66.314038369690167</v>
      </c>
      <c r="I23" s="5">
        <f t="shared" si="9"/>
        <v>0.23798557739542481</v>
      </c>
      <c r="J23" s="6">
        <f t="shared" si="10"/>
        <v>66.314038369690167</v>
      </c>
      <c r="K23" s="5">
        <f t="shared" si="11"/>
        <v>6.6314892438779069E-2</v>
      </c>
      <c r="L23" s="5">
        <f t="shared" si="12"/>
        <v>4.2019353060981945</v>
      </c>
      <c r="M23" s="6">
        <f t="shared" si="13"/>
        <v>1.1729655185507217</v>
      </c>
    </row>
    <row r="24" spans="2:13" x14ac:dyDescent="0.2">
      <c r="B24" s="1">
        <v>0.5</v>
      </c>
      <c r="C24">
        <v>363.00964164664845</v>
      </c>
      <c r="D24">
        <v>320.088711380787</v>
      </c>
      <c r="E24">
        <v>251.72759880219817</v>
      </c>
      <c r="F24">
        <f>AVERAGE(C24:E24)</f>
        <v>311.60865060987788</v>
      </c>
      <c r="G24">
        <f>STDEV(C24:E24)</f>
        <v>56.123585397917104</v>
      </c>
      <c r="H24" s="6">
        <f t="shared" si="8"/>
        <v>32.402967137374389</v>
      </c>
      <c r="I24" s="5">
        <f t="shared" si="9"/>
        <v>0.18839134939012211</v>
      </c>
      <c r="J24" s="6">
        <f t="shared" si="10"/>
        <v>32.402967137374389</v>
      </c>
      <c r="K24" s="5">
        <f t="shared" si="11"/>
        <v>3.2404062429066127E-2</v>
      </c>
      <c r="L24" s="5">
        <f t="shared" si="12"/>
        <v>2.6540496770082393</v>
      </c>
      <c r="M24" s="6">
        <f t="shared" si="13"/>
        <v>0.45864518658706915</v>
      </c>
    </row>
    <row r="25" spans="2:13" x14ac:dyDescent="0.2">
      <c r="B25" s="1">
        <v>0</v>
      </c>
      <c r="C25">
        <v>500</v>
      </c>
      <c r="D25">
        <v>500</v>
      </c>
      <c r="E25">
        <v>500</v>
      </c>
      <c r="F25">
        <f t="shared" si="14"/>
        <v>500</v>
      </c>
      <c r="G25">
        <f t="shared" si="15"/>
        <v>0</v>
      </c>
      <c r="H25" s="6">
        <f t="shared" si="8"/>
        <v>0</v>
      </c>
      <c r="I25" s="5">
        <f t="shared" si="9"/>
        <v>0</v>
      </c>
      <c r="J25" s="6">
        <f t="shared" si="10"/>
        <v>0</v>
      </c>
      <c r="K25" s="5"/>
      <c r="L25" s="5"/>
      <c r="M25" s="6"/>
    </row>
    <row r="28" spans="2:13" x14ac:dyDescent="0.2">
      <c r="B28" t="s">
        <v>5</v>
      </c>
      <c r="C28" t="s">
        <v>1</v>
      </c>
      <c r="D28" t="s">
        <v>2</v>
      </c>
      <c r="E28" t="s">
        <v>3</v>
      </c>
      <c r="F28" t="s">
        <v>4</v>
      </c>
      <c r="G28" t="s">
        <v>0</v>
      </c>
    </row>
    <row r="29" spans="2:13" x14ac:dyDescent="0.2">
      <c r="B29" s="1">
        <v>96</v>
      </c>
      <c r="C29">
        <v>26.483011937557389</v>
      </c>
      <c r="D29">
        <v>12.54471289614057</v>
      </c>
      <c r="E29">
        <v>19.54710144927536</v>
      </c>
      <c r="F29">
        <f>AVERAGE(C29:E29)</f>
        <v>19.524942094324441</v>
      </c>
      <c r="G29">
        <f>STDEV(C29:E29)</f>
        <v>6.9691759426598763</v>
      </c>
      <c r="H29" s="6">
        <f>STDEV(C29:E29)/SQRT(3)</f>
        <v>4.0236556065245441</v>
      </c>
      <c r="I29" s="5">
        <f>($F$38-F29)/1000*1</f>
        <v>8.0475057905675551E-2</v>
      </c>
      <c r="J29" s="6">
        <f>0+H29</f>
        <v>4.0236556065245441</v>
      </c>
      <c r="K29" s="5">
        <f>I29*SQRT((J29/($F$38-F29))^2+(1/1000)^2+(1/1000)^2)</f>
        <v>4.0252648248042316E-3</v>
      </c>
      <c r="L29" s="5">
        <f>B29/I29</f>
        <v>1192.9161966248121</v>
      </c>
      <c r="M29" s="6">
        <f>(B29/I29)*SQRT((1/60)^2+(K29/I29)^2)</f>
        <v>62.893466252355203</v>
      </c>
    </row>
    <row r="30" spans="2:13" x14ac:dyDescent="0.2">
      <c r="B30" s="1">
        <v>72</v>
      </c>
      <c r="C30">
        <v>20.620254949736736</v>
      </c>
      <c r="E30">
        <v>19.82011377770224</v>
      </c>
      <c r="F30">
        <f>AVERAGE(C30:E30)</f>
        <v>20.22018436371949</v>
      </c>
      <c r="G30">
        <f>STDEV(C30:E30)</f>
        <v>0.56578524865214463</v>
      </c>
      <c r="H30" s="6">
        <f t="shared" ref="H30:H38" si="16">STDEV(C30:E30)/SQRT(3)</f>
        <v>0.32665626561283506</v>
      </c>
      <c r="I30" s="5">
        <f t="shared" ref="I30:I38" si="17">($F$38-F30)/1000*1</f>
        <v>7.9779815636280518E-2</v>
      </c>
      <c r="J30" s="6">
        <f t="shared" ref="J30:J38" si="18">0+H30</f>
        <v>0.32665626561283506</v>
      </c>
      <c r="K30" s="5">
        <f t="shared" ref="K30:K37" si="19">I30*SQRT((J30/($F$38-F30))^2+(1/1000)^2+(1/1000)^2)</f>
        <v>3.4559217848504741E-4</v>
      </c>
      <c r="L30" s="5">
        <f t="shared" ref="L30:L37" si="20">B30/I30</f>
        <v>902.48391057019967</v>
      </c>
      <c r="M30" s="6">
        <f t="shared" ref="M30:M37" si="21">(B30/I30)*SQRT((1/60)^2+(K30/I30)^2)</f>
        <v>15.541141981492499</v>
      </c>
    </row>
    <row r="31" spans="2:13" x14ac:dyDescent="0.2">
      <c r="B31" s="1">
        <v>48</v>
      </c>
      <c r="C31">
        <v>29.859334207356852</v>
      </c>
      <c r="D31">
        <v>26.394098986207169</v>
      </c>
      <c r="E31">
        <v>22.603680825877571</v>
      </c>
      <c r="F31">
        <f t="shared" ref="F31:F38" si="22">AVERAGE(C31:E31)</f>
        <v>26.285704673147197</v>
      </c>
      <c r="G31">
        <f t="shared" ref="G31:G38" si="23">STDEV(C31:E31)</f>
        <v>3.6290409881083474</v>
      </c>
      <c r="H31" s="6">
        <f t="shared" si="16"/>
        <v>2.0952277913845401</v>
      </c>
      <c r="I31" s="5">
        <f t="shared" si="17"/>
        <v>7.3714295326852808E-2</v>
      </c>
      <c r="J31" s="6">
        <f t="shared" si="18"/>
        <v>2.0952277913845401</v>
      </c>
      <c r="K31" s="5">
        <f t="shared" si="19"/>
        <v>2.0978196043657344E-3</v>
      </c>
      <c r="L31" s="5">
        <f t="shared" si="20"/>
        <v>651.16270578407682</v>
      </c>
      <c r="M31" s="6">
        <f t="shared" si="21"/>
        <v>21.475346730388068</v>
      </c>
    </row>
    <row r="32" spans="2:13" x14ac:dyDescent="0.2">
      <c r="B32" s="1">
        <v>24</v>
      </c>
      <c r="C32">
        <v>32.531422699886164</v>
      </c>
      <c r="D32">
        <v>23.299216690012454</v>
      </c>
      <c r="E32">
        <v>38.811568029466635</v>
      </c>
      <c r="F32">
        <f t="shared" si="22"/>
        <v>31.547402473121753</v>
      </c>
      <c r="G32">
        <f t="shared" si="23"/>
        <v>7.8028509453069228</v>
      </c>
      <c r="H32" s="6">
        <f t="shared" si="16"/>
        <v>4.5049780937194779</v>
      </c>
      <c r="I32" s="5">
        <f t="shared" si="17"/>
        <v>6.8452597526878253E-2</v>
      </c>
      <c r="J32" s="6">
        <f t="shared" si="18"/>
        <v>4.5049780937194779</v>
      </c>
      <c r="K32" s="5">
        <f t="shared" si="19"/>
        <v>4.5060181026166258E-3</v>
      </c>
      <c r="L32" s="5">
        <f t="shared" si="20"/>
        <v>350.60758637502806</v>
      </c>
      <c r="M32" s="6">
        <f t="shared" si="21"/>
        <v>23.807650491501487</v>
      </c>
    </row>
    <row r="33" spans="2:13" x14ac:dyDescent="0.2">
      <c r="B33" s="1">
        <v>8</v>
      </c>
      <c r="C33">
        <v>22.69884028617405</v>
      </c>
      <c r="D33">
        <v>26.949183251276928</v>
      </c>
      <c r="E33">
        <v>56.988517993241558</v>
      </c>
      <c r="F33">
        <f t="shared" si="22"/>
        <v>35.54551384356418</v>
      </c>
      <c r="G33">
        <f t="shared" si="23"/>
        <v>18.691393047404482</v>
      </c>
      <c r="H33" s="6">
        <f t="shared" si="16"/>
        <v>10.791480807448078</v>
      </c>
      <c r="I33" s="5">
        <f t="shared" si="17"/>
        <v>6.4454486156435814E-2</v>
      </c>
      <c r="J33" s="6">
        <f t="shared" si="18"/>
        <v>10.791480807448078</v>
      </c>
      <c r="K33" s="5">
        <f t="shared" si="19"/>
        <v>1.0791865769137958E-2</v>
      </c>
      <c r="L33" s="5">
        <f t="shared" si="20"/>
        <v>124.11859091675026</v>
      </c>
      <c r="M33" s="6">
        <f t="shared" si="21"/>
        <v>20.884363732228515</v>
      </c>
    </row>
    <row r="34" spans="2:13" x14ac:dyDescent="0.2">
      <c r="B34" s="1">
        <v>4</v>
      </c>
      <c r="C34">
        <v>25.971884235189126</v>
      </c>
      <c r="D34">
        <v>37.301605365979064</v>
      </c>
      <c r="E34">
        <v>41.320012573934875</v>
      </c>
      <c r="F34">
        <f t="shared" si="22"/>
        <v>34.864500725034354</v>
      </c>
      <c r="G34">
        <f t="shared" si="23"/>
        <v>7.9590118826923346</v>
      </c>
      <c r="H34" s="6">
        <f t="shared" si="16"/>
        <v>4.5951376529558496</v>
      </c>
      <c r="I34" s="5">
        <f t="shared" si="17"/>
        <v>6.5135499274965633E-2</v>
      </c>
      <c r="J34" s="6">
        <f t="shared" si="18"/>
        <v>4.5951376529558496</v>
      </c>
      <c r="K34" s="5">
        <f t="shared" si="19"/>
        <v>4.596060847741704E-3</v>
      </c>
      <c r="L34" s="5">
        <f t="shared" si="20"/>
        <v>61.410445064898298</v>
      </c>
      <c r="M34" s="6">
        <f t="shared" si="21"/>
        <v>4.4524512679486987</v>
      </c>
    </row>
    <row r="35" spans="2:13" x14ac:dyDescent="0.2">
      <c r="B35" s="1">
        <v>2</v>
      </c>
      <c r="C35">
        <v>34.97779154697384</v>
      </c>
      <c r="D35">
        <v>43.00850971559916</v>
      </c>
      <c r="E35">
        <v>45.243690945676327</v>
      </c>
      <c r="F35">
        <f t="shared" si="22"/>
        <v>41.076664069416438</v>
      </c>
      <c r="G35">
        <f t="shared" si="23"/>
        <v>5.3987214520270408</v>
      </c>
      <c r="H35" s="6">
        <f t="shared" si="16"/>
        <v>3.1169532836076193</v>
      </c>
      <c r="I35" s="5">
        <f t="shared" si="17"/>
        <v>5.8923335930583562E-2</v>
      </c>
      <c r="J35" s="6">
        <f t="shared" si="18"/>
        <v>3.1169532836076193</v>
      </c>
      <c r="K35" s="5">
        <f t="shared" si="19"/>
        <v>3.1180669799134686E-3</v>
      </c>
      <c r="L35" s="5">
        <f t="shared" si="20"/>
        <v>33.942409546468333</v>
      </c>
      <c r="M35" s="6">
        <f t="shared" si="21"/>
        <v>1.8831229388265736</v>
      </c>
    </row>
    <row r="36" spans="2:13" x14ac:dyDescent="0.2">
      <c r="B36" s="1">
        <v>1</v>
      </c>
      <c r="C36">
        <v>39.925595901640158</v>
      </c>
      <c r="D36">
        <v>56.618064625144051</v>
      </c>
      <c r="E36">
        <v>59.88963374369964</v>
      </c>
      <c r="F36">
        <f t="shared" si="22"/>
        <v>52.144431423494616</v>
      </c>
      <c r="G36">
        <f t="shared" si="23"/>
        <v>10.707508919303786</v>
      </c>
      <c r="H36" s="6">
        <f t="shared" si="16"/>
        <v>6.18198315691036</v>
      </c>
      <c r="I36" s="5">
        <f t="shared" si="17"/>
        <v>4.7855568576505386E-2</v>
      </c>
      <c r="J36" s="6">
        <f t="shared" si="18"/>
        <v>6.18198315691036</v>
      </c>
      <c r="K36" s="5">
        <f t="shared" si="19"/>
        <v>6.1823536022465563E-3</v>
      </c>
      <c r="L36" s="5">
        <f t="shared" si="20"/>
        <v>20.896209777579539</v>
      </c>
      <c r="M36" s="6">
        <f t="shared" si="21"/>
        <v>2.7219071541234858</v>
      </c>
    </row>
    <row r="37" spans="2:13" x14ac:dyDescent="0.2">
      <c r="B37" s="1">
        <v>0.5</v>
      </c>
      <c r="C37">
        <v>48.314113265911992</v>
      </c>
      <c r="D37">
        <v>65.372496507637877</v>
      </c>
      <c r="E37">
        <v>62.926681609406103</v>
      </c>
      <c r="F37">
        <f t="shared" si="22"/>
        <v>58.871097127651986</v>
      </c>
      <c r="G37">
        <f t="shared" si="23"/>
        <v>9.2240410787182565</v>
      </c>
      <c r="H37" s="6">
        <f t="shared" si="16"/>
        <v>5.3255025998141514</v>
      </c>
      <c r="I37" s="5">
        <f t="shared" si="17"/>
        <v>4.1128902872348015E-2</v>
      </c>
      <c r="J37" s="6">
        <f t="shared" si="18"/>
        <v>5.3255025998141514</v>
      </c>
      <c r="K37" s="5">
        <f t="shared" si="19"/>
        <v>5.3258202292163648E-3</v>
      </c>
      <c r="L37" s="5">
        <f t="shared" si="20"/>
        <v>12.156900988870346</v>
      </c>
      <c r="M37" s="6">
        <f t="shared" si="21"/>
        <v>1.5871941598354871</v>
      </c>
    </row>
    <row r="38" spans="2:13" x14ac:dyDescent="0.2">
      <c r="B38" s="1">
        <v>0</v>
      </c>
      <c r="C38">
        <v>100</v>
      </c>
      <c r="D38">
        <v>100</v>
      </c>
      <c r="E38">
        <v>100</v>
      </c>
      <c r="F38">
        <f t="shared" si="22"/>
        <v>100</v>
      </c>
      <c r="G38">
        <f t="shared" si="23"/>
        <v>0</v>
      </c>
      <c r="H38" s="6">
        <f t="shared" si="16"/>
        <v>0</v>
      </c>
      <c r="I38" s="5">
        <f t="shared" si="17"/>
        <v>0</v>
      </c>
      <c r="J38" s="6">
        <f t="shared" si="18"/>
        <v>0</v>
      </c>
      <c r="K38" s="5"/>
      <c r="L38" s="5"/>
      <c r="M38" s="6"/>
    </row>
    <row r="41" spans="2:13" x14ac:dyDescent="0.2">
      <c r="B41" t="s">
        <v>5</v>
      </c>
      <c r="C41" t="s">
        <v>1</v>
      </c>
      <c r="D41" t="s">
        <v>2</v>
      </c>
      <c r="E41" t="s">
        <v>3</v>
      </c>
      <c r="F41" t="s">
        <v>4</v>
      </c>
      <c r="G41" t="s">
        <v>0</v>
      </c>
    </row>
    <row r="42" spans="2:13" x14ac:dyDescent="0.2">
      <c r="B42" s="1">
        <v>96</v>
      </c>
      <c r="C42">
        <v>4.1288327956988837</v>
      </c>
      <c r="D42">
        <v>3.9657371039065414</v>
      </c>
      <c r="E42">
        <v>2.9865685022630091</v>
      </c>
      <c r="F42">
        <f>AVERAGE(C42:E42)</f>
        <v>3.6937128006228108</v>
      </c>
      <c r="G42">
        <f>STDEV(C42:E42)</f>
        <v>0.6178105253209889</v>
      </c>
      <c r="H42" s="6">
        <f>STDEV(C42:E42)/SQRT(3)</f>
        <v>0.35669307310225706</v>
      </c>
      <c r="I42" s="5">
        <f>($F$51-F42)/1000*1</f>
        <v>1.6306287199377188E-2</v>
      </c>
      <c r="J42" s="6">
        <f>0+H42</f>
        <v>0.35669307310225706</v>
      </c>
      <c r="K42" s="5">
        <f>I42*SQRT((J42/($F$51-F42))^2+(1/1000)^2+(1/1000)^2)</f>
        <v>3.5743774059770079E-4</v>
      </c>
      <c r="L42" s="5">
        <f>B42/I42</f>
        <v>5887.2997161283092</v>
      </c>
      <c r="M42" s="6">
        <f>(B42/I42)*SQRT((1/60)^2+(K42/I42)^2)</f>
        <v>162.11732818169094</v>
      </c>
    </row>
    <row r="43" spans="2:13" x14ac:dyDescent="0.2">
      <c r="B43" s="1">
        <v>72</v>
      </c>
      <c r="C43">
        <v>4.6539765590287345</v>
      </c>
      <c r="D43">
        <v>5.0130750173009657</v>
      </c>
      <c r="E43">
        <v>3.9617489912431889</v>
      </c>
      <c r="F43">
        <f>AVERAGE(C43:E43)</f>
        <v>4.5429335225242964</v>
      </c>
      <c r="G43">
        <f>STDEV(C43:E43)</f>
        <v>0.53438705095997951</v>
      </c>
      <c r="H43" s="6">
        <f t="shared" ref="H43:H51" si="24">STDEV(C43:E43)/SQRT(3)</f>
        <v>0.30852850772319446</v>
      </c>
      <c r="I43" s="5">
        <f t="shared" ref="I43:I51" si="25">($F$51-F43)/1000*1</f>
        <v>1.5457066477475703E-2</v>
      </c>
      <c r="J43" s="6">
        <f t="shared" ref="J43:J51" si="26">0+H43</f>
        <v>0.30852850772319446</v>
      </c>
      <c r="K43" s="5">
        <f t="shared" ref="K43:K50" si="27">I43*SQRT((J43/($F$51-F43))^2+(1/1000)^2+(1/1000)^2)</f>
        <v>3.0930192674162165E-4</v>
      </c>
      <c r="L43" s="5">
        <f t="shared" ref="L43:L50" si="28">B43/I43</f>
        <v>4658.0636827123444</v>
      </c>
      <c r="M43" s="6">
        <f t="shared" ref="M43:M50" si="29">(B43/I43)*SQRT((1/60)^2+(K43/I43)^2)</f>
        <v>121.30598460566519</v>
      </c>
    </row>
    <row r="44" spans="2:13" x14ac:dyDescent="0.2">
      <c r="B44" s="1">
        <v>48</v>
      </c>
      <c r="C44">
        <v>6.9701149796653299</v>
      </c>
      <c r="D44">
        <v>5.8809165673358201</v>
      </c>
      <c r="E44">
        <v>8.2847978033573799</v>
      </c>
      <c r="F44">
        <f t="shared" ref="F44:F51" si="30">AVERAGE(C44:E44)</f>
        <v>7.0452764501195091</v>
      </c>
      <c r="G44">
        <f t="shared" ref="G44:G51" si="31">STDEV(C44:E44)</f>
        <v>1.2037018668278201</v>
      </c>
      <c r="H44" s="6">
        <f t="shared" si="24"/>
        <v>0.69495759683709701</v>
      </c>
      <c r="I44" s="5">
        <f t="shared" si="25"/>
        <v>1.2954723549880491E-2</v>
      </c>
      <c r="J44" s="6">
        <f t="shared" si="26"/>
        <v>0.69495759683709701</v>
      </c>
      <c r="K44" s="5">
        <f t="shared" si="27"/>
        <v>6.951990442499909E-4</v>
      </c>
      <c r="L44" s="5">
        <f t="shared" si="28"/>
        <v>3705.2122197113813</v>
      </c>
      <c r="M44" s="6">
        <f t="shared" si="29"/>
        <v>208.20443778809272</v>
      </c>
    </row>
    <row r="45" spans="2:13" x14ac:dyDescent="0.2">
      <c r="B45" s="1">
        <v>24</v>
      </c>
      <c r="C45">
        <v>5.6739564009055403</v>
      </c>
      <c r="D45">
        <v>7.3951243474056501</v>
      </c>
      <c r="E45">
        <v>6.0404038127900002</v>
      </c>
      <c r="F45">
        <f>AVERAGE(C45:E45)</f>
        <v>6.3698281870337299</v>
      </c>
      <c r="G45">
        <f t="shared" si="31"/>
        <v>0.90663944805764185</v>
      </c>
      <c r="H45" s="6">
        <f t="shared" si="24"/>
        <v>0.52344852939401332</v>
      </c>
      <c r="I45" s="5">
        <f t="shared" si="25"/>
        <v>1.3630171812966271E-2</v>
      </c>
      <c r="J45" s="6">
        <f t="shared" si="26"/>
        <v>0.52344852939401332</v>
      </c>
      <c r="K45" s="5">
        <f t="shared" si="27"/>
        <v>5.238033276832605E-4</v>
      </c>
      <c r="L45" s="5">
        <f t="shared" si="28"/>
        <v>1760.7995210426473</v>
      </c>
      <c r="M45" s="6">
        <f t="shared" si="29"/>
        <v>73.756677003556831</v>
      </c>
    </row>
    <row r="46" spans="2:13" x14ac:dyDescent="0.2">
      <c r="B46" s="1">
        <v>8</v>
      </c>
      <c r="C46">
        <v>6.6930368527710824</v>
      </c>
      <c r="D46">
        <v>7.2788645093794457</v>
      </c>
      <c r="E46">
        <v>6.6636775246391364</v>
      </c>
      <c r="F46">
        <f t="shared" si="30"/>
        <v>6.8785262955965552</v>
      </c>
      <c r="G46">
        <f t="shared" si="31"/>
        <v>0.34701369799799914</v>
      </c>
      <c r="H46" s="6">
        <f t="shared" si="24"/>
        <v>0.20034845195163231</v>
      </c>
      <c r="I46" s="5">
        <f t="shared" si="25"/>
        <v>1.3121473704403445E-2</v>
      </c>
      <c r="J46" s="6">
        <f t="shared" si="26"/>
        <v>0.20034845195163231</v>
      </c>
      <c r="K46" s="5">
        <f t="shared" si="27"/>
        <v>2.0120598486070493E-4</v>
      </c>
      <c r="L46" s="5">
        <f t="shared" si="28"/>
        <v>609.68761438094214</v>
      </c>
      <c r="M46" s="6">
        <f t="shared" si="29"/>
        <v>13.807942411085369</v>
      </c>
    </row>
    <row r="47" spans="2:13" x14ac:dyDescent="0.2">
      <c r="B47" s="1">
        <v>4</v>
      </c>
      <c r="C47">
        <v>6.3131921235332404</v>
      </c>
      <c r="D47">
        <v>6.485457034362299</v>
      </c>
      <c r="E47">
        <v>6.9128223353356946</v>
      </c>
      <c r="F47">
        <f t="shared" si="30"/>
        <v>6.5704904977437444</v>
      </c>
      <c r="G47">
        <f t="shared" si="31"/>
        <v>0.30872660259126805</v>
      </c>
      <c r="H47" s="6">
        <f t="shared" si="24"/>
        <v>0.17824338711206725</v>
      </c>
      <c r="I47" s="5">
        <f t="shared" si="25"/>
        <v>1.3429509502256255E-2</v>
      </c>
      <c r="J47" s="6">
        <f t="shared" si="26"/>
        <v>0.17824338711206725</v>
      </c>
      <c r="K47" s="5">
        <f t="shared" si="27"/>
        <v>1.7925235981745022E-4</v>
      </c>
      <c r="L47" s="5">
        <f t="shared" si="28"/>
        <v>297.85153354468912</v>
      </c>
      <c r="M47" s="6">
        <f t="shared" si="29"/>
        <v>6.3599321807568332</v>
      </c>
    </row>
    <row r="48" spans="2:13" x14ac:dyDescent="0.2">
      <c r="B48" s="1">
        <v>2</v>
      </c>
      <c r="C48">
        <v>9.1984379146008308</v>
      </c>
      <c r="D48">
        <v>9.2646822658979673</v>
      </c>
      <c r="E48">
        <v>8.9767344171689309</v>
      </c>
      <c r="F48">
        <f t="shared" si="30"/>
        <v>9.1466181992225764</v>
      </c>
      <c r="G48">
        <f t="shared" si="31"/>
        <v>0.1508060113965371</v>
      </c>
      <c r="H48" s="6">
        <f t="shared" si="24"/>
        <v>8.7067891275204465E-2</v>
      </c>
      <c r="I48" s="5">
        <f t="shared" si="25"/>
        <v>1.0853381800777424E-2</v>
      </c>
      <c r="J48" s="6">
        <f t="shared" si="26"/>
        <v>8.7067891275204465E-2</v>
      </c>
      <c r="K48" s="5">
        <f t="shared" si="27"/>
        <v>8.8410460264256736E-5</v>
      </c>
      <c r="L48" s="5">
        <f t="shared" si="28"/>
        <v>184.27436136603438</v>
      </c>
      <c r="M48" s="6">
        <f t="shared" si="29"/>
        <v>3.4184424353361349</v>
      </c>
    </row>
    <row r="49" spans="2:13" x14ac:dyDescent="0.2">
      <c r="B49" s="1">
        <v>1</v>
      </c>
      <c r="C49">
        <v>12.193534410926787</v>
      </c>
      <c r="D49">
        <v>11.303072517689364</v>
      </c>
      <c r="E49">
        <v>11.636612024409569</v>
      </c>
      <c r="F49">
        <f t="shared" si="30"/>
        <v>11.711072984341905</v>
      </c>
      <c r="G49">
        <f t="shared" si="31"/>
        <v>0.44987656278420213</v>
      </c>
      <c r="H49" s="6">
        <f t="shared" si="24"/>
        <v>0.25973635462556272</v>
      </c>
      <c r="I49" s="5">
        <f t="shared" si="25"/>
        <v>8.2889270156580944E-3</v>
      </c>
      <c r="J49" s="6">
        <f t="shared" si="26"/>
        <v>0.25973635462556272</v>
      </c>
      <c r="K49" s="5">
        <f t="shared" si="27"/>
        <v>2.6000074333801026E-4</v>
      </c>
      <c r="L49" s="5">
        <f t="shared" si="28"/>
        <v>120.64287670900738</v>
      </c>
      <c r="M49" s="6">
        <f t="shared" si="29"/>
        <v>4.2852536168997712</v>
      </c>
    </row>
    <row r="50" spans="2:13" x14ac:dyDescent="0.2">
      <c r="B50" s="1">
        <v>0.5</v>
      </c>
      <c r="C50">
        <v>13.882909442885122</v>
      </c>
      <c r="D50">
        <v>13.375757958587069</v>
      </c>
      <c r="E50">
        <v>14.215402955978082</v>
      </c>
      <c r="F50">
        <f t="shared" si="30"/>
        <v>13.824690119150091</v>
      </c>
      <c r="G50">
        <f t="shared" si="31"/>
        <v>0.4228392692892437</v>
      </c>
      <c r="H50" s="6">
        <f t="shared" si="24"/>
        <v>0.24412636594808954</v>
      </c>
      <c r="I50" s="5">
        <f t="shared" si="25"/>
        <v>6.175309880849909E-3</v>
      </c>
      <c r="J50" s="6">
        <f t="shared" si="26"/>
        <v>0.24412636594808954</v>
      </c>
      <c r="K50" s="5">
        <f t="shared" si="27"/>
        <v>2.442825238433351E-4</v>
      </c>
      <c r="L50" s="5">
        <f t="shared" si="28"/>
        <v>80.967596711306243</v>
      </c>
      <c r="M50" s="6">
        <f t="shared" si="29"/>
        <v>3.4755836891992837</v>
      </c>
    </row>
    <row r="51" spans="2:13" x14ac:dyDescent="0.2">
      <c r="B51" s="1">
        <v>0</v>
      </c>
      <c r="C51">
        <v>20</v>
      </c>
      <c r="D51">
        <v>20</v>
      </c>
      <c r="E51">
        <v>20</v>
      </c>
      <c r="F51">
        <f t="shared" si="30"/>
        <v>20</v>
      </c>
      <c r="G51">
        <f t="shared" si="31"/>
        <v>0</v>
      </c>
      <c r="H51" s="6">
        <f t="shared" si="24"/>
        <v>0</v>
      </c>
      <c r="I51" s="5">
        <f t="shared" si="25"/>
        <v>0</v>
      </c>
      <c r="J51" s="6">
        <f t="shared" si="26"/>
        <v>0</v>
      </c>
      <c r="K51" s="5"/>
      <c r="L51" s="5"/>
      <c r="M51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"/>
  <dimension ref="B1:M51"/>
  <sheetViews>
    <sheetView zoomScaleNormal="100" workbookViewId="0">
      <selection activeCell="M8" sqref="M8"/>
    </sheetView>
  </sheetViews>
  <sheetFormatPr baseColWidth="10" defaultRowHeight="16" x14ac:dyDescent="0.2"/>
  <cols>
    <col min="3" max="7" width="8.83203125" customWidth="1"/>
    <col min="8" max="8" width="10.83203125" style="4"/>
    <col min="11" max="11" width="11.83203125" bestFit="1" customWidth="1"/>
    <col min="12" max="12" width="12.1640625" customWidth="1"/>
    <col min="13" max="13" width="14.6640625" customWidth="1"/>
  </cols>
  <sheetData>
    <row r="1" spans="2:13" x14ac:dyDescent="0.2">
      <c r="H1" s="8" t="s">
        <v>6</v>
      </c>
      <c r="I1" s="9" t="s">
        <v>7</v>
      </c>
      <c r="L1" s="8" t="s">
        <v>9</v>
      </c>
      <c r="M1" s="8" t="s">
        <v>9</v>
      </c>
    </row>
    <row r="2" spans="2:13" x14ac:dyDescent="0.2">
      <c r="B2" t="s">
        <v>5</v>
      </c>
      <c r="C2" t="s">
        <v>1</v>
      </c>
      <c r="D2" t="s">
        <v>2</v>
      </c>
      <c r="E2" t="s">
        <v>3</v>
      </c>
      <c r="F2" t="s">
        <v>4</v>
      </c>
      <c r="G2" t="s">
        <v>0</v>
      </c>
      <c r="J2" s="9" t="s">
        <v>6</v>
      </c>
      <c r="K2" s="9" t="s">
        <v>8</v>
      </c>
      <c r="L2" s="9"/>
    </row>
    <row r="3" spans="2:13" x14ac:dyDescent="0.2">
      <c r="B3" s="1">
        <v>96</v>
      </c>
      <c r="C3">
        <v>546.67758934695109</v>
      </c>
      <c r="E3">
        <v>584.38422242571414</v>
      </c>
      <c r="F3">
        <f t="shared" ref="F3:F11" si="0">AVERAGE(C3:E3)</f>
        <v>565.53090588633268</v>
      </c>
      <c r="G3">
        <f t="shared" ref="G3:G11" si="1">STDEV(C3:E3)</f>
        <v>26.662615945706335</v>
      </c>
      <c r="H3" s="6">
        <f>STDEV(C3:E3)/SQRT(3)</f>
        <v>15.393668493553163</v>
      </c>
      <c r="I3" s="5">
        <f>($F$12-F3)/1000*1</f>
        <v>0.4344690941136673</v>
      </c>
      <c r="J3" s="6">
        <f>0+H3</f>
        <v>15.393668493553163</v>
      </c>
      <c r="K3" s="5">
        <f>I3*SQRT((J3/($F$12-F3))^2+(1/1000)^2+(1/1000)^2)</f>
        <v>1.5405926018155842E-2</v>
      </c>
      <c r="L3" s="5">
        <f>B3/I3</f>
        <v>220.9593301356532</v>
      </c>
      <c r="M3" s="6">
        <f t="shared" ref="M3:M11" si="2">(B3/I3)*SQRT((1/60)^2+(K3/I3)^2)</f>
        <v>8.6573562017706962</v>
      </c>
    </row>
    <row r="4" spans="2:13" x14ac:dyDescent="0.2">
      <c r="B4" s="1">
        <v>72</v>
      </c>
      <c r="C4">
        <v>494.28524076616679</v>
      </c>
      <c r="D4">
        <v>638.75647014634956</v>
      </c>
      <c r="E4">
        <v>563.71698691856227</v>
      </c>
      <c r="F4">
        <f t="shared" si="0"/>
        <v>565.58623261035962</v>
      </c>
      <c r="G4">
        <f t="shared" si="1"/>
        <v>72.253751385291764</v>
      </c>
      <c r="H4" s="6">
        <f t="shared" ref="H4:H12" si="3">STDEV(C4:E4)/SQRT(3)</f>
        <v>41.715722812258498</v>
      </c>
      <c r="I4" s="5">
        <f t="shared" ref="I4:I12" si="4">($F$12-F4)/1000*1</f>
        <v>0.43441376738964038</v>
      </c>
      <c r="J4" s="6">
        <f t="shared" ref="J4:J12" si="5">0+H4</f>
        <v>41.715722812258498</v>
      </c>
      <c r="K4" s="5">
        <f t="shared" ref="K4:K11" si="6">I4*SQRT((J4/($F$12-F4))^2+(10/1000)^2+(1/1000)^2)</f>
        <v>4.1943554656231119E-2</v>
      </c>
      <c r="L4" s="5">
        <f t="shared" ref="L4:L11" si="7">B4/I4</f>
        <v>165.74060355555162</v>
      </c>
      <c r="M4" s="6">
        <f t="shared" si="2"/>
        <v>16.239266320086728</v>
      </c>
    </row>
    <row r="5" spans="2:13" x14ac:dyDescent="0.2">
      <c r="B5" s="1">
        <v>48</v>
      </c>
      <c r="C5">
        <v>634.58150231066429</v>
      </c>
      <c r="D5">
        <v>704.19151815422947</v>
      </c>
      <c r="E5">
        <v>652.17586573000551</v>
      </c>
      <c r="F5">
        <f t="shared" si="0"/>
        <v>663.64962873163313</v>
      </c>
      <c r="G5">
        <f t="shared" si="1"/>
        <v>36.195635158102796</v>
      </c>
      <c r="H5" s="6">
        <f t="shared" si="3"/>
        <v>20.897559702020132</v>
      </c>
      <c r="I5" s="5">
        <f t="shared" si="4"/>
        <v>0.33635037126836687</v>
      </c>
      <c r="J5" s="6">
        <f t="shared" si="5"/>
        <v>20.897559702020132</v>
      </c>
      <c r="K5" s="5">
        <f t="shared" si="6"/>
        <v>2.1169182560906431E-2</v>
      </c>
      <c r="L5" s="5">
        <f t="shared" si="7"/>
        <v>142.70833065827603</v>
      </c>
      <c r="M5" s="6">
        <f t="shared" si="2"/>
        <v>9.2913488601546792</v>
      </c>
    </row>
    <row r="6" spans="2:13" x14ac:dyDescent="0.2">
      <c r="B6" s="1">
        <v>24</v>
      </c>
      <c r="C6">
        <v>787.54178146432832</v>
      </c>
      <c r="D6">
        <v>894.01427162949744</v>
      </c>
      <c r="E6">
        <v>882.5188412926484</v>
      </c>
      <c r="F6">
        <f t="shared" si="0"/>
        <v>854.69163146215806</v>
      </c>
      <c r="G6">
        <f t="shared" si="1"/>
        <v>58.436829103790465</v>
      </c>
      <c r="H6" s="6">
        <f t="shared" si="3"/>
        <v>33.738519013661588</v>
      </c>
      <c r="I6" s="5">
        <f t="shared" si="4"/>
        <v>0.14530836853784193</v>
      </c>
      <c r="J6" s="6">
        <f t="shared" si="5"/>
        <v>33.738519013661588</v>
      </c>
      <c r="K6" s="5">
        <f t="shared" si="6"/>
        <v>3.3770108557034349E-2</v>
      </c>
      <c r="L6" s="5">
        <f t="shared" si="7"/>
        <v>165.16598625047394</v>
      </c>
      <c r="M6" s="6">
        <f t="shared" si="2"/>
        <v>38.483659585862533</v>
      </c>
    </row>
    <row r="7" spans="2:13" x14ac:dyDescent="0.2">
      <c r="B7" s="1">
        <v>8</v>
      </c>
      <c r="C7">
        <v>855.17295298096849</v>
      </c>
      <c r="D7">
        <v>954.31544099190069</v>
      </c>
      <c r="E7">
        <v>927.72677392101855</v>
      </c>
      <c r="F7">
        <f t="shared" si="0"/>
        <v>912.40505596462936</v>
      </c>
      <c r="G7">
        <f t="shared" si="1"/>
        <v>51.316415629901662</v>
      </c>
      <c r="H7" s="6">
        <f t="shared" si="3"/>
        <v>29.627546377770447</v>
      </c>
      <c r="I7" s="5">
        <f t="shared" si="4"/>
        <v>8.7594944035370645E-2</v>
      </c>
      <c r="J7" s="6">
        <f t="shared" si="5"/>
        <v>29.627546377770447</v>
      </c>
      <c r="K7" s="5">
        <f t="shared" si="6"/>
        <v>2.9640621867012426E-2</v>
      </c>
      <c r="L7" s="5">
        <f t="shared" si="7"/>
        <v>91.329472129916738</v>
      </c>
      <c r="M7" s="6">
        <f t="shared" si="2"/>
        <v>30.941785302227199</v>
      </c>
    </row>
    <row r="8" spans="2:13" x14ac:dyDescent="0.2">
      <c r="B8" s="1">
        <v>4</v>
      </c>
      <c r="H8" s="6"/>
      <c r="I8" s="5"/>
      <c r="J8" s="6"/>
      <c r="K8" s="5"/>
      <c r="L8" s="5"/>
      <c r="M8" s="6"/>
    </row>
    <row r="9" spans="2:13" x14ac:dyDescent="0.2">
      <c r="B9" s="1">
        <v>2</v>
      </c>
      <c r="C9">
        <v>893.65547089187635</v>
      </c>
      <c r="D9">
        <v>953.1801164103623</v>
      </c>
      <c r="E9">
        <v>911.77100290077999</v>
      </c>
      <c r="F9">
        <f t="shared" si="0"/>
        <v>919.53553006767288</v>
      </c>
      <c r="G9">
        <f t="shared" si="1"/>
        <v>30.512485438249957</v>
      </c>
      <c r="H9" s="6">
        <f t="shared" si="3"/>
        <v>17.61639168141815</v>
      </c>
      <c r="I9" s="5">
        <f t="shared" si="4"/>
        <v>8.0464469932327115E-2</v>
      </c>
      <c r="J9" s="6">
        <f t="shared" si="5"/>
        <v>17.61639168141815</v>
      </c>
      <c r="K9" s="5">
        <f t="shared" si="6"/>
        <v>1.763494211774479E-2</v>
      </c>
      <c r="L9" s="5">
        <f t="shared" si="7"/>
        <v>24.855690986121655</v>
      </c>
      <c r="M9" s="6">
        <f t="shared" si="2"/>
        <v>5.4632098572972492</v>
      </c>
    </row>
    <row r="10" spans="2:13" x14ac:dyDescent="0.2">
      <c r="B10" s="1">
        <v>1</v>
      </c>
      <c r="C10">
        <v>861.21028234785638</v>
      </c>
      <c r="D10">
        <v>965.04996650674002</v>
      </c>
      <c r="E10">
        <v>918.93629011172777</v>
      </c>
      <c r="F10">
        <f t="shared" si="0"/>
        <v>915.06551298877469</v>
      </c>
      <c r="G10">
        <f t="shared" si="1"/>
        <v>52.027946223216041</v>
      </c>
      <c r="H10" s="6">
        <f t="shared" si="3"/>
        <v>30.038348757357156</v>
      </c>
      <c r="I10" s="5">
        <f t="shared" si="4"/>
        <v>8.4934487011225315E-2</v>
      </c>
      <c r="J10" s="6">
        <f t="shared" si="5"/>
        <v>30.038348757357156</v>
      </c>
      <c r="K10" s="5">
        <f t="shared" si="6"/>
        <v>3.0050474150071078E-2</v>
      </c>
      <c r="L10" s="5">
        <f t="shared" si="7"/>
        <v>11.773780418169071</v>
      </c>
      <c r="M10" s="6">
        <f t="shared" si="2"/>
        <v>4.1702732752370784</v>
      </c>
    </row>
    <row r="11" spans="2:13" x14ac:dyDescent="0.2">
      <c r="B11" s="1">
        <v>0.5</v>
      </c>
      <c r="C11">
        <v>851.20470836303718</v>
      </c>
      <c r="D11">
        <v>963.40233337238305</v>
      </c>
      <c r="E11">
        <v>850.48467021191152</v>
      </c>
      <c r="F11">
        <f t="shared" si="0"/>
        <v>888.36390398244396</v>
      </c>
      <c r="G11">
        <f t="shared" si="1"/>
        <v>64.986183360129942</v>
      </c>
      <c r="H11" s="6">
        <f t="shared" si="3"/>
        <v>37.519790456577404</v>
      </c>
      <c r="I11" s="5">
        <f t="shared" si="4"/>
        <v>0.11163609601755604</v>
      </c>
      <c r="J11" s="6">
        <f t="shared" si="5"/>
        <v>37.519790456577404</v>
      </c>
      <c r="K11" s="5">
        <f t="shared" si="6"/>
        <v>3.7536560848282503E-2</v>
      </c>
      <c r="L11" s="5">
        <f t="shared" si="7"/>
        <v>4.4788380983993683</v>
      </c>
      <c r="M11" s="6">
        <f t="shared" si="2"/>
        <v>1.5078150370868426</v>
      </c>
    </row>
    <row r="12" spans="2:13" x14ac:dyDescent="0.2">
      <c r="B12" s="1">
        <v>0</v>
      </c>
      <c r="C12">
        <v>999.99999999999989</v>
      </c>
      <c r="D12">
        <v>1000</v>
      </c>
      <c r="E12">
        <v>1000</v>
      </c>
      <c r="F12">
        <f>AVERAGE(C12:E12)</f>
        <v>1000</v>
      </c>
      <c r="G12">
        <f>STDEV(C12:E12)</f>
        <v>8.0388733884609289E-14</v>
      </c>
      <c r="H12" s="6">
        <f t="shared" si="3"/>
        <v>4.6412457148092366E-14</v>
      </c>
      <c r="I12" s="5">
        <f t="shared" si="4"/>
        <v>0</v>
      </c>
      <c r="J12" s="7">
        <f t="shared" si="5"/>
        <v>4.6412457148092366E-14</v>
      </c>
      <c r="K12" s="5"/>
      <c r="L12" s="5"/>
      <c r="M12" s="6"/>
    </row>
    <row r="15" spans="2:13" x14ac:dyDescent="0.2">
      <c r="B15" t="s">
        <v>5</v>
      </c>
      <c r="C15" t="s">
        <v>1</v>
      </c>
      <c r="D15" t="s">
        <v>2</v>
      </c>
      <c r="E15" t="s">
        <v>3</v>
      </c>
      <c r="F15" t="s">
        <v>4</v>
      </c>
      <c r="G15" t="s">
        <v>0</v>
      </c>
    </row>
    <row r="16" spans="2:13" x14ac:dyDescent="0.2">
      <c r="B16" s="1">
        <v>96</v>
      </c>
      <c r="C16">
        <v>308.558355835584</v>
      </c>
      <c r="D16">
        <v>259.43542871354845</v>
      </c>
      <c r="E16">
        <v>237.669867535474</v>
      </c>
      <c r="F16">
        <f>AVERAGE(C16:E16)</f>
        <v>268.55455069486879</v>
      </c>
      <c r="G16">
        <f>STDEV(C16:E16)</f>
        <v>36.313402934059745</v>
      </c>
      <c r="H16" s="6">
        <f>STDEV(C16:E16)/SQRT(3)</f>
        <v>20.96555295917074</v>
      </c>
      <c r="I16" s="5">
        <f>($F$25-F16)/1000*1</f>
        <v>0.2314454493051312</v>
      </c>
      <c r="J16" s="6">
        <f>0+H16</f>
        <v>20.96555295917074</v>
      </c>
      <c r="K16" s="5">
        <f>I16*SQRT((J16/($F$25-F16))^2+(1/1000)^2+(1/1000)^2)</f>
        <v>2.0968107803895922E-2</v>
      </c>
      <c r="L16" s="5">
        <f>B16/I16</f>
        <v>414.78456495135617</v>
      </c>
      <c r="M16" s="6">
        <f>(B16/I16)*SQRT((1/60)^2+(K16/I16)^2)</f>
        <v>38.20855376547329</v>
      </c>
    </row>
    <row r="17" spans="2:13" x14ac:dyDescent="0.2">
      <c r="B17" s="1">
        <v>72</v>
      </c>
      <c r="C17">
        <v>250.15001500150001</v>
      </c>
      <c r="D17">
        <v>318.19312317353723</v>
      </c>
      <c r="E17">
        <v>294.17627641788482</v>
      </c>
      <c r="F17">
        <f>AVERAGE(C17:E17)</f>
        <v>287.50647153097401</v>
      </c>
      <c r="G17">
        <f>STDEV(C17:E17)</f>
        <v>34.508417311577539</v>
      </c>
      <c r="H17" s="6">
        <f t="shared" ref="H17:H25" si="8">STDEV(C17:E17)/SQRT(3)</f>
        <v>19.923444024147233</v>
      </c>
      <c r="I17" s="5">
        <f t="shared" ref="I17:I25" si="9">($F$25-F17)/1000*1</f>
        <v>0.212493528469026</v>
      </c>
      <c r="J17" s="6">
        <f t="shared" ref="J17:J25" si="10">0+H17</f>
        <v>19.923444024147233</v>
      </c>
      <c r="K17" s="5">
        <f t="shared" ref="K17:K24" si="11">I17*SQRT((J17/($F$25-F17))^2+(1/1000)^2+(1/1000)^2)</f>
        <v>1.9925710245374203E-2</v>
      </c>
      <c r="L17" s="5">
        <f t="shared" ref="L17:L24" si="12">B17/I17</f>
        <v>338.83384834703349</v>
      </c>
      <c r="M17" s="6">
        <f t="shared" ref="M17:M24" si="13">(B17/I17)*SQRT((1/60)^2+(K17/I17)^2)</f>
        <v>32.270718230598575</v>
      </c>
    </row>
    <row r="18" spans="2:13" x14ac:dyDescent="0.2">
      <c r="B18" s="1">
        <v>48</v>
      </c>
      <c r="C18">
        <v>300.39432514680038</v>
      </c>
      <c r="D18">
        <v>267.56202201081879</v>
      </c>
      <c r="E18">
        <v>215.31808633771999</v>
      </c>
      <c r="F18">
        <f>AVERAGE(C18:E18)</f>
        <v>261.09147783177968</v>
      </c>
      <c r="G18">
        <f>STDEV(C18:E18)</f>
        <v>42.905623861617805</v>
      </c>
      <c r="H18" s="6">
        <f t="shared" si="8"/>
        <v>24.771573486253871</v>
      </c>
      <c r="I18" s="5">
        <f t="shared" si="9"/>
        <v>0.23890852216822031</v>
      </c>
      <c r="J18" s="6">
        <f t="shared" si="10"/>
        <v>24.771573486253871</v>
      </c>
      <c r="K18" s="5">
        <f t="shared" si="11"/>
        <v>2.4773877523488426E-2</v>
      </c>
      <c r="L18" s="5">
        <f t="shared" si="12"/>
        <v>200.91372029919566</v>
      </c>
      <c r="M18" s="6">
        <f t="shared" si="13"/>
        <v>21.101350297596124</v>
      </c>
    </row>
    <row r="19" spans="2:13" x14ac:dyDescent="0.2">
      <c r="B19" s="1">
        <v>24</v>
      </c>
      <c r="C19">
        <v>287.56804251853754</v>
      </c>
      <c r="D19">
        <v>251.464279052416</v>
      </c>
      <c r="E19">
        <v>353.12084708706647</v>
      </c>
      <c r="F19">
        <f t="shared" ref="F19:F25" si="14">AVERAGE(C19:E19)</f>
        <v>297.38438955267333</v>
      </c>
      <c r="G19">
        <f t="shared" ref="G19:G25" si="15">STDEV(C19:E19)</f>
        <v>51.534308552330984</v>
      </c>
      <c r="H19" s="6">
        <f t="shared" si="8"/>
        <v>29.753346915189528</v>
      </c>
      <c r="I19" s="5">
        <f t="shared" si="9"/>
        <v>0.20261561044732668</v>
      </c>
      <c r="J19" s="6">
        <f t="shared" si="10"/>
        <v>29.753346915189528</v>
      </c>
      <c r="K19" s="5">
        <f t="shared" si="11"/>
        <v>2.9754726663621226E-2</v>
      </c>
      <c r="L19" s="5">
        <f t="shared" si="12"/>
        <v>118.45089303343289</v>
      </c>
      <c r="M19" s="6">
        <f t="shared" si="13"/>
        <v>17.506547179399981</v>
      </c>
    </row>
    <row r="20" spans="2:13" x14ac:dyDescent="0.2">
      <c r="B20" s="1">
        <v>8</v>
      </c>
      <c r="C20">
        <v>304.41687025845403</v>
      </c>
      <c r="D20">
        <v>330.79027544612319</v>
      </c>
      <c r="E20">
        <v>337.16830282505248</v>
      </c>
      <c r="F20">
        <f>AVERAGE(C20:E20)</f>
        <v>324.12514950987656</v>
      </c>
      <c r="G20">
        <f>STDEV(C20:E20)</f>
        <v>17.363237359450917</v>
      </c>
      <c r="H20" s="6">
        <f t="shared" si="8"/>
        <v>10.024669763482354</v>
      </c>
      <c r="I20" s="5">
        <f t="shared" si="9"/>
        <v>0.17587485049012344</v>
      </c>
      <c r="J20" s="6">
        <f t="shared" si="10"/>
        <v>10.024669763482354</v>
      </c>
      <c r="K20" s="5">
        <f t="shared" si="11"/>
        <v>1.0027754872998602E-2</v>
      </c>
      <c r="L20" s="5">
        <f t="shared" si="12"/>
        <v>45.486890125028161</v>
      </c>
      <c r="M20" s="6">
        <f t="shared" si="13"/>
        <v>2.7020324119411585</v>
      </c>
    </row>
    <row r="21" spans="2:13" x14ac:dyDescent="0.2">
      <c r="B21" s="1">
        <v>4</v>
      </c>
      <c r="C21">
        <v>344.05404826196906</v>
      </c>
      <c r="D21">
        <v>331.21308213641697</v>
      </c>
      <c r="E21">
        <v>440.67442458531599</v>
      </c>
      <c r="F21">
        <f>AVERAGE(C21:E21)</f>
        <v>371.98051832790065</v>
      </c>
      <c r="G21">
        <f>STDEV(C21:E21)</f>
        <v>59.836127635704607</v>
      </c>
      <c r="H21" s="6">
        <f t="shared" si="8"/>
        <v>34.546404397738861</v>
      </c>
      <c r="I21" s="5">
        <f t="shared" si="9"/>
        <v>0.12801948167209934</v>
      </c>
      <c r="J21" s="6">
        <f t="shared" si="10"/>
        <v>34.546404397738861</v>
      </c>
      <c r="K21" s="5">
        <f t="shared" si="11"/>
        <v>3.4546878799502079E-2</v>
      </c>
      <c r="L21" s="5">
        <f t="shared" si="12"/>
        <v>31.245244456194069</v>
      </c>
      <c r="M21" s="6">
        <f t="shared" si="13"/>
        <v>8.4477956608282145</v>
      </c>
    </row>
    <row r="22" spans="2:13" x14ac:dyDescent="0.2">
      <c r="B22" s="1">
        <v>2</v>
      </c>
      <c r="C22">
        <v>305.0822939436801</v>
      </c>
      <c r="D22">
        <v>587.75725921780759</v>
      </c>
      <c r="F22">
        <f>AVERAGE(C22:E22)</f>
        <v>446.41977658074381</v>
      </c>
      <c r="G22">
        <f>STDEV(C22:E22)</f>
        <v>199.88138481700759</v>
      </c>
      <c r="H22" s="6">
        <f t="shared" si="8"/>
        <v>115.40157133009451</v>
      </c>
      <c r="I22" s="5">
        <f t="shared" si="9"/>
        <v>5.3580223419256189E-2</v>
      </c>
      <c r="J22" s="6">
        <f t="shared" si="10"/>
        <v>115.40157133009451</v>
      </c>
      <c r="K22" s="5">
        <f t="shared" si="11"/>
        <v>0.11540159620705243</v>
      </c>
      <c r="L22" s="5">
        <f t="shared" si="12"/>
        <v>37.327205307643794</v>
      </c>
      <c r="M22" s="6">
        <f t="shared" si="13"/>
        <v>80.398097806703021</v>
      </c>
    </row>
    <row r="23" spans="2:13" x14ac:dyDescent="0.2">
      <c r="B23" s="1">
        <v>1</v>
      </c>
      <c r="C23">
        <v>365.76871972911573</v>
      </c>
      <c r="D23">
        <v>574.0284772741403</v>
      </c>
      <c r="E23">
        <v>479.95348737514468</v>
      </c>
      <c r="F23">
        <f>AVERAGE(C23:E23)</f>
        <v>473.25022812613361</v>
      </c>
      <c r="G23">
        <f>STDEV(C23:E23)</f>
        <v>104.29157164698255</v>
      </c>
      <c r="H23" s="6">
        <f t="shared" si="8"/>
        <v>60.212766964594522</v>
      </c>
      <c r="I23" s="5">
        <f t="shared" si="9"/>
        <v>2.6749771873866394E-2</v>
      </c>
      <c r="J23" s="6">
        <f t="shared" si="10"/>
        <v>60.212766964594522</v>
      </c>
      <c r="K23" s="5">
        <f t="shared" si="11"/>
        <v>6.0212778848290627E-2</v>
      </c>
      <c r="L23" s="5">
        <f t="shared" si="12"/>
        <v>37.383496379532325</v>
      </c>
      <c r="M23" s="6">
        <f t="shared" si="13"/>
        <v>84.151218627172668</v>
      </c>
    </row>
    <row r="24" spans="2:13" x14ac:dyDescent="0.2">
      <c r="B24" s="1">
        <v>0.5</v>
      </c>
      <c r="D24">
        <v>551.60106945221662</v>
      </c>
      <c r="E24">
        <v>422.18244952201309</v>
      </c>
      <c r="F24">
        <f>AVERAGE(C24:E24)</f>
        <v>486.89175948711488</v>
      </c>
      <c r="G24">
        <f>STDEV(C24:E24)</f>
        <v>91.512783764450944</v>
      </c>
      <c r="H24" s="6">
        <f t="shared" si="8"/>
        <v>52.834930340697767</v>
      </c>
      <c r="I24" s="5">
        <f t="shared" si="9"/>
        <v>1.3108240512885118E-2</v>
      </c>
      <c r="J24" s="6">
        <f t="shared" si="10"/>
        <v>52.834930340697767</v>
      </c>
      <c r="K24" s="5">
        <f t="shared" si="11"/>
        <v>5.2834933592825914E-2</v>
      </c>
      <c r="L24" s="5">
        <f t="shared" si="12"/>
        <v>38.143944605571647</v>
      </c>
      <c r="M24" s="6">
        <f t="shared" si="13"/>
        <v>153.74679822023325</v>
      </c>
    </row>
    <row r="25" spans="2:13" x14ac:dyDescent="0.2">
      <c r="B25" s="1">
        <v>0</v>
      </c>
      <c r="C25">
        <v>500</v>
      </c>
      <c r="D25">
        <v>500</v>
      </c>
      <c r="E25">
        <v>500</v>
      </c>
      <c r="F25">
        <f t="shared" si="14"/>
        <v>500</v>
      </c>
      <c r="G25">
        <f t="shared" si="15"/>
        <v>0</v>
      </c>
      <c r="H25" s="6">
        <f t="shared" si="8"/>
        <v>0</v>
      </c>
      <c r="I25" s="5">
        <f t="shared" si="9"/>
        <v>0</v>
      </c>
      <c r="J25" s="6">
        <f t="shared" si="10"/>
        <v>0</v>
      </c>
      <c r="K25" s="5"/>
      <c r="L25" s="5"/>
      <c r="M25" s="6"/>
    </row>
    <row r="28" spans="2:13" x14ac:dyDescent="0.2">
      <c r="B28" t="s">
        <v>5</v>
      </c>
      <c r="C28" t="s">
        <v>1</v>
      </c>
      <c r="D28" t="s">
        <v>2</v>
      </c>
      <c r="E28" t="s">
        <v>3</v>
      </c>
      <c r="F28" t="s">
        <v>4</v>
      </c>
      <c r="G28" t="s">
        <v>0</v>
      </c>
    </row>
    <row r="29" spans="2:13" x14ac:dyDescent="0.2">
      <c r="B29" s="1">
        <v>96</v>
      </c>
      <c r="C29">
        <v>34.333161666724806</v>
      </c>
      <c r="D29">
        <v>34.750958700456522</v>
      </c>
      <c r="E29">
        <v>39.200600864718623</v>
      </c>
      <c r="F29">
        <f t="shared" ref="F29:F37" si="16">AVERAGE(C29:E29)</f>
        <v>36.094907077299986</v>
      </c>
      <c r="G29">
        <f t="shared" ref="G29:G37" si="17">STDEV(C29:E29)</f>
        <v>2.6977099577709995</v>
      </c>
      <c r="H29" s="6">
        <f>STDEV(C29:E29)/SQRT(3)</f>
        <v>1.5575235703146206</v>
      </c>
      <c r="I29" s="5">
        <f>($F$38-F29)/1000*1</f>
        <v>6.390509292270001E-2</v>
      </c>
      <c r="J29" s="6">
        <f>0+H29</f>
        <v>1.5575235703146206</v>
      </c>
      <c r="K29" s="5">
        <f>I29*SQRT((J29/($F$38-F29))^2+(1/1000)^2+(1/1000)^2)</f>
        <v>1.5601433888872268E-3</v>
      </c>
      <c r="L29" s="5">
        <f>B29/I29</f>
        <v>1502.2276881143446</v>
      </c>
      <c r="M29" s="6">
        <f>(B29/I29)*SQRT((1/60)^2+(K29/I29)^2)</f>
        <v>44.405860919005804</v>
      </c>
    </row>
    <row r="30" spans="2:13" x14ac:dyDescent="0.2">
      <c r="B30" s="1">
        <v>72</v>
      </c>
      <c r="C30">
        <v>37.285237216289943</v>
      </c>
      <c r="D30">
        <v>33.74496256803107</v>
      </c>
      <c r="E30">
        <v>47.161062593692485</v>
      </c>
      <c r="F30">
        <f t="shared" si="16"/>
        <v>39.397087459337833</v>
      </c>
      <c r="G30">
        <f t="shared" si="17"/>
        <v>6.9529036065109899</v>
      </c>
      <c r="H30" s="6">
        <f t="shared" ref="H30:H38" si="18">STDEV(C30:E30)/SQRT(3)</f>
        <v>4.01426076886864</v>
      </c>
      <c r="I30" s="5">
        <f t="shared" ref="I30:I38" si="19">($F$38-F30)/1000*1</f>
        <v>6.060291254066217E-2</v>
      </c>
      <c r="J30" s="6">
        <f t="shared" ref="J30:J38" si="20">0+H30</f>
        <v>4.01426076886864</v>
      </c>
      <c r="K30" s="5">
        <f t="shared" ref="K30:K37" si="21">I30*SQRT((J30/($F$38-F30))^2+(1/1000)^2+(1/1000)^2)</f>
        <v>4.0151755810293862E-3</v>
      </c>
      <c r="L30" s="5">
        <f t="shared" ref="L30:L37" si="22">B30/I30</f>
        <v>1188.0617115834298</v>
      </c>
      <c r="M30" s="6">
        <f t="shared" ref="M30:M37" si="23">(B30/I30)*SQRT((1/60)^2+(K30/I30)^2)</f>
        <v>81.165998027711183</v>
      </c>
    </row>
    <row r="31" spans="2:13" x14ac:dyDescent="0.2">
      <c r="B31" s="1">
        <v>48</v>
      </c>
      <c r="C31">
        <v>41.730024592460275</v>
      </c>
      <c r="D31">
        <v>38.131369220279907</v>
      </c>
      <c r="E31">
        <v>47.196195944480763</v>
      </c>
      <c r="F31">
        <f t="shared" si="16"/>
        <v>42.352529919073646</v>
      </c>
      <c r="G31">
        <f t="shared" si="17"/>
        <v>4.5643625563919681</v>
      </c>
      <c r="H31" s="6">
        <f t="shared" si="18"/>
        <v>2.6352359506119512</v>
      </c>
      <c r="I31" s="5">
        <f t="shared" si="19"/>
        <v>5.7647470080926355E-2</v>
      </c>
      <c r="J31" s="6">
        <f t="shared" si="20"/>
        <v>2.6352359506119512</v>
      </c>
      <c r="K31" s="5">
        <f t="shared" si="21"/>
        <v>2.6364967242557191E-3</v>
      </c>
      <c r="L31" s="5">
        <f t="shared" si="22"/>
        <v>832.6471210725623</v>
      </c>
      <c r="M31" s="6">
        <f t="shared" si="23"/>
        <v>40.530775023325226</v>
      </c>
    </row>
    <row r="32" spans="2:13" x14ac:dyDescent="0.2">
      <c r="B32" s="1">
        <v>24</v>
      </c>
      <c r="C32">
        <v>49.882932453354492</v>
      </c>
      <c r="D32">
        <v>38.208545243015202</v>
      </c>
      <c r="E32">
        <v>56.489084044566916</v>
      </c>
      <c r="F32">
        <f t="shared" si="16"/>
        <v>48.193520580312203</v>
      </c>
      <c r="G32">
        <f t="shared" si="17"/>
        <v>9.2566251450699202</v>
      </c>
      <c r="H32" s="6">
        <f t="shared" si="18"/>
        <v>5.3443150192935773</v>
      </c>
      <c r="I32" s="5">
        <f t="shared" si="19"/>
        <v>5.1806479419687794E-2</v>
      </c>
      <c r="J32" s="6">
        <f t="shared" si="20"/>
        <v>5.3443150192935773</v>
      </c>
      <c r="K32" s="5">
        <f t="shared" si="21"/>
        <v>5.3448171950092578E-3</v>
      </c>
      <c r="L32" s="5">
        <f t="shared" si="22"/>
        <v>463.26251597940825</v>
      </c>
      <c r="M32" s="6">
        <f t="shared" si="23"/>
        <v>48.413921894311471</v>
      </c>
    </row>
    <row r="33" spans="2:13" x14ac:dyDescent="0.2">
      <c r="B33" s="1">
        <v>8</v>
      </c>
      <c r="C33">
        <v>74.283749831248201</v>
      </c>
      <c r="D33">
        <v>66.491585715280209</v>
      </c>
      <c r="E33">
        <v>89.668900241038671</v>
      </c>
      <c r="F33">
        <f t="shared" si="16"/>
        <v>76.814745262522365</v>
      </c>
      <c r="G33">
        <f t="shared" si="17"/>
        <v>11.794126952060921</v>
      </c>
      <c r="H33" s="6">
        <f t="shared" si="18"/>
        <v>6.8093423706289933</v>
      </c>
      <c r="I33" s="5">
        <f t="shared" si="19"/>
        <v>2.3185254737477633E-2</v>
      </c>
      <c r="J33" s="6">
        <f t="shared" si="20"/>
        <v>6.8093423706289933</v>
      </c>
      <c r="K33" s="5">
        <f t="shared" si="21"/>
        <v>6.8094213140705104E-3</v>
      </c>
      <c r="L33" s="5">
        <f t="shared" si="22"/>
        <v>345.04688823058126</v>
      </c>
      <c r="M33" s="6">
        <f t="shared" si="23"/>
        <v>101.50200287053995</v>
      </c>
    </row>
    <row r="34" spans="2:13" x14ac:dyDescent="0.2">
      <c r="B34" s="1">
        <v>4</v>
      </c>
      <c r="C34">
        <v>78.36036272838426</v>
      </c>
      <c r="D34">
        <v>74.905204063773454</v>
      </c>
      <c r="E34">
        <v>75.549497381758073</v>
      </c>
      <c r="F34">
        <f t="shared" si="16"/>
        <v>76.271688057971929</v>
      </c>
      <c r="G34">
        <f t="shared" si="17"/>
        <v>1.8373077801545532</v>
      </c>
      <c r="H34" s="6">
        <f t="shared" si="18"/>
        <v>1.060770141456425</v>
      </c>
      <c r="I34" s="5">
        <f t="shared" si="19"/>
        <v>2.3728311942028072E-2</v>
      </c>
      <c r="J34" s="6">
        <f t="shared" si="20"/>
        <v>1.060770141456425</v>
      </c>
      <c r="K34" s="5">
        <f t="shared" si="21"/>
        <v>1.0613007861019989E-3</v>
      </c>
      <c r="L34" s="5">
        <f t="shared" si="22"/>
        <v>168.57499217696636</v>
      </c>
      <c r="M34" s="6">
        <f t="shared" si="23"/>
        <v>8.0463433716025712</v>
      </c>
    </row>
    <row r="35" spans="2:13" x14ac:dyDescent="0.2">
      <c r="B35" s="1">
        <v>2</v>
      </c>
      <c r="C35">
        <v>81.85508583393171</v>
      </c>
      <c r="D35">
        <v>76.495000235298377</v>
      </c>
      <c r="E35">
        <v>75.278126798232051</v>
      </c>
      <c r="F35">
        <f t="shared" si="16"/>
        <v>77.876070955820708</v>
      </c>
      <c r="G35">
        <f t="shared" si="17"/>
        <v>3.4992305998077504</v>
      </c>
      <c r="H35" s="6">
        <f t="shared" si="18"/>
        <v>2.0202817287555805</v>
      </c>
      <c r="I35" s="5">
        <f t="shared" si="19"/>
        <v>2.2123929044179293E-2</v>
      </c>
      <c r="J35" s="6">
        <f t="shared" si="20"/>
        <v>2.0202817287555805</v>
      </c>
      <c r="K35" s="5">
        <f t="shared" si="21"/>
        <v>2.0205239914478472E-3</v>
      </c>
      <c r="L35" s="5">
        <f t="shared" si="22"/>
        <v>90.399856011389218</v>
      </c>
      <c r="M35" s="6">
        <f t="shared" si="23"/>
        <v>8.3923484964632635</v>
      </c>
    </row>
    <row r="36" spans="2:13" x14ac:dyDescent="0.2">
      <c r="B36" s="1">
        <v>1</v>
      </c>
      <c r="C36">
        <v>82.013202008896855</v>
      </c>
      <c r="D36">
        <v>82.693624178827591</v>
      </c>
      <c r="E36">
        <v>78.068535615112921</v>
      </c>
      <c r="F36">
        <f t="shared" si="16"/>
        <v>80.925120600945789</v>
      </c>
      <c r="G36">
        <f t="shared" si="17"/>
        <v>2.4971587691409685</v>
      </c>
      <c r="H36" s="6">
        <f t="shared" si="18"/>
        <v>1.4417352875727727</v>
      </c>
      <c r="I36" s="5">
        <f t="shared" si="19"/>
        <v>1.9074879399054213E-2</v>
      </c>
      <c r="J36" s="6">
        <f t="shared" si="20"/>
        <v>1.4417352875727727</v>
      </c>
      <c r="K36" s="5">
        <f t="shared" si="21"/>
        <v>1.4419876356892671E-3</v>
      </c>
      <c r="L36" s="5">
        <f t="shared" si="22"/>
        <v>52.424971035443761</v>
      </c>
      <c r="M36" s="6">
        <f t="shared" si="23"/>
        <v>4.058301353458285</v>
      </c>
    </row>
    <row r="37" spans="2:13" x14ac:dyDescent="0.2">
      <c r="B37" s="1">
        <v>0.5</v>
      </c>
      <c r="C37">
        <v>91.561915872077549</v>
      </c>
      <c r="D37">
        <v>85.032020329778405</v>
      </c>
      <c r="E37">
        <v>87.167762079940076</v>
      </c>
      <c r="F37">
        <f t="shared" si="16"/>
        <v>87.92056609393201</v>
      </c>
      <c r="G37">
        <f t="shared" si="17"/>
        <v>3.329402252799492</v>
      </c>
      <c r="H37" s="6">
        <f t="shared" si="18"/>
        <v>1.9222312868943332</v>
      </c>
      <c r="I37" s="5">
        <f t="shared" si="19"/>
        <v>1.207943390606799E-2</v>
      </c>
      <c r="J37" s="6">
        <f t="shared" si="20"/>
        <v>1.9222312868943332</v>
      </c>
      <c r="K37" s="5">
        <f t="shared" si="21"/>
        <v>1.9223071933909073E-3</v>
      </c>
      <c r="L37" s="5">
        <f t="shared" si="22"/>
        <v>41.392668223370109</v>
      </c>
      <c r="M37" s="6">
        <f t="shared" si="23"/>
        <v>6.6232085766782838</v>
      </c>
    </row>
    <row r="38" spans="2:13" x14ac:dyDescent="0.2">
      <c r="B38" s="1">
        <v>0</v>
      </c>
      <c r="C38">
        <v>100</v>
      </c>
      <c r="D38">
        <v>100</v>
      </c>
      <c r="E38">
        <v>100</v>
      </c>
      <c r="F38">
        <f>AVERAGE(C38:E38)</f>
        <v>100</v>
      </c>
      <c r="G38">
        <f>STDEV(C38:E38)</f>
        <v>0</v>
      </c>
      <c r="H38" s="6">
        <f t="shared" si="18"/>
        <v>0</v>
      </c>
      <c r="I38" s="5">
        <f t="shared" si="19"/>
        <v>0</v>
      </c>
      <c r="J38" s="6">
        <f t="shared" si="20"/>
        <v>0</v>
      </c>
      <c r="K38" s="5"/>
      <c r="L38" s="5"/>
      <c r="M38" s="6"/>
    </row>
    <row r="41" spans="2:13" x14ac:dyDescent="0.2">
      <c r="B41" t="s">
        <v>5</v>
      </c>
      <c r="C41" t="s">
        <v>1</v>
      </c>
      <c r="D41" t="s">
        <v>2</v>
      </c>
      <c r="E41" t="s">
        <v>3</v>
      </c>
      <c r="F41" t="s">
        <v>4</v>
      </c>
      <c r="G41" t="s">
        <v>0</v>
      </c>
    </row>
    <row r="42" spans="2:13" x14ac:dyDescent="0.2">
      <c r="B42" s="1">
        <v>96</v>
      </c>
      <c r="C42">
        <v>0</v>
      </c>
      <c r="D42">
        <v>0</v>
      </c>
      <c r="E42">
        <v>0</v>
      </c>
      <c r="F42">
        <f t="shared" ref="F42:F50" si="24">AVERAGE(C42:E42)</f>
        <v>0</v>
      </c>
      <c r="G42">
        <f t="shared" ref="G42:G50" si="25">STDEV(C42:E42)</f>
        <v>0</v>
      </c>
      <c r="H42" s="6">
        <f>STDEV(C42:E42)/SQRT(3)</f>
        <v>0</v>
      </c>
      <c r="I42" s="5">
        <f>($F$51-F42)/1000*1</f>
        <v>0.02</v>
      </c>
      <c r="J42" s="6">
        <f>0+H42</f>
        <v>0</v>
      </c>
      <c r="K42" s="5">
        <f>I42*SQRT((J42/($F$51-F42))^2+(1/1000)^2+(1/1000)^2)</f>
        <v>2.8284271247461902E-5</v>
      </c>
      <c r="L42" s="5">
        <f>B42/I42</f>
        <v>4800</v>
      </c>
      <c r="M42" s="6">
        <f>(B42/I42)*SQRT((1/60)^2+(K42/I42)^2)</f>
        <v>80.287483457884022</v>
      </c>
    </row>
    <row r="43" spans="2:13" x14ac:dyDescent="0.2">
      <c r="B43" s="1">
        <v>72</v>
      </c>
      <c r="C43">
        <v>0</v>
      </c>
      <c r="D43">
        <v>0</v>
      </c>
      <c r="E43">
        <v>0</v>
      </c>
      <c r="F43">
        <f t="shared" si="24"/>
        <v>0</v>
      </c>
      <c r="G43">
        <f t="shared" si="25"/>
        <v>0</v>
      </c>
      <c r="H43" s="6">
        <f t="shared" ref="H43:H51" si="26">STDEV(C43:E43)/SQRT(3)</f>
        <v>0</v>
      </c>
      <c r="I43" s="5">
        <f t="shared" ref="I43:I51" si="27">($F$51-F43)/1000*1</f>
        <v>0.02</v>
      </c>
      <c r="J43" s="6">
        <f t="shared" ref="J43:J51" si="28">0+H43</f>
        <v>0</v>
      </c>
      <c r="K43" s="5">
        <f t="shared" ref="K43:K50" si="29">I43*SQRT((J43/($F$51-F43))^2+(1/1000)^2+(1/1000)^2)</f>
        <v>2.8284271247461902E-5</v>
      </c>
      <c r="L43" s="5">
        <f t="shared" ref="L43:L50" si="30">B43/I43</f>
        <v>3600</v>
      </c>
      <c r="M43" s="6">
        <f t="shared" ref="M43:M50" si="31">(B43/I43)*SQRT((1/60)^2+(K43/I43)^2)</f>
        <v>60.21561259341302</v>
      </c>
    </row>
    <row r="44" spans="2:13" x14ac:dyDescent="0.2">
      <c r="B44" s="1">
        <v>48</v>
      </c>
      <c r="C44">
        <v>0</v>
      </c>
      <c r="D44">
        <v>0</v>
      </c>
      <c r="E44">
        <v>1.7777777777777777</v>
      </c>
      <c r="F44">
        <f t="shared" si="24"/>
        <v>0.59259259259259256</v>
      </c>
      <c r="G44">
        <f t="shared" si="25"/>
        <v>1.0264004785593348</v>
      </c>
      <c r="H44" s="6">
        <f t="shared" si="26"/>
        <v>0.59259259259259267</v>
      </c>
      <c r="I44" s="5">
        <f t="shared" si="27"/>
        <v>1.9407407407407408E-2</v>
      </c>
      <c r="J44" s="6">
        <f t="shared" si="28"/>
        <v>0.59259259259259267</v>
      </c>
      <c r="K44" s="5">
        <f t="shared" si="29"/>
        <v>5.9322784469389555E-4</v>
      </c>
      <c r="L44" s="5">
        <f t="shared" si="30"/>
        <v>2473.2824427480914</v>
      </c>
      <c r="M44" s="6">
        <f t="shared" si="31"/>
        <v>86.10875446807421</v>
      </c>
    </row>
    <row r="45" spans="2:13" x14ac:dyDescent="0.2">
      <c r="B45" s="1">
        <v>24</v>
      </c>
      <c r="C45">
        <v>0.26832972008982736</v>
      </c>
      <c r="D45">
        <v>0</v>
      </c>
      <c r="E45">
        <v>0.66666666666666607</v>
      </c>
      <c r="F45">
        <f t="shared" si="24"/>
        <v>0.31166546225216446</v>
      </c>
      <c r="G45">
        <f t="shared" si="25"/>
        <v>0.33543941483177153</v>
      </c>
      <c r="H45" s="6">
        <f t="shared" si="26"/>
        <v>0.19366603644993385</v>
      </c>
      <c r="I45" s="5">
        <f t="shared" si="27"/>
        <v>1.9688334537747834E-2</v>
      </c>
      <c r="J45" s="6">
        <f t="shared" si="28"/>
        <v>0.19366603644993385</v>
      </c>
      <c r="K45" s="5">
        <f t="shared" si="29"/>
        <v>1.956573400309011E-4</v>
      </c>
      <c r="L45" s="5">
        <f t="shared" si="30"/>
        <v>1218.9959467615477</v>
      </c>
      <c r="M45" s="6">
        <f t="shared" si="31"/>
        <v>23.654057802543871</v>
      </c>
    </row>
    <row r="46" spans="2:13" x14ac:dyDescent="0.2">
      <c r="B46" s="1">
        <v>8</v>
      </c>
      <c r="C46">
        <v>6.0660388422385516</v>
      </c>
      <c r="D46">
        <v>5.859105995902846</v>
      </c>
      <c r="E46">
        <v>7.3333333333333321</v>
      </c>
      <c r="F46">
        <f t="shared" si="24"/>
        <v>6.4194927238249093</v>
      </c>
      <c r="G46">
        <f t="shared" si="25"/>
        <v>0.79814396910156671</v>
      </c>
      <c r="H46" s="6">
        <f t="shared" si="26"/>
        <v>0.46080863541286593</v>
      </c>
      <c r="I46" s="5">
        <f t="shared" si="27"/>
        <v>1.358050727617509E-2</v>
      </c>
      <c r="J46" s="6">
        <f t="shared" si="28"/>
        <v>0.46080863541286593</v>
      </c>
      <c r="K46" s="5">
        <f t="shared" si="29"/>
        <v>4.6120869335564791E-4</v>
      </c>
      <c r="L46" s="5">
        <f t="shared" si="30"/>
        <v>589.0796151653899</v>
      </c>
      <c r="M46" s="6">
        <f t="shared" si="31"/>
        <v>22.285067371330268</v>
      </c>
    </row>
    <row r="47" spans="2:13" x14ac:dyDescent="0.2">
      <c r="B47" s="1">
        <v>4</v>
      </c>
      <c r="C47">
        <v>6.8770878591586495</v>
      </c>
      <c r="D47">
        <v>6.6543547125876081</v>
      </c>
      <c r="E47">
        <v>8.4444444444444446</v>
      </c>
      <c r="F47">
        <f t="shared" si="24"/>
        <v>7.325295672063568</v>
      </c>
      <c r="G47">
        <f t="shared" si="25"/>
        <v>0.97558853759491171</v>
      </c>
      <c r="H47" s="6">
        <f t="shared" si="26"/>
        <v>0.56325630479873567</v>
      </c>
      <c r="I47" s="5">
        <f t="shared" si="27"/>
        <v>1.2674704327936432E-2</v>
      </c>
      <c r="J47" s="6">
        <f t="shared" si="28"/>
        <v>0.56325630479873567</v>
      </c>
      <c r="K47" s="5">
        <f t="shared" si="29"/>
        <v>5.6354144581843087E-4</v>
      </c>
      <c r="L47" s="5">
        <f t="shared" si="30"/>
        <v>315.58921585125762</v>
      </c>
      <c r="M47" s="6">
        <f t="shared" si="31"/>
        <v>14.98513306058376</v>
      </c>
    </row>
    <row r="48" spans="2:13" x14ac:dyDescent="0.2">
      <c r="B48" s="1">
        <v>2</v>
      </c>
      <c r="C48">
        <v>8.8796121865569297</v>
      </c>
      <c r="D48">
        <v>7.3133072934661278</v>
      </c>
      <c r="E48">
        <v>9.5555555555555554</v>
      </c>
      <c r="F48">
        <f t="shared" si="24"/>
        <v>8.5828250118595388</v>
      </c>
      <c r="G48">
        <f t="shared" si="25"/>
        <v>1.1502092364041392</v>
      </c>
      <c r="H48" s="6">
        <f t="shared" si="26"/>
        <v>0.66407361226232375</v>
      </c>
      <c r="I48" s="5">
        <f t="shared" si="27"/>
        <v>1.1417174988140461E-2</v>
      </c>
      <c r="J48" s="6">
        <f t="shared" si="28"/>
        <v>0.66407361226232375</v>
      </c>
      <c r="K48" s="5">
        <f t="shared" si="29"/>
        <v>6.6426987457851106E-4</v>
      </c>
      <c r="L48" s="5">
        <f t="shared" si="30"/>
        <v>175.174682185172</v>
      </c>
      <c r="M48" s="6">
        <f t="shared" si="31"/>
        <v>10.601875233883309</v>
      </c>
    </row>
    <row r="49" spans="2:13" x14ac:dyDescent="0.2">
      <c r="B49" s="1">
        <v>1</v>
      </c>
      <c r="C49">
        <v>10.687496352716714</v>
      </c>
      <c r="D49">
        <v>8.7678699570232119</v>
      </c>
      <c r="E49">
        <v>10.666666666666668</v>
      </c>
      <c r="F49">
        <f t="shared" si="24"/>
        <v>10.040677658802197</v>
      </c>
      <c r="G49">
        <f t="shared" si="25"/>
        <v>1.1023330046933022</v>
      </c>
      <c r="H49" s="6">
        <f t="shared" si="26"/>
        <v>0.63643225699628703</v>
      </c>
      <c r="I49" s="5">
        <f t="shared" si="27"/>
        <v>9.9593223411978023E-3</v>
      </c>
      <c r="J49" s="6">
        <f t="shared" si="28"/>
        <v>0.63643225699628703</v>
      </c>
      <c r="K49" s="5">
        <f t="shared" si="29"/>
        <v>6.3658808812950597E-4</v>
      </c>
      <c r="L49" s="5">
        <f t="shared" si="30"/>
        <v>100.40843801825683</v>
      </c>
      <c r="M49" s="6">
        <f t="shared" si="31"/>
        <v>6.6325779791217689</v>
      </c>
    </row>
    <row r="50" spans="2:13" x14ac:dyDescent="0.2">
      <c r="B50" s="1">
        <v>0.5</v>
      </c>
      <c r="C50">
        <v>11.800941863982011</v>
      </c>
      <c r="D50">
        <v>9.8109929824452919</v>
      </c>
      <c r="E50">
        <v>12.888888888888889</v>
      </c>
      <c r="F50">
        <f t="shared" si="24"/>
        <v>11.500274578438729</v>
      </c>
      <c r="G50">
        <f t="shared" si="25"/>
        <v>1.5608207504939802</v>
      </c>
      <c r="H50" s="6">
        <f t="shared" si="26"/>
        <v>0.90114028045445327</v>
      </c>
      <c r="I50" s="5">
        <f t="shared" si="27"/>
        <v>8.4997254215612716E-3</v>
      </c>
      <c r="J50" s="6">
        <f t="shared" si="28"/>
        <v>0.90114028045445327</v>
      </c>
      <c r="K50" s="5">
        <f t="shared" si="29"/>
        <v>9.0122044790495878E-4</v>
      </c>
      <c r="L50" s="5">
        <f t="shared" si="30"/>
        <v>58.825429669957209</v>
      </c>
      <c r="M50" s="6">
        <f t="shared" si="31"/>
        <v>6.3138084781368153</v>
      </c>
    </row>
    <row r="51" spans="2:13" x14ac:dyDescent="0.2">
      <c r="B51" s="1">
        <v>0</v>
      </c>
      <c r="C51">
        <v>19.999999999999996</v>
      </c>
      <c r="D51">
        <v>20</v>
      </c>
      <c r="E51">
        <v>20</v>
      </c>
      <c r="F51">
        <f>AVERAGE(C51:E51)</f>
        <v>20</v>
      </c>
      <c r="G51">
        <f>STDEV(C51:E51)</f>
        <v>2.5121479338940403E-15</v>
      </c>
      <c r="H51" s="6">
        <f t="shared" si="26"/>
        <v>1.4503892858778864E-15</v>
      </c>
      <c r="I51" s="5">
        <f t="shared" si="27"/>
        <v>0</v>
      </c>
      <c r="J51" s="6">
        <f t="shared" si="28"/>
        <v>1.4503892858778864E-15</v>
      </c>
      <c r="K51" s="5"/>
      <c r="L51" s="5"/>
      <c r="M51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5"/>
  <dimension ref="B1:M51"/>
  <sheetViews>
    <sheetView zoomScaleNormal="100" workbookViewId="0">
      <selection activeCell="J13" sqref="J13"/>
    </sheetView>
  </sheetViews>
  <sheetFormatPr baseColWidth="10" defaultRowHeight="16" x14ac:dyDescent="0.2"/>
  <cols>
    <col min="3" max="7" width="8.83203125" customWidth="1"/>
    <col min="8" max="8" width="10.83203125" style="4"/>
    <col min="11" max="11" width="11.83203125" bestFit="1" customWidth="1"/>
    <col min="12" max="12" width="12.1640625" customWidth="1"/>
    <col min="13" max="13" width="14.6640625" customWidth="1"/>
  </cols>
  <sheetData>
    <row r="1" spans="2:13" x14ac:dyDescent="0.2">
      <c r="H1" s="8" t="s">
        <v>6</v>
      </c>
      <c r="I1" s="9" t="s">
        <v>7</v>
      </c>
      <c r="L1" s="8" t="s">
        <v>9</v>
      </c>
      <c r="M1" s="8" t="s">
        <v>9</v>
      </c>
    </row>
    <row r="2" spans="2:13" x14ac:dyDescent="0.2">
      <c r="B2" t="s">
        <v>5</v>
      </c>
      <c r="C2" t="s">
        <v>1</v>
      </c>
      <c r="D2" t="s">
        <v>2</v>
      </c>
      <c r="E2" t="s">
        <v>3</v>
      </c>
      <c r="F2" t="s">
        <v>4</v>
      </c>
      <c r="G2" t="s">
        <v>0</v>
      </c>
      <c r="J2" s="9" t="s">
        <v>6</v>
      </c>
      <c r="K2" s="9" t="s">
        <v>8</v>
      </c>
      <c r="L2" s="9"/>
    </row>
    <row r="3" spans="2:13" x14ac:dyDescent="0.2">
      <c r="B3" s="1">
        <v>96</v>
      </c>
      <c r="C3">
        <v>885.20758629909437</v>
      </c>
      <c r="D3">
        <v>892.83051251979396</v>
      </c>
      <c r="E3">
        <v>873.44203888639697</v>
      </c>
      <c r="F3">
        <f t="shared" ref="F3:F11" si="0">AVERAGE(C3:E3)</f>
        <v>883.82671256842843</v>
      </c>
      <c r="G3">
        <f t="shared" ref="G3:G11" si="1">STDEV(C3:E3)</f>
        <v>9.7677191121195204</v>
      </c>
      <c r="H3" s="6">
        <f>STDEV(C3:E3)/SQRT(3)</f>
        <v>5.6393952587508576</v>
      </c>
      <c r="I3" s="5">
        <f>($F$12-F3)/1000*1</f>
        <v>0.11617328743157157</v>
      </c>
      <c r="J3" s="6">
        <f>0+H3</f>
        <v>5.6393952587508576</v>
      </c>
      <c r="K3" s="5">
        <f>I3*SQRT((J3/($F$12-F3))^2+(1/1000)^2+(1/1000)^2)</f>
        <v>5.6417879568313248E-3</v>
      </c>
      <c r="L3" s="5">
        <f>B3/I3</f>
        <v>826.35175540285843</v>
      </c>
      <c r="M3" s="6">
        <f t="shared" ref="M3:M11" si="2">(B3/I3)*SQRT((1/60)^2+(K3/I3)^2)</f>
        <v>42.428127428614864</v>
      </c>
    </row>
    <row r="4" spans="2:13" x14ac:dyDescent="0.2">
      <c r="B4" s="1">
        <v>72</v>
      </c>
      <c r="C4">
        <v>855.30951712966203</v>
      </c>
      <c r="D4">
        <v>822.04784676256497</v>
      </c>
      <c r="E4">
        <v>832.63244243788756</v>
      </c>
      <c r="F4">
        <f t="shared" si="0"/>
        <v>836.66326877670497</v>
      </c>
      <c r="G4">
        <f t="shared" si="1"/>
        <v>16.993244235066857</v>
      </c>
      <c r="H4" s="6">
        <f t="shared" ref="H4:H12" si="3">STDEV(C4:E4)/SQRT(3)</f>
        <v>9.8110541335209067</v>
      </c>
      <c r="I4" s="5">
        <f t="shared" ref="I4:I12" si="4">($F$12-F4)/1000*1</f>
        <v>0.16333673122329503</v>
      </c>
      <c r="J4" s="6">
        <f t="shared" ref="J4:J11" si="5">0+H4</f>
        <v>9.8110541335209067</v>
      </c>
      <c r="K4" s="5">
        <f t="shared" ref="K4:K11" si="6">I4*SQRT((J4/($F$12-F4))^2+(10/1000)^2+(1/1000)^2)</f>
        <v>9.9474293601570993E-3</v>
      </c>
      <c r="L4" s="5">
        <f t="shared" ref="L4:L11" si="7">B4/I4</f>
        <v>440.80715623952307</v>
      </c>
      <c r="M4" s="6">
        <f t="shared" si="2"/>
        <v>27.832892125010776</v>
      </c>
    </row>
    <row r="5" spans="2:13" x14ac:dyDescent="0.2">
      <c r="B5" s="1">
        <v>48</v>
      </c>
      <c r="C5">
        <v>891.62264932253538</v>
      </c>
      <c r="D5">
        <v>871.78878975823852</v>
      </c>
      <c r="E5">
        <v>891.39956033714168</v>
      </c>
      <c r="F5">
        <f t="shared" si="0"/>
        <v>884.93699980597194</v>
      </c>
      <c r="G5">
        <f t="shared" si="1"/>
        <v>11.387230250080039</v>
      </c>
      <c r="H5" s="6">
        <f t="shared" si="3"/>
        <v>6.5744204502079606</v>
      </c>
      <c r="I5" s="5">
        <f t="shared" si="4"/>
        <v>0.11506300019402807</v>
      </c>
      <c r="J5" s="6">
        <f t="shared" si="5"/>
        <v>6.5744204502079606</v>
      </c>
      <c r="K5" s="5">
        <f t="shared" si="6"/>
        <v>6.6753421748620041E-3</v>
      </c>
      <c r="L5" s="5">
        <f t="shared" si="7"/>
        <v>417.16277099553037</v>
      </c>
      <c r="M5" s="6">
        <f t="shared" si="2"/>
        <v>25.180464245752184</v>
      </c>
    </row>
    <row r="6" spans="2:13" x14ac:dyDescent="0.2">
      <c r="B6" s="1">
        <v>24</v>
      </c>
      <c r="C6">
        <v>951.32341527932465</v>
      </c>
      <c r="D6">
        <v>932.75956305432658</v>
      </c>
      <c r="E6">
        <v>957.10541189741843</v>
      </c>
      <c r="F6">
        <f t="shared" si="0"/>
        <v>947.06279674368989</v>
      </c>
      <c r="G6">
        <f t="shared" si="1"/>
        <v>12.719856198177524</v>
      </c>
      <c r="H6" s="6">
        <f t="shared" si="3"/>
        <v>7.3438124000711236</v>
      </c>
      <c r="I6" s="5">
        <f t="shared" si="4"/>
        <v>5.2937203256310114E-2</v>
      </c>
      <c r="J6" s="6">
        <f t="shared" si="5"/>
        <v>7.3438124000711236</v>
      </c>
      <c r="K6" s="5">
        <f t="shared" si="6"/>
        <v>7.3630576300737311E-3</v>
      </c>
      <c r="L6" s="5">
        <f t="shared" si="7"/>
        <v>453.36735837360658</v>
      </c>
      <c r="M6" s="6">
        <f t="shared" si="2"/>
        <v>63.510151540820821</v>
      </c>
    </row>
    <row r="7" spans="2:13" x14ac:dyDescent="0.2">
      <c r="B7" s="1">
        <v>8</v>
      </c>
      <c r="C7">
        <v>964.81626212050583</v>
      </c>
      <c r="D7">
        <v>954.9698103206847</v>
      </c>
      <c r="E7">
        <v>952.55887116849851</v>
      </c>
      <c r="F7">
        <f t="shared" si="0"/>
        <v>957.44831453656298</v>
      </c>
      <c r="G7">
        <f t="shared" si="1"/>
        <v>6.4937004549549879</v>
      </c>
      <c r="H7" s="6">
        <f t="shared" si="3"/>
        <v>3.7491397057050579</v>
      </c>
      <c r="I7" s="5">
        <f t="shared" si="4"/>
        <v>4.2551685463437024E-2</v>
      </c>
      <c r="J7" s="6">
        <f t="shared" si="5"/>
        <v>3.7491397057050579</v>
      </c>
      <c r="K7" s="5">
        <f t="shared" si="6"/>
        <v>3.7734498502574425E-3</v>
      </c>
      <c r="L7" s="5">
        <f t="shared" si="7"/>
        <v>188.00665385802597</v>
      </c>
      <c r="M7" s="6">
        <f t="shared" si="2"/>
        <v>16.964181216342247</v>
      </c>
    </row>
    <row r="8" spans="2:13" x14ac:dyDescent="0.2">
      <c r="B8" s="1">
        <v>4</v>
      </c>
      <c r="C8">
        <v>1058.5937951716221</v>
      </c>
      <c r="D8">
        <v>966.42268851221127</v>
      </c>
      <c r="E8">
        <v>949.50263485083519</v>
      </c>
      <c r="F8">
        <f t="shared" si="0"/>
        <v>991.50637284488948</v>
      </c>
      <c r="G8">
        <f t="shared" si="1"/>
        <v>58.712125917990697</v>
      </c>
      <c r="H8" s="6">
        <f t="shared" si="3"/>
        <v>33.897461703447135</v>
      </c>
      <c r="I8" s="5">
        <f t="shared" si="4"/>
        <v>8.4936271551105166E-3</v>
      </c>
      <c r="J8" s="6">
        <f t="shared" si="5"/>
        <v>33.897461703447135</v>
      </c>
      <c r="K8" s="5">
        <f t="shared" si="6"/>
        <v>3.3897569179051651E-2</v>
      </c>
      <c r="L8" s="5">
        <f t="shared" si="7"/>
        <v>470.94132188192964</v>
      </c>
      <c r="M8" s="6">
        <f t="shared" si="2"/>
        <v>1879.5156591831608</v>
      </c>
    </row>
    <row r="9" spans="2:13" x14ac:dyDescent="0.2">
      <c r="B9" s="1">
        <v>2</v>
      </c>
      <c r="C9">
        <v>966.36723594048874</v>
      </c>
      <c r="D9">
        <v>984.88954221021834</v>
      </c>
      <c r="E9">
        <v>960.80470544267735</v>
      </c>
      <c r="F9">
        <f t="shared" si="0"/>
        <v>970.68716119779481</v>
      </c>
      <c r="G9">
        <f t="shared" si="1"/>
        <v>12.61016083169865</v>
      </c>
      <c r="H9" s="6">
        <f t="shared" si="3"/>
        <v>7.2804797507056911</v>
      </c>
      <c r="I9" s="5">
        <f t="shared" si="4"/>
        <v>2.9312838802205192E-2</v>
      </c>
      <c r="J9" s="6">
        <f t="shared" si="5"/>
        <v>7.2804797507056911</v>
      </c>
      <c r="K9" s="5">
        <f t="shared" si="6"/>
        <v>7.2864373252515286E-3</v>
      </c>
      <c r="L9" s="5">
        <f t="shared" si="7"/>
        <v>68.229488569682331</v>
      </c>
      <c r="M9" s="6">
        <f t="shared" si="2"/>
        <v>16.998221272431145</v>
      </c>
    </row>
    <row r="10" spans="2:13" x14ac:dyDescent="0.2">
      <c r="B10" s="1">
        <v>1</v>
      </c>
      <c r="C10">
        <v>931.35931779206544</v>
      </c>
      <c r="D10">
        <v>981.17958920615285</v>
      </c>
      <c r="E10">
        <v>942.92168173792663</v>
      </c>
      <c r="F10">
        <f t="shared" si="0"/>
        <v>951.82019624538168</v>
      </c>
      <c r="G10">
        <f t="shared" si="1"/>
        <v>26.074940676305946</v>
      </c>
      <c r="H10" s="6">
        <f t="shared" si="3"/>
        <v>15.054374018568762</v>
      </c>
      <c r="I10" s="5">
        <f t="shared" si="4"/>
        <v>4.8179803754618319E-2</v>
      </c>
      <c r="J10" s="6">
        <f t="shared" si="5"/>
        <v>15.054374018568762</v>
      </c>
      <c r="K10" s="5">
        <f t="shared" si="6"/>
        <v>1.5062158800564792E-2</v>
      </c>
      <c r="L10" s="5">
        <f t="shared" si="7"/>
        <v>20.755584748602139</v>
      </c>
      <c r="M10" s="6">
        <f t="shared" si="2"/>
        <v>6.4979066359915381</v>
      </c>
    </row>
    <row r="11" spans="2:13" x14ac:dyDescent="0.2">
      <c r="B11" s="1">
        <v>0.5</v>
      </c>
      <c r="C11">
        <v>973.31163522796999</v>
      </c>
      <c r="D11">
        <v>995.23500979044741</v>
      </c>
      <c r="E11">
        <v>982.88497112684354</v>
      </c>
      <c r="F11">
        <f t="shared" si="0"/>
        <v>983.81053871508686</v>
      </c>
      <c r="G11">
        <f t="shared" si="1"/>
        <v>10.990955125555539</v>
      </c>
      <c r="H11" s="6">
        <f t="shared" si="3"/>
        <v>6.3456309003905877</v>
      </c>
      <c r="I11" s="5">
        <f t="shared" si="4"/>
        <v>1.6189461284913137E-2</v>
      </c>
      <c r="J11" s="6">
        <f t="shared" si="5"/>
        <v>6.3456309003905877</v>
      </c>
      <c r="K11" s="5">
        <f t="shared" si="6"/>
        <v>6.3477163994871515E-3</v>
      </c>
      <c r="L11" s="5">
        <f t="shared" si="7"/>
        <v>30.884288933440118</v>
      </c>
      <c r="M11" s="6">
        <f t="shared" si="2"/>
        <v>12.120337901204163</v>
      </c>
    </row>
    <row r="12" spans="2:13" x14ac:dyDescent="0.2">
      <c r="B12" s="1">
        <v>0</v>
      </c>
      <c r="C12">
        <v>1000</v>
      </c>
      <c r="D12">
        <v>999.99999999999989</v>
      </c>
      <c r="E12">
        <v>1000</v>
      </c>
      <c r="F12">
        <f>AVERAGE(C12:E12)</f>
        <v>1000</v>
      </c>
      <c r="G12">
        <f>STDEV(C12:E12)</f>
        <v>8.0388733884609289E-14</v>
      </c>
      <c r="H12" s="6">
        <f t="shared" si="3"/>
        <v>4.6412457148092366E-14</v>
      </c>
      <c r="I12" s="5">
        <f t="shared" si="4"/>
        <v>0</v>
      </c>
      <c r="J12" s="7">
        <f>0+H12</f>
        <v>4.6412457148092366E-14</v>
      </c>
      <c r="K12" s="5"/>
      <c r="L12" s="5"/>
      <c r="M12" s="6"/>
    </row>
    <row r="15" spans="2:13" x14ac:dyDescent="0.2">
      <c r="B15" t="s">
        <v>5</v>
      </c>
      <c r="C15" t="s">
        <v>1</v>
      </c>
      <c r="D15" t="s">
        <v>2</v>
      </c>
      <c r="E15" t="s">
        <v>3</v>
      </c>
      <c r="F15" t="s">
        <v>4</v>
      </c>
      <c r="G15" t="s">
        <v>0</v>
      </c>
    </row>
    <row r="16" spans="2:13" x14ac:dyDescent="0.2">
      <c r="B16" s="1">
        <v>96</v>
      </c>
      <c r="C16">
        <v>325.55823218752897</v>
      </c>
      <c r="D16">
        <v>300.11540680900174</v>
      </c>
      <c r="E16">
        <v>339.32156821304022</v>
      </c>
      <c r="F16">
        <f t="shared" ref="F16:F24" si="8">AVERAGE(C16:E16)</f>
        <v>321.665069069857</v>
      </c>
      <c r="G16">
        <f t="shared" ref="G16:G24" si="9">STDEV(C16:E16)</f>
        <v>19.890910293535594</v>
      </c>
      <c r="H16" s="6">
        <f>STDEV(C16:E16)/SQRT(3)</f>
        <v>11.484022412399474</v>
      </c>
      <c r="I16" s="5">
        <f>($F$25-F16)/1000*1</f>
        <v>0.17833493093014299</v>
      </c>
      <c r="J16" s="6">
        <f>0+H16</f>
        <v>11.484022412399474</v>
      </c>
      <c r="K16" s="5">
        <f>I16*SQRT((J16/($F$25-F16))^2+(1/1000)^2+(1/1000)^2)</f>
        <v>1.1486791434672832E-2</v>
      </c>
      <c r="L16" s="5">
        <f>B16/I16</f>
        <v>538.31293454003651</v>
      </c>
      <c r="M16" s="6">
        <f>(B16/I16)*SQRT((1/60)^2+(K16/I16)^2)</f>
        <v>35.815404948005899</v>
      </c>
    </row>
    <row r="17" spans="2:13" x14ac:dyDescent="0.2">
      <c r="B17" s="1">
        <v>72</v>
      </c>
      <c r="C17">
        <v>323.547669785972</v>
      </c>
      <c r="D17">
        <v>346.124254664359</v>
      </c>
      <c r="E17">
        <v>280.40790447004116</v>
      </c>
      <c r="F17">
        <f t="shared" si="8"/>
        <v>316.69327630679072</v>
      </c>
      <c r="G17">
        <f t="shared" si="9"/>
        <v>33.390068930613737</v>
      </c>
      <c r="H17" s="6">
        <f t="shared" ref="H17:H25" si="10">STDEV(C17:E17)/SQRT(3)</f>
        <v>19.27776528535</v>
      </c>
      <c r="I17" s="5">
        <f t="shared" ref="I17:I25" si="11">($F$25-F17)/1000*1</f>
        <v>0.18330672369320927</v>
      </c>
      <c r="J17" s="6">
        <f t="shared" ref="J17:J25" si="12">0+H17</f>
        <v>19.27776528535</v>
      </c>
      <c r="K17" s="5">
        <f t="shared" ref="K17:K24" si="13">I17*SQRT((J17/($F$25-F17))^2+(1/1000)^2+(1/1000)^2)</f>
        <v>1.9279508217455853E-2</v>
      </c>
      <c r="L17" s="5">
        <f t="shared" ref="L17:L24" si="14">B17/I17</f>
        <v>392.78428280951971</v>
      </c>
      <c r="M17" s="6">
        <f t="shared" ref="M17:M24" si="15">(B17/I17)*SQRT((1/60)^2+(K17/I17)^2)</f>
        <v>41.827035483629658</v>
      </c>
    </row>
    <row r="18" spans="2:13" x14ac:dyDescent="0.2">
      <c r="B18" s="1">
        <v>48</v>
      </c>
      <c r="C18">
        <v>283.42444176781254</v>
      </c>
      <c r="D18">
        <v>394.36430082708199</v>
      </c>
      <c r="E18">
        <v>378.15703265349259</v>
      </c>
      <c r="F18">
        <f t="shared" si="8"/>
        <v>351.98192508279573</v>
      </c>
      <c r="G18">
        <f t="shared" si="9"/>
        <v>59.922994536953539</v>
      </c>
      <c r="H18" s="6">
        <f t="shared" si="10"/>
        <v>34.5965570265586</v>
      </c>
      <c r="I18" s="5">
        <f t="shared" si="11"/>
        <v>0.14801807491720428</v>
      </c>
      <c r="J18" s="6">
        <f t="shared" si="12"/>
        <v>34.5965570265586</v>
      </c>
      <c r="K18" s="5">
        <f t="shared" si="13"/>
        <v>3.4597190302001771E-2</v>
      </c>
      <c r="L18" s="5">
        <f t="shared" si="14"/>
        <v>324.28472013873568</v>
      </c>
      <c r="M18" s="6">
        <f t="shared" si="15"/>
        <v>75.989545157041491</v>
      </c>
    </row>
    <row r="19" spans="2:13" x14ac:dyDescent="0.2">
      <c r="B19" s="1">
        <v>24</v>
      </c>
      <c r="C19">
        <v>325.55823218752897</v>
      </c>
      <c r="D19">
        <v>400.11540680900202</v>
      </c>
      <c r="E19">
        <v>339.32156821304022</v>
      </c>
      <c r="F19">
        <f t="shared" si="8"/>
        <v>354.99840240319037</v>
      </c>
      <c r="G19">
        <f t="shared" si="9"/>
        <v>39.673863179091882</v>
      </c>
      <c r="H19" s="6">
        <f t="shared" si="10"/>
        <v>22.90571558624108</v>
      </c>
      <c r="I19" s="5">
        <f t="shared" si="11"/>
        <v>0.14500159759680964</v>
      </c>
      <c r="J19" s="6">
        <f t="shared" si="12"/>
        <v>22.90571558624108</v>
      </c>
      <c r="K19" s="5">
        <f t="shared" si="13"/>
        <v>2.2906633481251208E-2</v>
      </c>
      <c r="L19" s="5">
        <f t="shared" si="14"/>
        <v>165.51541774549423</v>
      </c>
      <c r="M19" s="6">
        <f t="shared" si="15"/>
        <v>26.292420647202523</v>
      </c>
    </row>
    <row r="20" spans="2:13" x14ac:dyDescent="0.2">
      <c r="B20" s="1">
        <v>8</v>
      </c>
      <c r="C20">
        <v>317.75224682664691</v>
      </c>
      <c r="D20">
        <v>312.1946528178496</v>
      </c>
      <c r="E20">
        <v>392.3526718095037</v>
      </c>
      <c r="F20">
        <f t="shared" si="8"/>
        <v>340.76652381800005</v>
      </c>
      <c r="G20">
        <f t="shared" si="9"/>
        <v>44.761252342205843</v>
      </c>
      <c r="H20" s="6">
        <f t="shared" si="10"/>
        <v>25.842921089037311</v>
      </c>
      <c r="I20" s="5">
        <f t="shared" si="11"/>
        <v>0.15923347618199996</v>
      </c>
      <c r="J20" s="6">
        <f t="shared" si="12"/>
        <v>25.842921089037311</v>
      </c>
      <c r="K20" s="5">
        <f t="shared" si="13"/>
        <v>2.5843902201758997E-2</v>
      </c>
      <c r="L20" s="5">
        <f t="shared" si="14"/>
        <v>50.240691793076202</v>
      </c>
      <c r="M20" s="6">
        <f t="shared" si="15"/>
        <v>8.1970421934065758</v>
      </c>
    </row>
    <row r="21" spans="2:13" x14ac:dyDescent="0.2">
      <c r="B21" s="1">
        <v>4</v>
      </c>
      <c r="C21">
        <v>329.9592328360975</v>
      </c>
      <c r="D21">
        <v>355.51067512983269</v>
      </c>
      <c r="E21">
        <v>363.71481912008176</v>
      </c>
      <c r="F21">
        <f t="shared" si="8"/>
        <v>349.72824236200398</v>
      </c>
      <c r="G21">
        <f t="shared" si="9"/>
        <v>17.605036151048399</v>
      </c>
      <c r="H21" s="6">
        <f t="shared" si="10"/>
        <v>10.164272360900886</v>
      </c>
      <c r="I21" s="5">
        <f t="shared" si="11"/>
        <v>0.15027175763799602</v>
      </c>
      <c r="J21" s="6">
        <f t="shared" si="12"/>
        <v>10.164272360900886</v>
      </c>
      <c r="K21" s="5">
        <f t="shared" si="13"/>
        <v>1.0166493782463102E-2</v>
      </c>
      <c r="L21" s="5">
        <f t="shared" si="14"/>
        <v>26.618441567949059</v>
      </c>
      <c r="M21" s="6">
        <f t="shared" si="15"/>
        <v>1.8546863970563687</v>
      </c>
    </row>
    <row r="22" spans="2:13" x14ac:dyDescent="0.2">
      <c r="B22" s="1">
        <v>2</v>
      </c>
      <c r="C22">
        <v>388.33039933290098</v>
      </c>
      <c r="D22">
        <v>496.46085785728025</v>
      </c>
      <c r="E22">
        <v>434.09419141216665</v>
      </c>
      <c r="F22">
        <f t="shared" si="8"/>
        <v>439.62848286744929</v>
      </c>
      <c r="G22">
        <f t="shared" si="9"/>
        <v>54.277253998402927</v>
      </c>
      <c r="H22" s="6">
        <f t="shared" si="10"/>
        <v>31.336987206851624</v>
      </c>
      <c r="I22" s="5">
        <f t="shared" si="11"/>
        <v>6.0371517132550706E-2</v>
      </c>
      <c r="J22" s="6">
        <f t="shared" si="12"/>
        <v>31.336987206851624</v>
      </c>
      <c r="K22" s="5">
        <f t="shared" si="13"/>
        <v>3.133710351392649E-2</v>
      </c>
      <c r="L22" s="5">
        <f t="shared" si="14"/>
        <v>33.128205070759329</v>
      </c>
      <c r="M22" s="6">
        <f t="shared" si="15"/>
        <v>17.204752292191834</v>
      </c>
    </row>
    <row r="23" spans="2:13" x14ac:dyDescent="0.2">
      <c r="B23" s="1">
        <v>1</v>
      </c>
      <c r="C23">
        <v>485.66200315018995</v>
      </c>
      <c r="D23">
        <v>492.42161954221967</v>
      </c>
      <c r="E23">
        <v>453.0275811053578</v>
      </c>
      <c r="F23">
        <f t="shared" si="8"/>
        <v>477.03706793258908</v>
      </c>
      <c r="G23">
        <f t="shared" si="9"/>
        <v>21.065723266057013</v>
      </c>
      <c r="H23" s="6">
        <f t="shared" si="10"/>
        <v>12.16230099833218</v>
      </c>
      <c r="I23" s="5">
        <f t="shared" si="11"/>
        <v>2.2962932067410919E-2</v>
      </c>
      <c r="J23" s="6">
        <f t="shared" si="12"/>
        <v>12.16230099833218</v>
      </c>
      <c r="K23" s="5">
        <f t="shared" si="13"/>
        <v>1.2162344353229363E-2</v>
      </c>
      <c r="L23" s="5">
        <f t="shared" si="14"/>
        <v>43.548445689094024</v>
      </c>
      <c r="M23" s="6">
        <f t="shared" si="15"/>
        <v>23.076902948098308</v>
      </c>
    </row>
    <row r="24" spans="2:13" x14ac:dyDescent="0.2">
      <c r="B24" s="1">
        <v>0.5</v>
      </c>
      <c r="C24">
        <v>387.63550449365334</v>
      </c>
      <c r="D24">
        <v>522.54279669167147</v>
      </c>
      <c r="E24">
        <v>555.62013455916031</v>
      </c>
      <c r="F24">
        <f t="shared" si="8"/>
        <v>488.59947858149508</v>
      </c>
      <c r="G24">
        <f t="shared" si="9"/>
        <v>88.987755437519255</v>
      </c>
      <c r="H24" s="6">
        <f t="shared" si="10"/>
        <v>51.377104556432329</v>
      </c>
      <c r="I24" s="5">
        <f t="shared" si="11"/>
        <v>1.1400521418504922E-2</v>
      </c>
      <c r="J24" s="6">
        <f t="shared" si="12"/>
        <v>51.377104556432329</v>
      </c>
      <c r="K24" s="5">
        <f t="shared" si="13"/>
        <v>5.137710708619507E-2</v>
      </c>
      <c r="L24" s="5">
        <f t="shared" si="14"/>
        <v>43.857643141516121</v>
      </c>
      <c r="M24" s="6">
        <f t="shared" si="15"/>
        <v>197.64834915029408</v>
      </c>
    </row>
    <row r="25" spans="2:13" x14ac:dyDescent="0.2">
      <c r="B25" s="1">
        <v>0</v>
      </c>
      <c r="C25">
        <v>499.99999999999994</v>
      </c>
      <c r="D25">
        <v>500</v>
      </c>
      <c r="E25">
        <v>500</v>
      </c>
      <c r="F25">
        <f>AVERAGE(C25:E25)</f>
        <v>500</v>
      </c>
      <c r="G25">
        <f>STDEV(C25:E25)</f>
        <v>4.0194366942304644E-14</v>
      </c>
      <c r="H25" s="6">
        <f t="shared" si="10"/>
        <v>2.3206228574046183E-14</v>
      </c>
      <c r="I25" s="5">
        <f t="shared" si="11"/>
        <v>0</v>
      </c>
      <c r="J25" s="6">
        <f t="shared" si="12"/>
        <v>2.3206228574046183E-14</v>
      </c>
      <c r="K25" s="5"/>
      <c r="L25" s="5"/>
      <c r="M25" s="6"/>
    </row>
    <row r="28" spans="2:13" x14ac:dyDescent="0.2">
      <c r="B28" t="s">
        <v>5</v>
      </c>
      <c r="C28" t="s">
        <v>1</v>
      </c>
      <c r="D28" t="s">
        <v>2</v>
      </c>
      <c r="E28" t="s">
        <v>3</v>
      </c>
      <c r="F28" t="s">
        <v>4</v>
      </c>
      <c r="G28" t="s">
        <v>0</v>
      </c>
    </row>
    <row r="29" spans="2:13" x14ac:dyDescent="0.2">
      <c r="B29" s="1">
        <v>96</v>
      </c>
      <c r="C29">
        <v>71.204901293396858</v>
      </c>
      <c r="D29">
        <v>81.187640286310938</v>
      </c>
      <c r="E29">
        <v>68.261039907499622</v>
      </c>
      <c r="F29">
        <f t="shared" ref="F29:F37" si="16">AVERAGE(C29:E29)</f>
        <v>73.551193829069135</v>
      </c>
      <c r="G29">
        <f t="shared" ref="G29:G37" si="17">STDEV(C29:E29)</f>
        <v>6.7751801330728325</v>
      </c>
      <c r="H29" s="6">
        <f>STDEV(C29:E29)/SQRT(3)</f>
        <v>3.9116520736378044</v>
      </c>
      <c r="I29" s="5">
        <f>($F$38-F29)/1000*1</f>
        <v>2.6448806170930865E-2</v>
      </c>
      <c r="J29" s="6">
        <f>0+H29</f>
        <v>3.9116520736378044</v>
      </c>
      <c r="K29" s="5">
        <f>I29*SQRT((J29/($F$38-F29))^2+(1/1000)^2+(1/1000)^2)</f>
        <v>3.9118309043069174E-3</v>
      </c>
      <c r="L29" s="5">
        <f>B29/I29</f>
        <v>3629.653428573683</v>
      </c>
      <c r="M29" s="6">
        <f>(B29/I29)*SQRT((1/60)^2+(K29/I29)^2)</f>
        <v>540.23065419591467</v>
      </c>
    </row>
    <row r="30" spans="2:13" x14ac:dyDescent="0.2">
      <c r="B30" s="1">
        <v>72</v>
      </c>
      <c r="C30">
        <v>71.138369595889699</v>
      </c>
      <c r="D30">
        <v>78.18741957253566</v>
      </c>
      <c r="E30">
        <v>73.016972126435718</v>
      </c>
      <c r="F30">
        <f t="shared" si="16"/>
        <v>74.114253764953688</v>
      </c>
      <c r="G30">
        <f t="shared" si="17"/>
        <v>3.650383081127873</v>
      </c>
      <c r="H30" s="6">
        <f t="shared" ref="H30:H38" si="18">STDEV(C30:E30)/SQRT(3)</f>
        <v>2.107549654534433</v>
      </c>
      <c r="I30" s="5">
        <f t="shared" ref="I30:I38" si="19">($F$38-F30)/1000*1</f>
        <v>2.5885746235046313E-2</v>
      </c>
      <c r="J30" s="6">
        <f t="shared" ref="J30:J38" si="20">0+H30</f>
        <v>2.107549654534433</v>
      </c>
      <c r="K30" s="5">
        <f t="shared" ref="K30:K37" si="21">I30*SQRT((J30/($F$38-F30))^2+(1/1000)^2+(1/1000)^2)</f>
        <v>2.1078675693801305E-3</v>
      </c>
      <c r="L30" s="5">
        <f t="shared" ref="L30:L37" si="22">B30/I30</f>
        <v>2781.4535206452852</v>
      </c>
      <c r="M30" s="6">
        <f t="shared" ref="M30:M37" si="23">(B30/I30)*SQRT((1/60)^2+(K30/I30)^2)</f>
        <v>231.18828024207656</v>
      </c>
    </row>
    <row r="31" spans="2:13" x14ac:dyDescent="0.2">
      <c r="B31" s="1">
        <v>48</v>
      </c>
      <c r="C31">
        <v>72.715182891210347</v>
      </c>
      <c r="D31">
        <v>75.04935203455176</v>
      </c>
      <c r="E31">
        <v>72.12487727687693</v>
      </c>
      <c r="F31">
        <f t="shared" si="16"/>
        <v>73.296470734213017</v>
      </c>
      <c r="G31">
        <f t="shared" si="17"/>
        <v>1.5464668827318391</v>
      </c>
      <c r="H31" s="6">
        <f t="shared" si="18"/>
        <v>0.89285307103806877</v>
      </c>
      <c r="I31" s="5">
        <f t="shared" si="19"/>
        <v>2.6703529265786983E-2</v>
      </c>
      <c r="J31" s="6">
        <f t="shared" si="20"/>
        <v>0.89285307103806877</v>
      </c>
      <c r="K31" s="5">
        <f t="shared" si="21"/>
        <v>8.9365136569727701E-4</v>
      </c>
      <c r="L31" s="5">
        <f t="shared" si="22"/>
        <v>1797.515209403366</v>
      </c>
      <c r="M31" s="6">
        <f t="shared" si="23"/>
        <v>67.202276672156927</v>
      </c>
    </row>
    <row r="32" spans="2:13" x14ac:dyDescent="0.2">
      <c r="B32" s="1">
        <v>24</v>
      </c>
      <c r="C32">
        <v>73.736746108901755</v>
      </c>
      <c r="D32">
        <v>68.871272882716326</v>
      </c>
      <c r="E32">
        <v>83.86657590197413</v>
      </c>
      <c r="F32">
        <f t="shared" si="16"/>
        <v>75.491531631197404</v>
      </c>
      <c r="G32">
        <f t="shared" si="17"/>
        <v>7.6501132234617524</v>
      </c>
      <c r="H32" s="6">
        <f t="shared" si="18"/>
        <v>4.416794928896759</v>
      </c>
      <c r="I32" s="5">
        <f t="shared" si="19"/>
        <v>2.4508468368802595E-2</v>
      </c>
      <c r="J32" s="6">
        <f t="shared" si="20"/>
        <v>4.416794928896759</v>
      </c>
      <c r="K32" s="5">
        <f t="shared" si="21"/>
        <v>4.4169309224813208E-3</v>
      </c>
      <c r="L32" s="5">
        <f t="shared" si="22"/>
        <v>979.25336005697375</v>
      </c>
      <c r="M32" s="6">
        <f t="shared" si="23"/>
        <v>177.23469514345845</v>
      </c>
    </row>
    <row r="33" spans="2:13" x14ac:dyDescent="0.2">
      <c r="B33" s="1">
        <v>8</v>
      </c>
      <c r="C33">
        <v>80.445432870524755</v>
      </c>
      <c r="D33">
        <v>88.603331162267494</v>
      </c>
      <c r="E33">
        <v>82.130079374685934</v>
      </c>
      <c r="F33">
        <f t="shared" si="16"/>
        <v>83.726281135826056</v>
      </c>
      <c r="G33">
        <f t="shared" si="17"/>
        <v>4.3068226317443017</v>
      </c>
      <c r="H33" s="6">
        <f t="shared" si="18"/>
        <v>2.4865452057895454</v>
      </c>
      <c r="I33" s="5">
        <f t="shared" si="19"/>
        <v>1.6273718864173944E-2</v>
      </c>
      <c r="J33" s="6">
        <f t="shared" si="20"/>
        <v>2.4865452057895454</v>
      </c>
      <c r="K33" s="5">
        <f t="shared" si="21"/>
        <v>2.4866517102896247E-3</v>
      </c>
      <c r="L33" s="5">
        <f t="shared" si="22"/>
        <v>491.59015629867719</v>
      </c>
      <c r="M33" s="6">
        <f t="shared" si="23"/>
        <v>75.561314683568639</v>
      </c>
    </row>
    <row r="34" spans="2:13" x14ac:dyDescent="0.2">
      <c r="B34" s="1">
        <v>4</v>
      </c>
      <c r="C34">
        <v>86.118504587011259</v>
      </c>
      <c r="D34">
        <v>91.207943562163948</v>
      </c>
      <c r="E34">
        <v>89.651536029380921</v>
      </c>
      <c r="F34">
        <f t="shared" si="16"/>
        <v>88.992661392852042</v>
      </c>
      <c r="G34">
        <f t="shared" si="17"/>
        <v>2.6079079950118271</v>
      </c>
      <c r="H34" s="6">
        <f t="shared" si="18"/>
        <v>1.5056763829418558</v>
      </c>
      <c r="I34" s="5">
        <f t="shared" si="19"/>
        <v>1.1007338607147957E-2</v>
      </c>
      <c r="J34" s="6">
        <f t="shared" si="20"/>
        <v>1.5056763829418558</v>
      </c>
      <c r="K34" s="5">
        <f t="shared" si="21"/>
        <v>1.5057568506087876E-3</v>
      </c>
      <c r="L34" s="5">
        <f t="shared" si="22"/>
        <v>363.39392679375521</v>
      </c>
      <c r="M34" s="6">
        <f t="shared" si="23"/>
        <v>50.078330433195966</v>
      </c>
    </row>
    <row r="35" spans="2:13" x14ac:dyDescent="0.2">
      <c r="B35" s="1">
        <v>2</v>
      </c>
      <c r="C35">
        <v>86.400294740520295</v>
      </c>
      <c r="D35">
        <v>90.828656927938823</v>
      </c>
      <c r="E35">
        <v>89.996603778480107</v>
      </c>
      <c r="F35">
        <f t="shared" si="16"/>
        <v>89.075185148979742</v>
      </c>
      <c r="G35">
        <f t="shared" si="17"/>
        <v>2.3535838913946328</v>
      </c>
      <c r="H35" s="6">
        <f t="shared" si="18"/>
        <v>1.3588422932570583</v>
      </c>
      <c r="I35" s="5">
        <f t="shared" si="19"/>
        <v>1.0924814851020257E-2</v>
      </c>
      <c r="J35" s="6">
        <f t="shared" si="20"/>
        <v>1.3588422932570583</v>
      </c>
      <c r="K35" s="5">
        <f t="shared" si="21"/>
        <v>1.3589301237014208E-3</v>
      </c>
      <c r="L35" s="5">
        <f t="shared" si="22"/>
        <v>183.06946408462218</v>
      </c>
      <c r="M35" s="6">
        <f t="shared" si="23"/>
        <v>22.975383241772114</v>
      </c>
    </row>
    <row r="36" spans="2:13" x14ac:dyDescent="0.2">
      <c r="B36" s="1">
        <v>1</v>
      </c>
      <c r="C36">
        <v>90.029312508261313</v>
      </c>
      <c r="D36">
        <v>98.413434111016855</v>
      </c>
      <c r="E36">
        <v>88.306977957925241</v>
      </c>
      <c r="F36">
        <f t="shared" si="16"/>
        <v>92.249908192401151</v>
      </c>
      <c r="G36">
        <f t="shared" si="17"/>
        <v>5.4067918295331241</v>
      </c>
      <c r="H36" s="6">
        <f t="shared" si="18"/>
        <v>3.1216127182332185</v>
      </c>
      <c r="I36" s="5">
        <f t="shared" si="19"/>
        <v>7.7500918075988495E-3</v>
      </c>
      <c r="J36" s="6">
        <f t="shared" si="20"/>
        <v>3.1216127182332185</v>
      </c>
      <c r="K36" s="5">
        <f t="shared" si="21"/>
        <v>3.1216319594855246E-3</v>
      </c>
      <c r="L36" s="5">
        <f t="shared" si="22"/>
        <v>129.03072954819902</v>
      </c>
      <c r="M36" s="6">
        <f t="shared" si="23"/>
        <v>52.016302749986139</v>
      </c>
    </row>
    <row r="37" spans="2:13" x14ac:dyDescent="0.2">
      <c r="B37" s="1">
        <v>0.5</v>
      </c>
      <c r="C37">
        <v>92.258214073236871</v>
      </c>
      <c r="D37">
        <v>100.1983274187109</v>
      </c>
      <c r="E37">
        <v>96.163671987083916</v>
      </c>
      <c r="F37">
        <f t="shared" si="16"/>
        <v>96.206737826343897</v>
      </c>
      <c r="G37">
        <f t="shared" si="17"/>
        <v>3.9702318552733264</v>
      </c>
      <c r="H37" s="6">
        <f t="shared" si="18"/>
        <v>2.2922144303872827</v>
      </c>
      <c r="I37" s="5">
        <f t="shared" si="19"/>
        <v>3.7932621736561033E-3</v>
      </c>
      <c r="J37" s="6">
        <f t="shared" si="20"/>
        <v>2.2922144303872827</v>
      </c>
      <c r="K37" s="5">
        <f t="shared" si="21"/>
        <v>2.2922207076439059E-3</v>
      </c>
      <c r="L37" s="5">
        <f t="shared" si="22"/>
        <v>131.81266601408657</v>
      </c>
      <c r="M37" s="6">
        <f t="shared" si="23"/>
        <v>79.683029128673851</v>
      </c>
    </row>
    <row r="38" spans="2:13" x14ac:dyDescent="0.2">
      <c r="B38" s="1">
        <v>0</v>
      </c>
      <c r="C38">
        <v>100</v>
      </c>
      <c r="D38">
        <v>99.999999999999986</v>
      </c>
      <c r="E38">
        <v>100</v>
      </c>
      <c r="F38">
        <f>AVERAGE(C38:E38)</f>
        <v>100</v>
      </c>
      <c r="G38">
        <f>STDEV(C38:E38)</f>
        <v>1.0048591735576161E-14</v>
      </c>
      <c r="H38" s="6">
        <f t="shared" si="18"/>
        <v>5.8015571435115458E-15</v>
      </c>
      <c r="I38" s="5">
        <f t="shared" si="19"/>
        <v>0</v>
      </c>
      <c r="J38" s="6">
        <f t="shared" si="20"/>
        <v>5.8015571435115458E-15</v>
      </c>
      <c r="K38" s="5"/>
      <c r="L38" s="5"/>
      <c r="M38" s="6"/>
    </row>
    <row r="41" spans="2:13" x14ac:dyDescent="0.2">
      <c r="B41" t="s">
        <v>5</v>
      </c>
      <c r="C41" t="s">
        <v>1</v>
      </c>
      <c r="D41" t="s">
        <v>2</v>
      </c>
      <c r="E41" t="s">
        <v>3</v>
      </c>
      <c r="F41" t="s">
        <v>4</v>
      </c>
      <c r="G41" t="s">
        <v>0</v>
      </c>
    </row>
    <row r="42" spans="2:13" x14ac:dyDescent="0.2">
      <c r="B42" s="1">
        <v>96</v>
      </c>
      <c r="C42">
        <v>12.578841422500558</v>
      </c>
      <c r="D42">
        <v>15.019332161687169</v>
      </c>
      <c r="E42">
        <v>14.193277310924369</v>
      </c>
      <c r="F42">
        <f t="shared" ref="F42:F50" si="24">AVERAGE(C42:E42)</f>
        <v>13.93048363170403</v>
      </c>
      <c r="G42">
        <f t="shared" ref="G42:G50" si="25">STDEV(C42:E42)</f>
        <v>1.2412872956703149</v>
      </c>
      <c r="H42" s="6">
        <f>STDEV(C42:E42)/SQRT(3)</f>
        <v>0.71665755429691891</v>
      </c>
      <c r="I42" s="5">
        <f>($F$51-F42)/1000*1</f>
        <v>6.0695163682959697E-3</v>
      </c>
      <c r="J42" s="6">
        <f>0+H42</f>
        <v>0.71665755429691891</v>
      </c>
      <c r="K42" s="5">
        <f>I42*SQRT((J42/($F$51-F42))^2+(1/1000)^2+(1/1000)^2)</f>
        <v>7.1670895640331661E-4</v>
      </c>
      <c r="L42" s="5">
        <f>B42/I42</f>
        <v>15816.746207565169</v>
      </c>
      <c r="M42" s="6">
        <f>(B42/I42)*SQRT((1/60)^2+(K42/I42)^2)</f>
        <v>1886.2065317235931</v>
      </c>
    </row>
    <row r="43" spans="2:13" x14ac:dyDescent="0.2">
      <c r="B43" s="1">
        <v>72</v>
      </c>
      <c r="C43">
        <v>15.079275724971851</v>
      </c>
      <c r="D43">
        <v>14.545109707893602</v>
      </c>
      <c r="E43">
        <v>15.04575203681871</v>
      </c>
      <c r="F43">
        <f t="shared" si="24"/>
        <v>14.890045823228055</v>
      </c>
      <c r="G43">
        <f t="shared" si="25"/>
        <v>0.29919333576028107</v>
      </c>
      <c r="H43" s="6">
        <f t="shared" ref="H43:H51" si="26">STDEV(C43:E43)/SQRT(3)</f>
        <v>0.17273935294094037</v>
      </c>
      <c r="I43" s="5">
        <f t="shared" ref="I43:I51" si="27">($F$51-F43)/1000*1</f>
        <v>5.1099541767719451E-3</v>
      </c>
      <c r="J43" s="6">
        <f t="shared" ref="J43:J51" si="28">0+H43</f>
        <v>0.17273935294094037</v>
      </c>
      <c r="K43" s="5">
        <f t="shared" ref="K43:K50" si="29">I43*SQRT((J43/($F$51-F43))^2+(1/1000)^2+(1/1000)^2)</f>
        <v>1.728904488912912E-4</v>
      </c>
      <c r="L43" s="5">
        <f t="shared" ref="L43:L50" si="30">B43/I43</f>
        <v>14090.145920933437</v>
      </c>
      <c r="M43" s="6">
        <f t="shared" ref="M43:M50" si="31">(B43/I43)*SQRT((1/60)^2+(K43/I43)^2)</f>
        <v>531.42844732928324</v>
      </c>
    </row>
    <row r="44" spans="2:13" x14ac:dyDescent="0.2">
      <c r="B44" s="1">
        <v>48</v>
      </c>
      <c r="C44">
        <v>16.42634665108686</v>
      </c>
      <c r="D44">
        <v>16.481362993956761</v>
      </c>
      <c r="E44">
        <v>17.237513130593612</v>
      </c>
      <c r="F44">
        <f t="shared" si="24"/>
        <v>16.715074258545744</v>
      </c>
      <c r="G44">
        <f t="shared" si="25"/>
        <v>0.45328079681989725</v>
      </c>
      <c r="H44" s="6">
        <f t="shared" si="26"/>
        <v>0.26170179006245575</v>
      </c>
      <c r="I44" s="5">
        <f t="shared" si="27"/>
        <v>3.2849257414542558E-3</v>
      </c>
      <c r="J44" s="6">
        <f t="shared" si="28"/>
        <v>0.26170179006245575</v>
      </c>
      <c r="K44" s="5">
        <f t="shared" si="29"/>
        <v>2.6174301976585241E-4</v>
      </c>
      <c r="L44" s="5">
        <f t="shared" si="30"/>
        <v>14612.202459940578</v>
      </c>
      <c r="M44" s="6">
        <f t="shared" si="31"/>
        <v>1189.4985135689617</v>
      </c>
    </row>
    <row r="45" spans="2:13" x14ac:dyDescent="0.2">
      <c r="B45" s="1">
        <v>24</v>
      </c>
      <c r="C45">
        <v>17.576863338953576</v>
      </c>
      <c r="D45">
        <v>17.614338768292928</v>
      </c>
      <c r="E45">
        <v>17.833179182062015</v>
      </c>
      <c r="F45">
        <f t="shared" si="24"/>
        <v>17.674793763102841</v>
      </c>
      <c r="G45">
        <f t="shared" si="25"/>
        <v>0.13843972571194038</v>
      </c>
      <c r="H45" s="6">
        <f t="shared" si="26"/>
        <v>7.9928212906326734E-2</v>
      </c>
      <c r="I45" s="5">
        <f t="shared" si="27"/>
        <v>2.3252062368971592E-3</v>
      </c>
      <c r="J45" s="6">
        <f t="shared" si="28"/>
        <v>7.9928212906326734E-2</v>
      </c>
      <c r="K45" s="5">
        <f t="shared" si="29"/>
        <v>7.9995827306724614E-5</v>
      </c>
      <c r="L45" s="5">
        <f t="shared" si="30"/>
        <v>10321.665071751435</v>
      </c>
      <c r="M45" s="6">
        <f t="shared" si="31"/>
        <v>394.57879930662222</v>
      </c>
    </row>
    <row r="46" spans="2:13" x14ac:dyDescent="0.2">
      <c r="B46" s="1">
        <v>8</v>
      </c>
      <c r="C46">
        <v>18.521556987176716</v>
      </c>
      <c r="D46">
        <v>18.223632269532516</v>
      </c>
      <c r="E46">
        <v>18.76405544225247</v>
      </c>
      <c r="F46">
        <f t="shared" si="24"/>
        <v>18.503081566320567</v>
      </c>
      <c r="G46">
        <f t="shared" si="25"/>
        <v>0.27068488558660653</v>
      </c>
      <c r="H46" s="6">
        <f t="shared" si="26"/>
        <v>0.15627999155899033</v>
      </c>
      <c r="I46" s="5">
        <f t="shared" si="27"/>
        <v>1.4969184336794327E-3</v>
      </c>
      <c r="J46" s="6">
        <f t="shared" si="28"/>
        <v>0.15627999155899033</v>
      </c>
      <c r="K46" s="5">
        <f t="shared" si="29"/>
        <v>1.5629432904386601E-4</v>
      </c>
      <c r="L46" s="5">
        <f t="shared" si="30"/>
        <v>5344.3125690796405</v>
      </c>
      <c r="M46" s="6">
        <f t="shared" si="31"/>
        <v>565.06789106999122</v>
      </c>
    </row>
    <row r="47" spans="2:13" x14ac:dyDescent="0.2">
      <c r="B47" s="1">
        <v>4</v>
      </c>
      <c r="C47">
        <v>18.50379573595189</v>
      </c>
      <c r="D47">
        <v>19.276407350692907</v>
      </c>
      <c r="E47">
        <v>19.616928960263252</v>
      </c>
      <c r="F47">
        <f t="shared" si="24"/>
        <v>19.132377348969349</v>
      </c>
      <c r="G47">
        <f t="shared" si="25"/>
        <v>0.57037257543978925</v>
      </c>
      <c r="H47" s="6">
        <f t="shared" si="26"/>
        <v>0.32930475996854247</v>
      </c>
      <c r="I47" s="5">
        <f t="shared" si="27"/>
        <v>8.6762265103065058E-4</v>
      </c>
      <c r="J47" s="6">
        <f t="shared" si="28"/>
        <v>0.32930475996854247</v>
      </c>
      <c r="K47" s="5">
        <f t="shared" si="29"/>
        <v>3.2930704589496484E-4</v>
      </c>
      <c r="L47" s="5">
        <f t="shared" si="30"/>
        <v>4610.2991839233246</v>
      </c>
      <c r="M47" s="6">
        <f t="shared" si="31"/>
        <v>1751.5299030378515</v>
      </c>
    </row>
    <row r="48" spans="2:13" x14ac:dyDescent="0.2">
      <c r="B48" s="1">
        <v>2</v>
      </c>
      <c r="C48">
        <v>19.088089770956302</v>
      </c>
      <c r="D48">
        <v>19.529459059001535</v>
      </c>
      <c r="E48">
        <v>19.238935147935393</v>
      </c>
      <c r="F48">
        <f t="shared" si="24"/>
        <v>19.285494659297743</v>
      </c>
      <c r="G48">
        <f t="shared" si="25"/>
        <v>0.22433803329153695</v>
      </c>
      <c r="H48" s="6">
        <f t="shared" si="26"/>
        <v>0.12952162391034008</v>
      </c>
      <c r="I48" s="5">
        <f t="shared" si="27"/>
        <v>7.145053407022566E-4</v>
      </c>
      <c r="J48" s="6">
        <f t="shared" si="28"/>
        <v>0.12952162391034008</v>
      </c>
      <c r="K48" s="5">
        <f t="shared" si="29"/>
        <v>1.2952556541523131E-4</v>
      </c>
      <c r="L48" s="5">
        <f t="shared" si="30"/>
        <v>2799.1393290836509</v>
      </c>
      <c r="M48" s="6">
        <f t="shared" si="31"/>
        <v>509.56818944898311</v>
      </c>
    </row>
    <row r="49" spans="2:13" x14ac:dyDescent="0.2">
      <c r="B49" s="1">
        <v>1</v>
      </c>
      <c r="C49">
        <v>19.477598233279259</v>
      </c>
      <c r="D49">
        <v>19.57788769372689</v>
      </c>
      <c r="E49">
        <v>19.743276032849423</v>
      </c>
      <c r="F49">
        <f t="shared" si="24"/>
        <v>19.599587319951855</v>
      </c>
      <c r="G49">
        <f t="shared" si="25"/>
        <v>0.13416157657779076</v>
      </c>
      <c r="H49" s="6">
        <f t="shared" si="26"/>
        <v>7.7458222352092099E-2</v>
      </c>
      <c r="I49" s="5">
        <f t="shared" si="27"/>
        <v>4.0041268004814513E-4</v>
      </c>
      <c r="J49" s="6">
        <f t="shared" si="28"/>
        <v>7.7458222352092099E-2</v>
      </c>
      <c r="K49" s="5">
        <f t="shared" si="29"/>
        <v>7.746029221849622E-5</v>
      </c>
      <c r="L49" s="5">
        <f t="shared" si="30"/>
        <v>2497.4234079694011</v>
      </c>
      <c r="M49" s="6">
        <f t="shared" si="31"/>
        <v>484.91914118210155</v>
      </c>
    </row>
    <row r="50" spans="2:13" x14ac:dyDescent="0.2">
      <c r="B50" s="1">
        <v>0.5</v>
      </c>
      <c r="C50">
        <v>19.36020674048288</v>
      </c>
      <c r="D50">
        <v>19.77604486171392</v>
      </c>
      <c r="E50">
        <v>19.892731464509428</v>
      </c>
      <c r="F50">
        <f t="shared" si="24"/>
        <v>19.676327688902077</v>
      </c>
      <c r="G50">
        <f t="shared" si="25"/>
        <v>0.27991656138942206</v>
      </c>
      <c r="H50" s="6">
        <f t="shared" si="26"/>
        <v>0.16160990206881723</v>
      </c>
      <c r="I50" s="5">
        <f t="shared" si="27"/>
        <v>3.2367231109792271E-4</v>
      </c>
      <c r="J50" s="6">
        <f t="shared" si="28"/>
        <v>0.16160990206881723</v>
      </c>
      <c r="K50" s="5">
        <f t="shared" si="29"/>
        <v>1.6161055031842022E-4</v>
      </c>
      <c r="L50" s="5">
        <f t="shared" si="30"/>
        <v>1544.772236784665</v>
      </c>
      <c r="M50" s="6">
        <f t="shared" si="31"/>
        <v>771.73896806531445</v>
      </c>
    </row>
    <row r="51" spans="2:13" x14ac:dyDescent="0.2">
      <c r="B51" s="1">
        <v>0</v>
      </c>
      <c r="C51">
        <v>20.000000000000004</v>
      </c>
      <c r="D51">
        <v>20</v>
      </c>
      <c r="E51">
        <v>20</v>
      </c>
      <c r="F51">
        <f>AVERAGE(C51:E51)</f>
        <v>20</v>
      </c>
      <c r="G51">
        <f>STDEV(C51:E51)</f>
        <v>2.5121479338940403E-15</v>
      </c>
      <c r="H51" s="6">
        <f t="shared" si="26"/>
        <v>1.4503892858778864E-15</v>
      </c>
      <c r="I51" s="5">
        <f t="shared" si="27"/>
        <v>0</v>
      </c>
      <c r="J51" s="6">
        <f t="shared" si="28"/>
        <v>1.4503892858778864E-15</v>
      </c>
      <c r="K51" s="5"/>
      <c r="L51" s="5"/>
      <c r="M51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B1:M51"/>
  <sheetViews>
    <sheetView zoomScaleNormal="100" workbookViewId="0">
      <selection activeCell="M12" sqref="M12"/>
    </sheetView>
  </sheetViews>
  <sheetFormatPr baseColWidth="10" defaultRowHeight="16" x14ac:dyDescent="0.2"/>
  <cols>
    <col min="3" max="7" width="8.83203125" customWidth="1"/>
    <col min="8" max="8" width="10.83203125" style="4"/>
    <col min="11" max="11" width="11.83203125" bestFit="1" customWidth="1"/>
    <col min="12" max="12" width="12.1640625" customWidth="1"/>
    <col min="13" max="13" width="14.6640625" customWidth="1"/>
  </cols>
  <sheetData>
    <row r="1" spans="2:13" x14ac:dyDescent="0.2">
      <c r="H1" s="8" t="s">
        <v>6</v>
      </c>
      <c r="I1" s="9" t="s">
        <v>7</v>
      </c>
      <c r="L1" s="8" t="s">
        <v>9</v>
      </c>
      <c r="M1" s="8" t="s">
        <v>9</v>
      </c>
    </row>
    <row r="2" spans="2:13" x14ac:dyDescent="0.2">
      <c r="B2" t="s">
        <v>5</v>
      </c>
      <c r="C2" t="s">
        <v>1</v>
      </c>
      <c r="D2" t="s">
        <v>2</v>
      </c>
      <c r="E2" t="s">
        <v>3</v>
      </c>
      <c r="F2" t="s">
        <v>4</v>
      </c>
      <c r="G2" t="s">
        <v>0</v>
      </c>
      <c r="J2" s="9" t="s">
        <v>6</v>
      </c>
      <c r="K2" s="9" t="s">
        <v>8</v>
      </c>
      <c r="L2" s="9"/>
    </row>
    <row r="3" spans="2:13" x14ac:dyDescent="0.2">
      <c r="B3" s="1">
        <v>96</v>
      </c>
      <c r="C3">
        <v>999.99999999999989</v>
      </c>
      <c r="D3">
        <v>1000.0000000000001</v>
      </c>
      <c r="E3">
        <v>1000</v>
      </c>
      <c r="F3">
        <f t="shared" ref="F3:F11" si="0">AVERAGE(C3:E3)</f>
        <v>1000</v>
      </c>
      <c r="G3">
        <f t="shared" ref="G3:G11" si="1">STDEV(C3:E3)</f>
        <v>1.1368683772161603E-13</v>
      </c>
      <c r="H3" s="6">
        <f>STDEV(C3:E3)/SQRT(3)</f>
        <v>6.5637126361892324E-14</v>
      </c>
      <c r="I3" s="5">
        <f>($F$12-F3)/1000*1</f>
        <v>0</v>
      </c>
      <c r="J3" s="6">
        <f>0+H3</f>
        <v>6.5637126361892324E-14</v>
      </c>
      <c r="K3" s="5"/>
      <c r="L3" s="5"/>
      <c r="M3" s="6"/>
    </row>
    <row r="4" spans="2:13" x14ac:dyDescent="0.2">
      <c r="B4" s="1">
        <v>72</v>
      </c>
      <c r="C4">
        <v>999.99999999999989</v>
      </c>
      <c r="D4">
        <v>1000.0000000000001</v>
      </c>
      <c r="E4">
        <v>1000</v>
      </c>
      <c r="F4">
        <f t="shared" si="0"/>
        <v>1000</v>
      </c>
      <c r="G4">
        <f t="shared" si="1"/>
        <v>1.1368683772161603E-13</v>
      </c>
      <c r="H4" s="6">
        <f t="shared" ref="H4:H12" si="2">STDEV(C4:E4)/SQRT(3)</f>
        <v>6.5637126361892324E-14</v>
      </c>
      <c r="I4" s="5">
        <f t="shared" ref="I4:I12" si="3">($F$12-F4)/1000*1</f>
        <v>0</v>
      </c>
      <c r="J4" s="6">
        <f t="shared" ref="J4:J12" si="4">0+H4</f>
        <v>6.5637126361892324E-14</v>
      </c>
      <c r="K4" s="5"/>
      <c r="L4" s="5"/>
      <c r="M4" s="6"/>
    </row>
    <row r="5" spans="2:13" x14ac:dyDescent="0.2">
      <c r="B5" s="1">
        <v>48</v>
      </c>
      <c r="C5">
        <v>999.99999999999989</v>
      </c>
      <c r="D5">
        <v>1000.0000000000001</v>
      </c>
      <c r="E5">
        <v>1000</v>
      </c>
      <c r="F5">
        <f t="shared" si="0"/>
        <v>1000</v>
      </c>
      <c r="G5">
        <f t="shared" si="1"/>
        <v>1.1368683772161603E-13</v>
      </c>
      <c r="H5" s="6">
        <f t="shared" si="2"/>
        <v>6.5637126361892324E-14</v>
      </c>
      <c r="I5" s="5">
        <f t="shared" si="3"/>
        <v>0</v>
      </c>
      <c r="J5" s="6">
        <f t="shared" si="4"/>
        <v>6.5637126361892324E-14</v>
      </c>
      <c r="K5" s="5"/>
      <c r="L5" s="5"/>
      <c r="M5" s="6"/>
    </row>
    <row r="6" spans="2:13" x14ac:dyDescent="0.2">
      <c r="B6" s="1">
        <v>24</v>
      </c>
      <c r="C6">
        <v>999.99999999999989</v>
      </c>
      <c r="D6">
        <v>1000.0000000000001</v>
      </c>
      <c r="E6">
        <v>1000</v>
      </c>
      <c r="F6">
        <f t="shared" si="0"/>
        <v>1000</v>
      </c>
      <c r="G6">
        <f t="shared" si="1"/>
        <v>1.1368683772161603E-13</v>
      </c>
      <c r="H6" s="6">
        <f t="shared" si="2"/>
        <v>6.5637126361892324E-14</v>
      </c>
      <c r="I6" s="5">
        <f t="shared" si="3"/>
        <v>0</v>
      </c>
      <c r="J6" s="6">
        <f t="shared" si="4"/>
        <v>6.5637126361892324E-14</v>
      </c>
      <c r="K6" s="5"/>
      <c r="L6" s="5"/>
      <c r="M6" s="6"/>
    </row>
    <row r="7" spans="2:13" x14ac:dyDescent="0.2">
      <c r="B7" s="1">
        <v>8</v>
      </c>
      <c r="C7">
        <v>999.99999999999989</v>
      </c>
      <c r="D7">
        <v>1000.0000000000001</v>
      </c>
      <c r="E7">
        <v>1000</v>
      </c>
      <c r="F7">
        <f t="shared" si="0"/>
        <v>1000</v>
      </c>
      <c r="G7">
        <f t="shared" si="1"/>
        <v>1.1368683772161603E-13</v>
      </c>
      <c r="H7" s="6">
        <f t="shared" si="2"/>
        <v>6.5637126361892324E-14</v>
      </c>
      <c r="I7" s="5">
        <f t="shared" si="3"/>
        <v>0</v>
      </c>
      <c r="J7" s="6">
        <f t="shared" si="4"/>
        <v>6.5637126361892324E-14</v>
      </c>
      <c r="K7" s="5"/>
      <c r="L7" s="5"/>
      <c r="M7" s="6"/>
    </row>
    <row r="8" spans="2:13" x14ac:dyDescent="0.2">
      <c r="B8" s="1">
        <v>4</v>
      </c>
      <c r="C8">
        <v>999.99999999999989</v>
      </c>
      <c r="D8">
        <v>1000.0000000000001</v>
      </c>
      <c r="E8">
        <v>1000</v>
      </c>
      <c r="F8">
        <f t="shared" si="0"/>
        <v>1000</v>
      </c>
      <c r="G8">
        <f t="shared" si="1"/>
        <v>1.1368683772161603E-13</v>
      </c>
      <c r="H8" s="6">
        <f t="shared" si="2"/>
        <v>6.5637126361892324E-14</v>
      </c>
      <c r="I8" s="5">
        <f t="shared" si="3"/>
        <v>0</v>
      </c>
      <c r="J8" s="6">
        <f t="shared" si="4"/>
        <v>6.5637126361892324E-14</v>
      </c>
      <c r="K8" s="5"/>
      <c r="L8" s="5"/>
      <c r="M8" s="6"/>
    </row>
    <row r="9" spans="2:13" x14ac:dyDescent="0.2">
      <c r="B9" s="1">
        <v>2</v>
      </c>
      <c r="C9">
        <v>999.99999999999989</v>
      </c>
      <c r="D9">
        <v>1000.0000000000001</v>
      </c>
      <c r="E9">
        <v>1000</v>
      </c>
      <c r="F9">
        <f t="shared" si="0"/>
        <v>1000</v>
      </c>
      <c r="G9">
        <f t="shared" si="1"/>
        <v>1.1368683772161603E-13</v>
      </c>
      <c r="H9" s="6">
        <f t="shared" si="2"/>
        <v>6.5637126361892324E-14</v>
      </c>
      <c r="I9" s="5">
        <f t="shared" si="3"/>
        <v>0</v>
      </c>
      <c r="J9" s="6">
        <f t="shared" si="4"/>
        <v>6.5637126361892324E-14</v>
      </c>
      <c r="K9" s="5"/>
      <c r="L9" s="5"/>
      <c r="M9" s="6"/>
    </row>
    <row r="10" spans="2:13" x14ac:dyDescent="0.2">
      <c r="B10" s="1">
        <v>1</v>
      </c>
      <c r="C10">
        <v>999.99999999999989</v>
      </c>
      <c r="D10">
        <v>1000.0000000000001</v>
      </c>
      <c r="E10">
        <v>1000</v>
      </c>
      <c r="F10">
        <f t="shared" si="0"/>
        <v>1000</v>
      </c>
      <c r="G10">
        <f t="shared" si="1"/>
        <v>1.1368683772161603E-13</v>
      </c>
      <c r="H10" s="6">
        <f t="shared" si="2"/>
        <v>6.5637126361892324E-14</v>
      </c>
      <c r="I10" s="5">
        <f t="shared" si="3"/>
        <v>0</v>
      </c>
      <c r="J10" s="6">
        <f t="shared" si="4"/>
        <v>6.5637126361892324E-14</v>
      </c>
      <c r="K10" s="5"/>
      <c r="L10" s="5"/>
      <c r="M10" s="6"/>
    </row>
    <row r="11" spans="2:13" x14ac:dyDescent="0.2">
      <c r="B11" s="1">
        <v>0.5</v>
      </c>
      <c r="C11">
        <v>999.99999999999989</v>
      </c>
      <c r="D11">
        <v>1000.0000000000001</v>
      </c>
      <c r="E11">
        <v>1000</v>
      </c>
      <c r="F11">
        <f t="shared" si="0"/>
        <v>1000</v>
      </c>
      <c r="G11">
        <f t="shared" si="1"/>
        <v>1.1368683772161603E-13</v>
      </c>
      <c r="H11" s="6">
        <f t="shared" si="2"/>
        <v>6.5637126361892324E-14</v>
      </c>
      <c r="I11" s="5">
        <f t="shared" si="3"/>
        <v>0</v>
      </c>
      <c r="J11" s="6">
        <f t="shared" si="4"/>
        <v>6.5637126361892324E-14</v>
      </c>
      <c r="K11" s="5"/>
      <c r="L11" s="5"/>
      <c r="M11" s="6"/>
    </row>
    <row r="12" spans="2:13" x14ac:dyDescent="0.2">
      <c r="B12" s="1">
        <v>0</v>
      </c>
      <c r="C12">
        <v>999.99999999999989</v>
      </c>
      <c r="D12">
        <v>1000.0000000000001</v>
      </c>
      <c r="E12">
        <v>1000</v>
      </c>
      <c r="F12">
        <f>AVERAGE(C12:E12)</f>
        <v>1000</v>
      </c>
      <c r="G12">
        <f>STDEV(C12:E12)</f>
        <v>1.1368683772161603E-13</v>
      </c>
      <c r="H12" s="6">
        <f t="shared" si="2"/>
        <v>6.5637126361892324E-14</v>
      </c>
      <c r="I12" s="5">
        <f t="shared" si="3"/>
        <v>0</v>
      </c>
      <c r="J12" s="7">
        <f t="shared" si="4"/>
        <v>6.5637126361892324E-14</v>
      </c>
      <c r="K12" s="5"/>
      <c r="L12" s="5"/>
      <c r="M12" s="6"/>
    </row>
    <row r="15" spans="2:13" x14ac:dyDescent="0.2">
      <c r="B15" t="s">
        <v>5</v>
      </c>
      <c r="C15" t="s">
        <v>1</v>
      </c>
      <c r="D15" t="s">
        <v>2</v>
      </c>
      <c r="E15" t="s">
        <v>3</v>
      </c>
      <c r="F15" t="s">
        <v>4</v>
      </c>
      <c r="G15" t="s">
        <v>0</v>
      </c>
    </row>
    <row r="16" spans="2:13" x14ac:dyDescent="0.2">
      <c r="B16" s="1">
        <v>96</v>
      </c>
      <c r="C16">
        <v>397</v>
      </c>
      <c r="D16">
        <v>394.5</v>
      </c>
      <c r="E16" s="2">
        <v>396.4</v>
      </c>
      <c r="F16">
        <f t="shared" ref="F16:F24" si="5">AVERAGE(C16:E16)</f>
        <v>395.9666666666667</v>
      </c>
      <c r="G16">
        <f t="shared" ref="G16:G24" si="6">STDEV(C16:E16)</f>
        <v>1.3051181300301224</v>
      </c>
      <c r="H16" s="6">
        <f>STDEV(C16:E16)/SQRT(3)</f>
        <v>0.75351030369715222</v>
      </c>
      <c r="I16" s="5">
        <f>($F$25-F16)/1000*1</f>
        <v>0.1040333333333333</v>
      </c>
      <c r="J16" s="6">
        <f>0+H16</f>
        <v>0.75351030369715222</v>
      </c>
      <c r="K16" s="5">
        <f>I16*SQRT((J16/($F$25-F16))^2+(1/1000)^2+(1/1000)^2)</f>
        <v>7.6773930905396745E-4</v>
      </c>
      <c r="L16" s="5">
        <f>B16/I16</f>
        <v>922.78115988465265</v>
      </c>
      <c r="M16" s="6">
        <f>(B16/I16)*SQRT((1/60)^2+(K16/I16)^2)</f>
        <v>16.819908407303842</v>
      </c>
    </row>
    <row r="17" spans="2:13" x14ac:dyDescent="0.2">
      <c r="B17" s="1">
        <v>72</v>
      </c>
      <c r="C17">
        <v>395.20000000000005</v>
      </c>
      <c r="D17">
        <v>383.1</v>
      </c>
      <c r="E17" s="2">
        <v>382.3</v>
      </c>
      <c r="F17">
        <f t="shared" si="5"/>
        <v>386.86666666666673</v>
      </c>
      <c r="G17">
        <f t="shared" si="6"/>
        <v>7.2279549897141431</v>
      </c>
      <c r="H17" s="6">
        <f t="shared" ref="H17:H25" si="7">STDEV(C17:E17)/SQRT(3)</f>
        <v>4.1730617590019596</v>
      </c>
      <c r="I17" s="5">
        <f t="shared" ref="I17:I25" si="8">($F$25-F17)/1000*1</f>
        <v>0.11313333333333327</v>
      </c>
      <c r="J17" s="6">
        <f t="shared" ref="J17:J25" si="9">0+H17</f>
        <v>4.1730617590019596</v>
      </c>
      <c r="K17" s="5">
        <f t="shared" ref="K17:K24" si="10">I17*SQRT((J17/($F$25-F17))^2+(1/1000)^2+(1/1000)^2)</f>
        <v>4.1761277215462116E-3</v>
      </c>
      <c r="L17" s="5">
        <f t="shared" ref="L17:L24" si="11">B17/I17</f>
        <v>636.41720683559265</v>
      </c>
      <c r="M17" s="6">
        <f t="shared" ref="M17:M24" si="12">(B17/I17)*SQRT((1/60)^2+(K17/I17)^2)</f>
        <v>25.775851357842406</v>
      </c>
    </row>
    <row r="18" spans="2:13" x14ac:dyDescent="0.2">
      <c r="B18" s="1">
        <v>48</v>
      </c>
      <c r="C18">
        <v>427.8</v>
      </c>
      <c r="D18">
        <v>433.8</v>
      </c>
      <c r="E18" s="2">
        <v>421.3</v>
      </c>
      <c r="F18">
        <f t="shared" si="5"/>
        <v>427.63333333333338</v>
      </c>
      <c r="G18">
        <f t="shared" si="6"/>
        <v>6.2516664445036838</v>
      </c>
      <c r="H18" s="6">
        <f t="shared" si="7"/>
        <v>3.6094013046179527</v>
      </c>
      <c r="I18" s="5">
        <f t="shared" si="8"/>
        <v>7.2366666666666621E-2</v>
      </c>
      <c r="J18" s="6">
        <f t="shared" si="9"/>
        <v>3.6094013046179527</v>
      </c>
      <c r="K18" s="5">
        <f t="shared" si="10"/>
        <v>3.6108519281004411E-3</v>
      </c>
      <c r="L18" s="5">
        <f t="shared" si="11"/>
        <v>663.28880700138222</v>
      </c>
      <c r="M18" s="6">
        <f t="shared" si="12"/>
        <v>34.893343167800957</v>
      </c>
    </row>
    <row r="19" spans="2:13" x14ac:dyDescent="0.2">
      <c r="B19" s="1">
        <v>24</v>
      </c>
      <c r="C19">
        <v>413.2</v>
      </c>
      <c r="D19">
        <v>377.1</v>
      </c>
      <c r="E19" s="2">
        <v>402.4</v>
      </c>
      <c r="F19">
        <f t="shared" si="5"/>
        <v>397.56666666666661</v>
      </c>
      <c r="G19">
        <f t="shared" si="6"/>
        <v>18.528986300748688</v>
      </c>
      <c r="H19" s="6">
        <f t="shared" si="7"/>
        <v>10.697715228548144</v>
      </c>
      <c r="I19" s="5">
        <f t="shared" si="8"/>
        <v>0.10243333333333339</v>
      </c>
      <c r="J19" s="6">
        <f t="shared" si="9"/>
        <v>10.697715228548144</v>
      </c>
      <c r="K19" s="5">
        <f t="shared" si="10"/>
        <v>1.069869600870435E-2</v>
      </c>
      <c r="L19" s="5">
        <f t="shared" si="11"/>
        <v>234.29873088187426</v>
      </c>
      <c r="M19" s="6">
        <f t="shared" si="12"/>
        <v>24.78104325256238</v>
      </c>
    </row>
    <row r="20" spans="2:13" x14ac:dyDescent="0.2">
      <c r="B20" s="1">
        <v>8</v>
      </c>
      <c r="C20">
        <v>441</v>
      </c>
      <c r="D20">
        <v>457.9</v>
      </c>
      <c r="E20" s="2">
        <v>427.9</v>
      </c>
      <c r="F20">
        <f t="shared" si="5"/>
        <v>442.26666666666665</v>
      </c>
      <c r="G20">
        <f t="shared" si="6"/>
        <v>15.040057624003085</v>
      </c>
      <c r="H20" s="6">
        <f t="shared" si="7"/>
        <v>8.6833813178456651</v>
      </c>
      <c r="I20" s="5">
        <f t="shared" si="8"/>
        <v>5.7733333333333352E-2</v>
      </c>
      <c r="J20" s="6">
        <f t="shared" si="9"/>
        <v>8.6833813178456651</v>
      </c>
      <c r="K20" s="5">
        <f t="shared" si="10"/>
        <v>8.6837651618791901E-3</v>
      </c>
      <c r="L20" s="5">
        <f t="shared" si="11"/>
        <v>138.56812933025401</v>
      </c>
      <c r="M20" s="6">
        <f t="shared" si="12"/>
        <v>20.969821460021905</v>
      </c>
    </row>
    <row r="21" spans="2:13" x14ac:dyDescent="0.2">
      <c r="B21" s="1">
        <v>4</v>
      </c>
      <c r="C21">
        <v>401.9</v>
      </c>
      <c r="D21">
        <v>405.90000000000003</v>
      </c>
      <c r="E21" s="2">
        <v>430.4</v>
      </c>
      <c r="F21">
        <f t="shared" si="5"/>
        <v>412.73333333333329</v>
      </c>
      <c r="G21">
        <f t="shared" si="6"/>
        <v>15.429949233012174</v>
      </c>
      <c r="H21" s="6">
        <f t="shared" si="7"/>
        <v>8.9084853432618392</v>
      </c>
      <c r="I21" s="5">
        <f t="shared" si="8"/>
        <v>8.7266666666666715E-2</v>
      </c>
      <c r="J21" s="6">
        <f t="shared" si="9"/>
        <v>8.9084853432618392</v>
      </c>
      <c r="K21" s="5">
        <f t="shared" si="10"/>
        <v>8.9093401581336659E-3</v>
      </c>
      <c r="L21" s="5">
        <f t="shared" si="11"/>
        <v>45.836516424751693</v>
      </c>
      <c r="M21" s="6">
        <f t="shared" si="12"/>
        <v>4.7415467868668992</v>
      </c>
    </row>
    <row r="22" spans="2:13" x14ac:dyDescent="0.2">
      <c r="B22" s="1">
        <v>2</v>
      </c>
      <c r="C22">
        <v>488.5</v>
      </c>
      <c r="D22">
        <v>413.7</v>
      </c>
      <c r="E22" s="2">
        <v>438.8</v>
      </c>
      <c r="F22">
        <f t="shared" si="5"/>
        <v>447</v>
      </c>
      <c r="G22">
        <f t="shared" si="6"/>
        <v>38.068228222495463</v>
      </c>
      <c r="H22" s="6">
        <f t="shared" si="7"/>
        <v>21.978701811829865</v>
      </c>
      <c r="I22" s="5">
        <f t="shared" si="8"/>
        <v>5.2999999999999999E-2</v>
      </c>
      <c r="J22" s="6">
        <f t="shared" si="9"/>
        <v>21.978701811829865</v>
      </c>
      <c r="K22" s="5">
        <f t="shared" si="10"/>
        <v>2.1978829617004935E-2</v>
      </c>
      <c r="L22" s="5">
        <f t="shared" si="11"/>
        <v>37.735849056603776</v>
      </c>
      <c r="M22" s="6">
        <f t="shared" si="12"/>
        <v>15.661497416868155</v>
      </c>
    </row>
    <row r="23" spans="2:13" x14ac:dyDescent="0.2">
      <c r="B23" s="1">
        <v>1</v>
      </c>
      <c r="C23">
        <v>488.8</v>
      </c>
      <c r="D23">
        <v>455.6</v>
      </c>
      <c r="E23" s="2">
        <v>420.7</v>
      </c>
      <c r="F23">
        <f t="shared" si="5"/>
        <v>455.03333333333336</v>
      </c>
      <c r="G23">
        <f t="shared" si="6"/>
        <v>34.053536282350095</v>
      </c>
      <c r="H23" s="6">
        <f t="shared" si="7"/>
        <v>19.660818339473515</v>
      </c>
      <c r="I23" s="5">
        <f t="shared" si="8"/>
        <v>4.4966666666666641E-2</v>
      </c>
      <c r="J23" s="6">
        <f t="shared" si="9"/>
        <v>19.660818339473515</v>
      </c>
      <c r="K23" s="5">
        <f t="shared" si="10"/>
        <v>1.9660921183403395E-2</v>
      </c>
      <c r="L23" s="5">
        <f t="shared" si="11"/>
        <v>22.238695329873995</v>
      </c>
      <c r="M23" s="6">
        <f t="shared" si="12"/>
        <v>9.730558372184726</v>
      </c>
    </row>
    <row r="24" spans="2:13" x14ac:dyDescent="0.2">
      <c r="B24" s="1">
        <v>0.5</v>
      </c>
      <c r="C24">
        <v>478.1</v>
      </c>
      <c r="D24">
        <v>477.9</v>
      </c>
      <c r="E24" s="2">
        <v>414.9</v>
      </c>
      <c r="F24">
        <f t="shared" si="5"/>
        <v>456.9666666666667</v>
      </c>
      <c r="G24">
        <f t="shared" si="6"/>
        <v>36.430939232105096</v>
      </c>
      <c r="H24" s="6">
        <f t="shared" si="7"/>
        <v>21.033412572486778</v>
      </c>
      <c r="I24" s="5">
        <f t="shared" si="8"/>
        <v>4.3033333333333305E-2</v>
      </c>
      <c r="J24" s="6">
        <f t="shared" si="9"/>
        <v>21.033412572486778</v>
      </c>
      <c r="K24" s="5">
        <f t="shared" si="10"/>
        <v>2.1033500616397655E-2</v>
      </c>
      <c r="L24" s="5">
        <f t="shared" si="11"/>
        <v>11.618900077459342</v>
      </c>
      <c r="M24" s="6">
        <f t="shared" si="12"/>
        <v>5.6822969792375293</v>
      </c>
    </row>
    <row r="25" spans="2:13" x14ac:dyDescent="0.2">
      <c r="B25" s="1">
        <v>0</v>
      </c>
      <c r="C25">
        <v>499.99999999999994</v>
      </c>
      <c r="D25">
        <v>500</v>
      </c>
      <c r="E25" s="2">
        <v>500</v>
      </c>
      <c r="F25">
        <f>AVERAGE(C25:E25)</f>
        <v>500</v>
      </c>
      <c r="G25">
        <f>STDEV(C25:E25)</f>
        <v>4.0194366942304644E-14</v>
      </c>
      <c r="H25" s="6">
        <f t="shared" si="7"/>
        <v>2.3206228574046183E-14</v>
      </c>
      <c r="I25" s="5">
        <f t="shared" si="8"/>
        <v>0</v>
      </c>
      <c r="J25" s="6">
        <f t="shared" si="9"/>
        <v>2.3206228574046183E-14</v>
      </c>
      <c r="K25" s="5"/>
      <c r="L25" s="5"/>
      <c r="M25" s="6"/>
    </row>
    <row r="28" spans="2:13" x14ac:dyDescent="0.2">
      <c r="B28" t="s">
        <v>5</v>
      </c>
      <c r="C28" t="s">
        <v>1</v>
      </c>
      <c r="D28" t="s">
        <v>2</v>
      </c>
      <c r="E28" t="s">
        <v>3</v>
      </c>
      <c r="F28" t="s">
        <v>4</v>
      </c>
      <c r="G28" t="s">
        <v>0</v>
      </c>
    </row>
    <row r="29" spans="2:13" x14ac:dyDescent="0.2">
      <c r="B29" s="1">
        <v>96</v>
      </c>
      <c r="C29">
        <v>84.276421558837797</v>
      </c>
      <c r="D29">
        <v>82.767804856442439</v>
      </c>
      <c r="E29">
        <v>81.557069626526697</v>
      </c>
      <c r="F29">
        <f t="shared" ref="F29:F36" si="13">AVERAGE(C29:E29)</f>
        <v>82.867098680602311</v>
      </c>
      <c r="G29">
        <f t="shared" ref="G29:G36" si="14">STDEV(C29:E29)</f>
        <v>1.3623924473433657</v>
      </c>
      <c r="H29" s="6">
        <f>STDEV(C29:E29)/SQRT(3)</f>
        <v>0.78657764621560533</v>
      </c>
      <c r="I29" s="5">
        <f>($F$38-F29)/1000*1</f>
        <v>1.7132901319397688E-2</v>
      </c>
      <c r="J29" s="6">
        <f>0+H29</f>
        <v>0.78657764621560533</v>
      </c>
      <c r="K29" s="5">
        <f>I29*SQRT((J29/($F$38-F29))^2+(1/1000)^2+(1/1000)^2)</f>
        <v>7.8695073933590187E-4</v>
      </c>
      <c r="L29" s="5">
        <f>B29/I29</f>
        <v>5603.2541255175402</v>
      </c>
      <c r="M29" s="6">
        <f>(B29/I29)*SQRT((1/60)^2+(K29/I29)^2)</f>
        <v>273.78871304784997</v>
      </c>
    </row>
    <row r="30" spans="2:13" x14ac:dyDescent="0.2">
      <c r="B30" s="1">
        <v>72</v>
      </c>
      <c r="C30">
        <v>80.653170989267906</v>
      </c>
      <c r="D30">
        <v>82.123255083894904</v>
      </c>
      <c r="E30">
        <v>84.25782546746008</v>
      </c>
      <c r="F30">
        <f t="shared" si="13"/>
        <v>82.344750513540973</v>
      </c>
      <c r="G30">
        <f t="shared" si="14"/>
        <v>1.812506178142103</v>
      </c>
      <c r="H30" s="6">
        <f t="shared" ref="H30:H38" si="15">STDEV(C30:E30)/SQRT(3)</f>
        <v>1.046450929858203</v>
      </c>
      <c r="I30" s="5">
        <f t="shared" ref="I30:I38" si="16">($F$38-F30)/1000*1</f>
        <v>1.7655249486459027E-2</v>
      </c>
      <c r="J30" s="6">
        <f t="shared" ref="J30:J38" si="17">0+H30</f>
        <v>1.046450929858203</v>
      </c>
      <c r="K30" s="5">
        <f t="shared" ref="K30:K36" si="18">I30*SQRT((J30/($F$38-F30))^2+(1/1000)^2+(1/1000)^2)</f>
        <v>1.0467487589053812E-3</v>
      </c>
      <c r="L30" s="5">
        <f t="shared" ref="L30:L36" si="19">B30/I30</f>
        <v>4078.1071972515333</v>
      </c>
      <c r="M30" s="6">
        <f t="shared" ref="M30:M36" si="20">(B30/I30)*SQRT((1/60)^2+(K30/I30)^2)</f>
        <v>251.15558087494642</v>
      </c>
    </row>
    <row r="31" spans="2:13" x14ac:dyDescent="0.2">
      <c r="B31" s="1">
        <v>48</v>
      </c>
      <c r="C31">
        <v>84.959462538613423</v>
      </c>
      <c r="D31">
        <v>76.855420236705456</v>
      </c>
      <c r="E31">
        <v>80.396918781070241</v>
      </c>
      <c r="F31">
        <f t="shared" si="13"/>
        <v>80.73726718546304</v>
      </c>
      <c r="G31">
        <f t="shared" si="14"/>
        <v>4.0627273087247673</v>
      </c>
      <c r="H31" s="6">
        <f t="shared" si="15"/>
        <v>2.3456167053362882</v>
      </c>
      <c r="I31" s="5">
        <f t="shared" si="16"/>
        <v>1.926273281453696E-2</v>
      </c>
      <c r="J31" s="6">
        <f t="shared" si="17"/>
        <v>2.3456167053362882</v>
      </c>
      <c r="K31" s="5">
        <f t="shared" si="18"/>
        <v>2.3457748899038951E-3</v>
      </c>
      <c r="L31" s="5">
        <f t="shared" si="19"/>
        <v>2491.8582665371323</v>
      </c>
      <c r="M31" s="6">
        <f t="shared" si="20"/>
        <v>306.28203708000228</v>
      </c>
    </row>
    <row r="32" spans="2:13" x14ac:dyDescent="0.2">
      <c r="B32" s="1">
        <v>24</v>
      </c>
      <c r="C32">
        <v>88.311963041206525</v>
      </c>
      <c r="D32">
        <v>79.584535714834971</v>
      </c>
      <c r="E32">
        <v>74.031706647543658</v>
      </c>
      <c r="F32">
        <f t="shared" si="13"/>
        <v>80.64273513452838</v>
      </c>
      <c r="G32">
        <f t="shared" si="14"/>
        <v>7.1986992002768737</v>
      </c>
      <c r="H32" s="6">
        <f t="shared" si="15"/>
        <v>4.1561709210949971</v>
      </c>
      <c r="I32" s="5">
        <f t="shared" si="16"/>
        <v>1.935726486547162E-2</v>
      </c>
      <c r="J32" s="6">
        <f t="shared" si="17"/>
        <v>4.1561709210949971</v>
      </c>
      <c r="K32" s="5">
        <f t="shared" si="18"/>
        <v>4.1562610761069598E-3</v>
      </c>
      <c r="L32" s="5">
        <f t="shared" si="19"/>
        <v>1239.8445837670913</v>
      </c>
      <c r="M32" s="6">
        <f t="shared" si="20"/>
        <v>267.01184733438004</v>
      </c>
    </row>
    <row r="33" spans="2:13" x14ac:dyDescent="0.2">
      <c r="B33" s="1">
        <v>8</v>
      </c>
      <c r="C33">
        <v>90.603944678950995</v>
      </c>
      <c r="D33">
        <v>93.850590293806675</v>
      </c>
      <c r="E33">
        <v>89.473480189927656</v>
      </c>
      <c r="F33">
        <f t="shared" si="13"/>
        <v>91.309338387561766</v>
      </c>
      <c r="G33">
        <f t="shared" si="14"/>
        <v>2.27221443276833</v>
      </c>
      <c r="H33" s="6">
        <f t="shared" si="15"/>
        <v>1.3118636144153482</v>
      </c>
      <c r="I33" s="5">
        <f t="shared" si="16"/>
        <v>8.6906616124382344E-3</v>
      </c>
      <c r="J33" s="6">
        <f t="shared" si="17"/>
        <v>1.3118636144153482</v>
      </c>
      <c r="K33" s="5">
        <f t="shared" si="18"/>
        <v>1.3119211859046356E-3</v>
      </c>
      <c r="L33" s="5">
        <f t="shared" si="19"/>
        <v>920.52830460574523</v>
      </c>
      <c r="M33" s="6">
        <f t="shared" si="20"/>
        <v>139.80508788024042</v>
      </c>
    </row>
    <row r="34" spans="2:13" x14ac:dyDescent="0.2">
      <c r="B34" s="1">
        <v>4</v>
      </c>
      <c r="C34">
        <v>97.369646746399994</v>
      </c>
      <c r="D34">
        <v>87.827873751525431</v>
      </c>
      <c r="E34">
        <v>93.264429662142561</v>
      </c>
      <c r="F34">
        <f t="shared" si="13"/>
        <v>92.820650053356005</v>
      </c>
      <c r="G34">
        <f t="shared" si="14"/>
        <v>4.7863413195582325</v>
      </c>
      <c r="H34" s="6">
        <f t="shared" si="15"/>
        <v>2.7633954492803743</v>
      </c>
      <c r="I34" s="5">
        <f t="shared" si="16"/>
        <v>7.1793499466439956E-3</v>
      </c>
      <c r="J34" s="6">
        <f t="shared" si="17"/>
        <v>2.7633954492803743</v>
      </c>
      <c r="K34" s="5">
        <f t="shared" si="18"/>
        <v>2.7634141012947725E-3</v>
      </c>
      <c r="L34" s="5">
        <f t="shared" si="19"/>
        <v>557.1535068951207</v>
      </c>
      <c r="M34" s="6">
        <f t="shared" si="20"/>
        <v>214.65571764287134</v>
      </c>
    </row>
    <row r="35" spans="2:13" x14ac:dyDescent="0.2">
      <c r="B35" s="1">
        <v>2</v>
      </c>
      <c r="C35">
        <v>98.864339063092004</v>
      </c>
      <c r="D35">
        <v>94.995512610666964</v>
      </c>
      <c r="E35">
        <v>95.345321661001506</v>
      </c>
      <c r="F35">
        <f t="shared" si="13"/>
        <v>96.401724444920148</v>
      </c>
      <c r="G35">
        <f t="shared" si="14"/>
        <v>2.1398468779679631</v>
      </c>
      <c r="H35" s="6">
        <f t="shared" si="15"/>
        <v>1.2354411710193838</v>
      </c>
      <c r="I35" s="5">
        <f t="shared" si="16"/>
        <v>3.5982755550798516E-3</v>
      </c>
      <c r="J35" s="6">
        <f t="shared" si="17"/>
        <v>1.2354411710193838</v>
      </c>
      <c r="K35" s="5">
        <f t="shared" si="18"/>
        <v>1.235451651107273E-3</v>
      </c>
      <c r="L35" s="5">
        <f t="shared" si="19"/>
        <v>555.8218011337425</v>
      </c>
      <c r="M35" s="6">
        <f t="shared" si="20"/>
        <v>191.0636104009368</v>
      </c>
    </row>
    <row r="36" spans="2:13" x14ac:dyDescent="0.2">
      <c r="B36" s="1">
        <v>1</v>
      </c>
      <c r="C36">
        <v>98.158843904940994</v>
      </c>
      <c r="D36">
        <v>96.239430070924868</v>
      </c>
      <c r="E36">
        <v>90.806898269432708</v>
      </c>
      <c r="F36">
        <f t="shared" si="13"/>
        <v>95.068390748432861</v>
      </c>
      <c r="G36">
        <f t="shared" si="14"/>
        <v>3.8133025028161938</v>
      </c>
      <c r="H36" s="6">
        <f t="shared" si="15"/>
        <v>2.2016112265024033</v>
      </c>
      <c r="I36" s="5">
        <f t="shared" si="16"/>
        <v>4.9316092515671386E-3</v>
      </c>
      <c r="J36" s="6">
        <f t="shared" si="17"/>
        <v>2.2016112265024033</v>
      </c>
      <c r="K36" s="5">
        <f t="shared" si="18"/>
        <v>2.2016222732796462E-3</v>
      </c>
      <c r="L36" s="5">
        <f t="shared" si="19"/>
        <v>202.77356720470618</v>
      </c>
      <c r="M36" s="6">
        <f t="shared" si="20"/>
        <v>90.587429058195497</v>
      </c>
    </row>
    <row r="37" spans="2:13" x14ac:dyDescent="0.2">
      <c r="B37" s="1">
        <v>0.5</v>
      </c>
      <c r="H37" s="6"/>
      <c r="I37" s="5"/>
      <c r="J37" s="6"/>
      <c r="K37" s="5"/>
      <c r="L37" s="5"/>
      <c r="M37" s="6"/>
    </row>
    <row r="38" spans="2:13" x14ac:dyDescent="0.2">
      <c r="B38" s="1">
        <v>0</v>
      </c>
      <c r="C38">
        <v>100</v>
      </c>
      <c r="D38">
        <v>100</v>
      </c>
      <c r="E38">
        <v>100</v>
      </c>
      <c r="F38">
        <f>AVERAGE(C38:E38)</f>
        <v>100</v>
      </c>
      <c r="G38">
        <f>STDEV(C38:E38)</f>
        <v>0</v>
      </c>
      <c r="H38" s="6">
        <f t="shared" si="15"/>
        <v>0</v>
      </c>
      <c r="I38" s="5">
        <f t="shared" si="16"/>
        <v>0</v>
      </c>
      <c r="J38" s="6">
        <f t="shared" si="17"/>
        <v>0</v>
      </c>
      <c r="K38" s="5"/>
      <c r="L38" s="5"/>
      <c r="M38" s="6"/>
    </row>
    <row r="41" spans="2:13" x14ac:dyDescent="0.2">
      <c r="B41" t="s">
        <v>5</v>
      </c>
      <c r="C41" t="s">
        <v>1</v>
      </c>
      <c r="D41" t="s">
        <v>2</v>
      </c>
      <c r="E41" t="s">
        <v>3</v>
      </c>
      <c r="F41" t="s">
        <v>4</v>
      </c>
      <c r="G41" t="s">
        <v>0</v>
      </c>
    </row>
    <row r="42" spans="2:13" x14ac:dyDescent="0.2">
      <c r="B42" s="1">
        <v>96</v>
      </c>
      <c r="C42">
        <v>15.2854914196568</v>
      </c>
      <c r="D42">
        <v>14.442645074224</v>
      </c>
      <c r="E42">
        <v>11.381957773512474</v>
      </c>
      <c r="F42">
        <f t="shared" ref="F42:F50" si="21">AVERAGE(C42:E42)</f>
        <v>13.703364755797757</v>
      </c>
      <c r="G42">
        <f t="shared" ref="G42:G50" si="22">STDEV(C42:E42)</f>
        <v>2.0540923235226085</v>
      </c>
      <c r="H42" s="6">
        <f>STDEV(C42:E42)/SQRT(3)</f>
        <v>1.1859307559261218</v>
      </c>
      <c r="I42" s="5">
        <f>($F$51-F42)/1000*1</f>
        <v>6.2966352442022427E-3</v>
      </c>
      <c r="J42" s="6">
        <f>0+H42</f>
        <v>1.1859307559261218</v>
      </c>
      <c r="K42" s="5">
        <f>I42*SQRT((J42/($F$51-F42))^2+(1/1000)^2+(1/1000)^2)</f>
        <v>1.1859641870993829E-3</v>
      </c>
      <c r="L42" s="5">
        <f>B42/I42</f>
        <v>15246.238074278479</v>
      </c>
      <c r="M42" s="6">
        <f>(B42/I42)*SQRT((1/60)^2+(K42/I42)^2)</f>
        <v>2882.8325321873031</v>
      </c>
    </row>
    <row r="43" spans="2:13" x14ac:dyDescent="0.2">
      <c r="B43" s="1">
        <v>72</v>
      </c>
      <c r="C43">
        <v>15.209048361934478</v>
      </c>
      <c r="D43">
        <v>15.020242914979759</v>
      </c>
      <c r="E43">
        <v>12.685860524632117</v>
      </c>
      <c r="F43">
        <f t="shared" si="21"/>
        <v>14.305050600515452</v>
      </c>
      <c r="G43">
        <f t="shared" si="22"/>
        <v>1.4054338300251816</v>
      </c>
      <c r="H43" s="6">
        <f t="shared" ref="H43:H51" si="23">STDEV(C43:E43)/SQRT(3)</f>
        <v>0.81142760009324544</v>
      </c>
      <c r="I43" s="5">
        <f t="shared" ref="I43:I51" si="24">($F$51-F43)/1000*1</f>
        <v>5.6949493994845482E-3</v>
      </c>
      <c r="J43" s="6">
        <f t="shared" ref="J43:J51" si="25">0+H43</f>
        <v>0.81142760009324544</v>
      </c>
      <c r="K43" s="5">
        <f t="shared" ref="K43:K50" si="26">I43*SQRT((J43/($F$51-F43))^2+(1/1000)^2+(1/1000)^2)</f>
        <v>8.1146756872373473E-4</v>
      </c>
      <c r="L43" s="5">
        <f t="shared" ref="L43:L50" si="27">B43/I43</f>
        <v>12642.781339991669</v>
      </c>
      <c r="M43" s="6">
        <f t="shared" ref="M43:M50" si="28">(B43/I43)*SQRT((1/60)^2+(K43/I43)^2)</f>
        <v>1813.7385877611946</v>
      </c>
    </row>
    <row r="44" spans="2:13" x14ac:dyDescent="0.2">
      <c r="B44" s="1">
        <v>48</v>
      </c>
      <c r="C44">
        <v>16.727521247087111</v>
      </c>
      <c r="D44">
        <v>15.099328494606315</v>
      </c>
      <c r="E44">
        <v>15.04366982372755</v>
      </c>
      <c r="F44">
        <f t="shared" si="21"/>
        <v>15.623506521806993</v>
      </c>
      <c r="G44">
        <f t="shared" si="22"/>
        <v>0.95650972662984479</v>
      </c>
      <c r="H44" s="6">
        <f t="shared" si="23"/>
        <v>0.55224114815223624</v>
      </c>
      <c r="I44" s="5">
        <f t="shared" si="24"/>
        <v>4.3764934781930073E-3</v>
      </c>
      <c r="J44" s="6">
        <f t="shared" si="25"/>
        <v>0.55224114815223624</v>
      </c>
      <c r="K44" s="5">
        <f t="shared" si="26"/>
        <v>5.5227583063432138E-4</v>
      </c>
      <c r="L44" s="5">
        <f t="shared" si="27"/>
        <v>10967.684571946062</v>
      </c>
      <c r="M44" s="6">
        <f t="shared" si="28"/>
        <v>1396.0465248158746</v>
      </c>
    </row>
    <row r="45" spans="2:13" x14ac:dyDescent="0.2">
      <c r="B45" s="1">
        <v>24</v>
      </c>
      <c r="C45">
        <v>17.898169631473579</v>
      </c>
      <c r="D45">
        <v>16.607503705715256</v>
      </c>
      <c r="E45">
        <v>15.723167196727163</v>
      </c>
      <c r="F45">
        <f t="shared" si="21"/>
        <v>16.742946844638666</v>
      </c>
      <c r="G45">
        <f t="shared" si="22"/>
        <v>1.0938087267430621</v>
      </c>
      <c r="H45" s="6">
        <f t="shared" si="23"/>
        <v>0.63151076282706875</v>
      </c>
      <c r="I45" s="5">
        <f t="shared" si="24"/>
        <v>3.2570531553613334E-3</v>
      </c>
      <c r="J45" s="6">
        <f t="shared" si="25"/>
        <v>0.63151076282706875</v>
      </c>
      <c r="K45" s="5">
        <f t="shared" si="26"/>
        <v>6.3152756104301576E-4</v>
      </c>
      <c r="L45" s="5">
        <f t="shared" si="27"/>
        <v>7368.6239846882299</v>
      </c>
      <c r="M45" s="6">
        <f t="shared" si="28"/>
        <v>1434.0106450940209</v>
      </c>
    </row>
    <row r="46" spans="2:13" x14ac:dyDescent="0.2">
      <c r="B46" s="1">
        <v>8</v>
      </c>
      <c r="D46">
        <v>19.951103144472793</v>
      </c>
      <c r="E46">
        <v>18.010467873149253</v>
      </c>
      <c r="F46">
        <f t="shared" si="21"/>
        <v>18.980785508811024</v>
      </c>
      <c r="G46">
        <f t="shared" si="22"/>
        <v>1.3722363601626706</v>
      </c>
      <c r="H46" s="6">
        <f t="shared" si="23"/>
        <v>0.79226103193171016</v>
      </c>
      <c r="I46" s="5">
        <f t="shared" si="24"/>
        <v>1.0192144911889756E-3</v>
      </c>
      <c r="J46" s="6">
        <f t="shared" si="25"/>
        <v>0.79226103193171016</v>
      </c>
      <c r="K46" s="5">
        <f t="shared" si="26"/>
        <v>7.922623431123408E-4</v>
      </c>
      <c r="L46" s="5">
        <f t="shared" si="27"/>
        <v>7849.1819623438769</v>
      </c>
      <c r="M46" s="6">
        <f t="shared" si="28"/>
        <v>6102.7787413552205</v>
      </c>
    </row>
    <row r="47" spans="2:13" x14ac:dyDescent="0.2">
      <c r="B47" s="1">
        <v>4</v>
      </c>
      <c r="C47">
        <v>18.8119780772608</v>
      </c>
      <c r="D47">
        <v>18.774523147421</v>
      </c>
      <c r="E47">
        <v>18.642016362425402</v>
      </c>
      <c r="F47">
        <f t="shared" si="21"/>
        <v>18.742839195702398</v>
      </c>
      <c r="G47">
        <f t="shared" si="22"/>
        <v>8.9300899910511836E-2</v>
      </c>
      <c r="H47" s="6">
        <f t="shared" si="23"/>
        <v>5.1557898602209835E-2</v>
      </c>
      <c r="I47" s="5">
        <f t="shared" si="24"/>
        <v>1.2571608042976016E-3</v>
      </c>
      <c r="J47" s="6">
        <f t="shared" si="25"/>
        <v>5.1557898602209835E-2</v>
      </c>
      <c r="K47" s="5">
        <f t="shared" si="26"/>
        <v>5.1588543445725176E-5</v>
      </c>
      <c r="L47" s="5">
        <f t="shared" si="27"/>
        <v>3181.7727583663191</v>
      </c>
      <c r="M47" s="6">
        <f t="shared" si="28"/>
        <v>140.92455563061819</v>
      </c>
    </row>
    <row r="48" spans="2:13" x14ac:dyDescent="0.2">
      <c r="B48" s="1">
        <v>2</v>
      </c>
      <c r="C48">
        <v>18.6610406263292</v>
      </c>
      <c r="D48">
        <v>18.8637874092767</v>
      </c>
      <c r="E48">
        <v>18.877768048613891</v>
      </c>
      <c r="F48">
        <f t="shared" si="21"/>
        <v>18.800865361406597</v>
      </c>
      <c r="G48">
        <f t="shared" si="22"/>
        <v>0.12129337151578966</v>
      </c>
      <c r="H48" s="6">
        <f t="shared" si="23"/>
        <v>7.0028760695558454E-2</v>
      </c>
      <c r="I48" s="5">
        <f t="shared" si="24"/>
        <v>1.1991346385934029E-3</v>
      </c>
      <c r="J48" s="6">
        <f t="shared" si="25"/>
        <v>7.0028760695558454E-2</v>
      </c>
      <c r="K48" s="5">
        <f t="shared" si="26"/>
        <v>7.0049291019386791E-5</v>
      </c>
      <c r="L48" s="5">
        <f t="shared" si="27"/>
        <v>1667.8694248595973</v>
      </c>
      <c r="M48" s="6">
        <f t="shared" si="28"/>
        <v>101.31904374872126</v>
      </c>
    </row>
    <row r="49" spans="2:13" x14ac:dyDescent="0.2">
      <c r="B49" s="1">
        <v>1</v>
      </c>
      <c r="C49">
        <v>19.218512421957413</v>
      </c>
      <c r="D49">
        <v>19.053824596159298</v>
      </c>
      <c r="E49">
        <v>19.14231199907254</v>
      </c>
      <c r="F49">
        <f t="shared" si="21"/>
        <v>19.138216339063085</v>
      </c>
      <c r="G49">
        <f t="shared" si="22"/>
        <v>8.2420269440910965E-2</v>
      </c>
      <c r="H49" s="6">
        <f t="shared" si="23"/>
        <v>4.7585364748391437E-2</v>
      </c>
      <c r="I49" s="5">
        <f t="shared" si="24"/>
        <v>8.6178366093691498E-4</v>
      </c>
      <c r="J49" s="6">
        <f t="shared" si="25"/>
        <v>4.7585364748391437E-2</v>
      </c>
      <c r="K49" s="5">
        <f t="shared" si="26"/>
        <v>4.7600969321999842E-5</v>
      </c>
      <c r="L49" s="5">
        <f t="shared" si="27"/>
        <v>1160.3840329402612</v>
      </c>
      <c r="M49" s="6">
        <f t="shared" si="28"/>
        <v>66.948504516710869</v>
      </c>
    </row>
    <row r="50" spans="2:13" x14ac:dyDescent="0.2">
      <c r="B50" s="1">
        <v>0.5</v>
      </c>
      <c r="C50">
        <v>19.852973602589199</v>
      </c>
      <c r="D50">
        <v>19.055575302498099</v>
      </c>
      <c r="E50">
        <v>18.625956597359075</v>
      </c>
      <c r="F50">
        <f t="shared" si="21"/>
        <v>19.17816850081546</v>
      </c>
      <c r="G50">
        <f t="shared" si="22"/>
        <v>0.6226270970542761</v>
      </c>
      <c r="H50" s="6">
        <f t="shared" si="23"/>
        <v>0.35947392208904155</v>
      </c>
      <c r="I50" s="5">
        <f t="shared" si="24"/>
        <v>8.2183149918454036E-4</v>
      </c>
      <c r="J50" s="6">
        <f t="shared" si="25"/>
        <v>0.35947392208904155</v>
      </c>
      <c r="K50" s="5">
        <f t="shared" si="26"/>
        <v>3.594758009603768E-4</v>
      </c>
      <c r="L50" s="5">
        <f t="shared" si="27"/>
        <v>608.39722071510209</v>
      </c>
      <c r="M50" s="6">
        <f t="shared" si="28"/>
        <v>266.3110191563423</v>
      </c>
    </row>
    <row r="51" spans="2:13" x14ac:dyDescent="0.2">
      <c r="B51" s="1">
        <v>0</v>
      </c>
      <c r="C51">
        <v>20</v>
      </c>
      <c r="D51">
        <v>20</v>
      </c>
      <c r="E51">
        <v>20</v>
      </c>
      <c r="F51">
        <f>AVERAGE(C51:E51)</f>
        <v>20</v>
      </c>
      <c r="G51">
        <f>STDEV(C51:E51)</f>
        <v>0</v>
      </c>
      <c r="H51" s="6">
        <f t="shared" si="23"/>
        <v>0</v>
      </c>
      <c r="I51" s="5">
        <f t="shared" si="24"/>
        <v>0</v>
      </c>
      <c r="J51" s="6">
        <f t="shared" si="25"/>
        <v>0</v>
      </c>
      <c r="K51" s="5"/>
      <c r="L51" s="5"/>
      <c r="M5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Tetra</vt:lpstr>
      <vt:lpstr>Cipro</vt:lpstr>
      <vt:lpstr>Sulfadi</vt:lpstr>
      <vt:lpstr>Sulfame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2020-10-12T14:06:14Z</dcterms:created>
  <dcterms:modified xsi:type="dcterms:W3CDTF">2022-02-14T19:22:20Z</dcterms:modified>
</cp:coreProperties>
</file>