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ohanna/Documents/UVA/Manuscritos/Mechanisms/Final/"/>
    </mc:Choice>
  </mc:AlternateContent>
  <xr:revisionPtr revIDLastSave="0" documentId="13_ncr:1_{EA4E1878-5C8E-4649-8E02-2C9003DD761F}" xr6:coauthVersionLast="47" xr6:coauthVersionMax="47" xr10:uidLastSave="{00000000-0000-0000-0000-000000000000}"/>
  <bookViews>
    <workbookView xWindow="12360" yWindow="500" windowWidth="15420" windowHeight="13400" activeTab="2" xr2:uid="{00000000-000D-0000-FFFF-FFFF00000000}"/>
  </bookViews>
  <sheets>
    <sheet name="TET" sheetId="21" r:id="rId1"/>
    <sheet name="CIP" sheetId="18" r:id="rId2"/>
    <sheet name="SDZ" sheetId="20" r:id="rId3"/>
    <sheet name="SMX" sheetId="17" r:id="rId4"/>
  </sheets>
  <definedNames>
    <definedName name="solver_adj" localSheetId="1" hidden="1">CIP!$AI$49</definedName>
    <definedName name="solver_adj" localSheetId="2" hidden="1">SDZ!$AI$55</definedName>
    <definedName name="solver_adj" localSheetId="3" hidden="1">SMX!$Z$44</definedName>
    <definedName name="solver_adj" localSheetId="0" hidden="1">TET!$F$37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cvg" localSheetId="0" hidden="1">"""""""""""""""""""""""""""""""""""""""""""""""""""""""""""""""0.0001"""""""""""""""""""""""""""""""""""""""""""""""""""""""""""""""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drv" localSheetId="0" hidden="1">2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ng" localSheetId="0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est" localSheetId="0" hidden="1">1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itr" localSheetId="0" hidden="1">2147483647</definedName>
    <definedName name="solver_lin" localSheetId="1" hidden="1">2</definedName>
    <definedName name="solver_lin" localSheetId="2" hidden="1">2</definedName>
    <definedName name="solver_lin" localSheetId="3" hidden="1">2</definedName>
    <definedName name="solver_lin" localSheetId="0" hidden="1">2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ip" localSheetId="0" hidden="1">2147483647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ni" localSheetId="0" hidden="1">30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rt" localSheetId="0" hidden="1">"""""""""""""""""""""""""""""""""""""""""""""""""""""""""""""""0.075"""""""""""""""""""""""""""""""""""""""""""""""""""""""""""""""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msl" localSheetId="0" hidden="1">2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eg" localSheetId="0" hidden="1">1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od" localSheetId="0" hidden="1">2147483647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0" hidden="1">0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nwt" localSheetId="0" hidden="1">1</definedName>
    <definedName name="solver_opt" localSheetId="1" hidden="1">CIP!$AI$42</definedName>
    <definedName name="solver_opt" localSheetId="2" hidden="1">SDZ!$AI$48</definedName>
    <definedName name="solver_opt" localSheetId="3" hidden="1">SMX!$Z$37</definedName>
    <definedName name="solver_opt" localSheetId="0" hidden="1">TET!$F$30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0" hidden="1">"""""""""""""""""""""""""""""""""""""""""""""""""""""""""""""""0.000001"""""""""""""""""""""""""""""""""""""""""""""""""""""""""""""""</definedName>
    <definedName name="solver_rbv" localSheetId="1" hidden="1">1</definedName>
    <definedName name="solver_rbv" localSheetId="2" hidden="1">1</definedName>
    <definedName name="solver_rbv" localSheetId="3" hidden="1">1</definedName>
    <definedName name="solver_rbv" localSheetId="0" hidden="1">2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lx" localSheetId="0" hidden="1">2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rsd" localSheetId="0" hidden="1">0</definedName>
    <definedName name="solver_scl" localSheetId="1" hidden="1">1</definedName>
    <definedName name="solver_scl" localSheetId="2" hidden="1">1</definedName>
    <definedName name="solver_scl" localSheetId="3" hidden="1">1</definedName>
    <definedName name="solver_scl" localSheetId="0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0" hidden="1">2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ssz" localSheetId="0" hidden="1">100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im" localSheetId="0" hidden="1">2147483647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ol" localSheetId="0" hidden="1">1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typ" localSheetId="0" hidden="1">2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0" hidden="1">0</definedName>
    <definedName name="solver_ver" localSheetId="1" hidden="1">2</definedName>
    <definedName name="solver_ver" localSheetId="2" hidden="1">2</definedName>
    <definedName name="solver_ver" localSheetId="3" hidden="1">2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3" i="20" l="1"/>
  <c r="AI13" i="20" s="1"/>
  <c r="X3" i="17"/>
  <c r="X4" i="17"/>
  <c r="X5" i="17"/>
  <c r="X6" i="17"/>
  <c r="X7" i="17"/>
  <c r="X8" i="17"/>
  <c r="X9" i="17"/>
  <c r="X10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X31" i="17"/>
  <c r="X32" i="17"/>
  <c r="X33" i="17"/>
  <c r="X34" i="17"/>
  <c r="X35" i="17"/>
  <c r="X36" i="17"/>
  <c r="S27" i="17"/>
  <c r="S26" i="17"/>
  <c r="S25" i="17"/>
  <c r="S24" i="17"/>
  <c r="S23" i="17"/>
  <c r="S22" i="17"/>
  <c r="S21" i="17"/>
  <c r="S20" i="17"/>
  <c r="S19" i="17"/>
  <c r="S34" i="17"/>
  <c r="S35" i="17"/>
  <c r="S36" i="17"/>
  <c r="S37" i="17"/>
  <c r="S38" i="17"/>
  <c r="S39" i="17"/>
  <c r="S40" i="17"/>
  <c r="S41" i="17"/>
  <c r="S42" i="17"/>
  <c r="S43" i="17"/>
  <c r="M27" i="17"/>
  <c r="M26" i="17"/>
  <c r="M25" i="17"/>
  <c r="M24" i="17"/>
  <c r="M23" i="17"/>
  <c r="M22" i="17"/>
  <c r="M21" i="17"/>
  <c r="M20" i="17"/>
  <c r="M19" i="17"/>
  <c r="M34" i="17"/>
  <c r="M35" i="17"/>
  <c r="M36" i="17"/>
  <c r="M37" i="17"/>
  <c r="M38" i="17"/>
  <c r="M39" i="17"/>
  <c r="M40" i="17"/>
  <c r="M41" i="17"/>
  <c r="M42" i="17"/>
  <c r="M43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C34" i="17"/>
  <c r="C35" i="17"/>
  <c r="C36" i="17"/>
  <c r="C37" i="17"/>
  <c r="C38" i="17"/>
  <c r="C39" i="17"/>
  <c r="C40" i="17"/>
  <c r="C41" i="17"/>
  <c r="C42" i="17"/>
  <c r="C43" i="17"/>
  <c r="AG3" i="20"/>
  <c r="AG4" i="20"/>
  <c r="AG5" i="20"/>
  <c r="AG6" i="20"/>
  <c r="AG7" i="20"/>
  <c r="AG8" i="20"/>
  <c r="AG9" i="20"/>
  <c r="AG10" i="20"/>
  <c r="AG11" i="20"/>
  <c r="AG12" i="20"/>
  <c r="AI12" i="20" s="1"/>
  <c r="AG14" i="20"/>
  <c r="AI14" i="20" s="1"/>
  <c r="AG15" i="20"/>
  <c r="AI15" i="20" s="1"/>
  <c r="AG16" i="20"/>
  <c r="AG17" i="20"/>
  <c r="AG18" i="20"/>
  <c r="AG19" i="20"/>
  <c r="AG20" i="20"/>
  <c r="AG21" i="20"/>
  <c r="AG22" i="20"/>
  <c r="AG23" i="20"/>
  <c r="AG24" i="20"/>
  <c r="AG25" i="20"/>
  <c r="AG26" i="20"/>
  <c r="AG27" i="20"/>
  <c r="AG28" i="20"/>
  <c r="AG29" i="20"/>
  <c r="AG30" i="20"/>
  <c r="AG31" i="20"/>
  <c r="AG32" i="20"/>
  <c r="AG33" i="20"/>
  <c r="AG34" i="20"/>
  <c r="AG35" i="20"/>
  <c r="AG36" i="20"/>
  <c r="AG37" i="20"/>
  <c r="AG38" i="20"/>
  <c r="AG39" i="20"/>
  <c r="AG40" i="20"/>
  <c r="AG41" i="20"/>
  <c r="AG42" i="20"/>
  <c r="AG43" i="20"/>
  <c r="AG44" i="20"/>
  <c r="AG45" i="20"/>
  <c r="AG46" i="20"/>
  <c r="AG47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W15" i="20"/>
  <c r="W16" i="20"/>
  <c r="W17" i="20"/>
  <c r="W18" i="20"/>
  <c r="W19" i="20"/>
  <c r="W20" i="20"/>
  <c r="W21" i="20"/>
  <c r="W22" i="20"/>
  <c r="W23" i="20"/>
  <c r="W24" i="20"/>
  <c r="W25" i="20"/>
  <c r="W26" i="20"/>
  <c r="W27" i="20"/>
  <c r="W28" i="20"/>
  <c r="W29" i="20"/>
  <c r="W30" i="20"/>
  <c r="W31" i="20"/>
  <c r="W32" i="20"/>
  <c r="W33" i="20"/>
  <c r="W34" i="20"/>
  <c r="W35" i="20"/>
  <c r="W36" i="20"/>
  <c r="W37" i="20"/>
  <c r="W38" i="20"/>
  <c r="W39" i="20"/>
  <c r="W40" i="20"/>
  <c r="W41" i="20"/>
  <c r="W42" i="20"/>
  <c r="W43" i="20"/>
  <c r="W44" i="20"/>
  <c r="W45" i="20"/>
  <c r="W46" i="20"/>
  <c r="W47" i="20"/>
  <c r="W48" i="20"/>
  <c r="W49" i="20"/>
  <c r="W50" i="20"/>
  <c r="W51" i="20"/>
  <c r="W5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M39" i="20"/>
  <c r="M38" i="20"/>
  <c r="M37" i="20"/>
  <c r="M36" i="20"/>
  <c r="M35" i="20"/>
  <c r="M34" i="20"/>
  <c r="M33" i="20"/>
  <c r="M32" i="20"/>
  <c r="M31" i="20"/>
  <c r="M30" i="20"/>
  <c r="M44" i="20"/>
  <c r="M45" i="20"/>
  <c r="M46" i="20"/>
  <c r="M47" i="20"/>
  <c r="M48" i="20"/>
  <c r="M49" i="20"/>
  <c r="M50" i="20"/>
  <c r="M51" i="20"/>
  <c r="M52" i="20"/>
  <c r="M53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C46" i="20"/>
  <c r="C47" i="20"/>
  <c r="C48" i="20"/>
  <c r="C49" i="20"/>
  <c r="C50" i="20"/>
  <c r="C51" i="20"/>
  <c r="C52" i="20"/>
  <c r="C53" i="20"/>
  <c r="C54" i="20"/>
  <c r="C55" i="20"/>
  <c r="W29" i="18"/>
  <c r="W15" i="18"/>
  <c r="W16" i="18"/>
  <c r="W17" i="18"/>
  <c r="W18" i="18"/>
  <c r="W19" i="18"/>
  <c r="W20" i="18"/>
  <c r="W21" i="18"/>
  <c r="W22" i="18"/>
  <c r="W23" i="18"/>
  <c r="W36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C30" i="18"/>
  <c r="AC31" i="18"/>
  <c r="AC32" i="18"/>
  <c r="AC33" i="18"/>
  <c r="AC34" i="18"/>
  <c r="AC35" i="18"/>
  <c r="AC36" i="18"/>
  <c r="AC37" i="18"/>
  <c r="AC38" i="18"/>
  <c r="AC39" i="18"/>
  <c r="AC40" i="18"/>
  <c r="AC41" i="18"/>
  <c r="AC42" i="18"/>
  <c r="AC43" i="18"/>
  <c r="W24" i="18"/>
  <c r="W25" i="18"/>
  <c r="W26" i="18"/>
  <c r="W27" i="18"/>
  <c r="W28" i="18"/>
  <c r="W30" i="18"/>
  <c r="W31" i="18"/>
  <c r="W32" i="18"/>
  <c r="W33" i="18"/>
  <c r="W34" i="18"/>
  <c r="W35" i="18"/>
  <c r="W37" i="18"/>
  <c r="W38" i="18"/>
  <c r="W39" i="18"/>
  <c r="W40" i="18"/>
  <c r="W41" i="18"/>
  <c r="W42" i="18"/>
  <c r="W43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I37" i="18"/>
  <c r="I38" i="18"/>
  <c r="I39" i="18"/>
  <c r="I40" i="18"/>
  <c r="I41" i="18"/>
  <c r="I42" i="18"/>
  <c r="I43" i="18"/>
  <c r="I44" i="18"/>
  <c r="I45" i="18"/>
  <c r="I46" i="18"/>
  <c r="C38" i="18"/>
  <c r="C39" i="18"/>
  <c r="C40" i="18"/>
  <c r="C41" i="18"/>
  <c r="C42" i="18"/>
  <c r="C43" i="18"/>
  <c r="C44" i="18"/>
  <c r="C45" i="18"/>
  <c r="C46" i="18"/>
  <c r="D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G3" i="18" l="1"/>
  <c r="AG4" i="18"/>
  <c r="AG5" i="18"/>
  <c r="AG6" i="18"/>
  <c r="AG7" i="18"/>
  <c r="AG8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G30" i="18"/>
  <c r="AG31" i="18"/>
  <c r="AG32" i="18"/>
  <c r="AG33" i="18"/>
  <c r="AG34" i="18"/>
  <c r="AG35" i="18"/>
  <c r="AG36" i="18"/>
  <c r="AG37" i="18"/>
  <c r="AG38" i="18"/>
  <c r="AG39" i="18"/>
  <c r="AG40" i="18"/>
  <c r="AG41" i="18"/>
  <c r="AI44" i="18" l="1"/>
  <c r="O19" i="17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F3" i="21"/>
  <c r="F32" i="21" l="1"/>
  <c r="F30" i="21"/>
  <c r="Y24" i="20" l="1"/>
  <c r="Y29" i="20"/>
  <c r="Y30" i="20"/>
  <c r="Y31" i="20"/>
  <c r="Y32" i="20"/>
  <c r="Y33" i="20"/>
  <c r="Y34" i="20"/>
  <c r="Y35" i="20"/>
  <c r="Y36" i="20"/>
  <c r="Y37" i="20"/>
  <c r="Y38" i="20"/>
  <c r="AI47" i="20"/>
  <c r="Y52" i="20"/>
  <c r="O53" i="20"/>
  <c r="E55" i="20"/>
  <c r="AI46" i="20"/>
  <c r="Y51" i="20"/>
  <c r="O52" i="20"/>
  <c r="E54" i="20"/>
  <c r="AI45" i="20"/>
  <c r="Y50" i="20"/>
  <c r="O51" i="20"/>
  <c r="E53" i="20"/>
  <c r="AI44" i="20"/>
  <c r="Y49" i="20"/>
  <c r="O50" i="20"/>
  <c r="E52" i="20"/>
  <c r="AI43" i="20"/>
  <c r="Y48" i="20"/>
  <c r="O49" i="20"/>
  <c r="E51" i="20"/>
  <c r="AI42" i="20"/>
  <c r="Y47" i="20"/>
  <c r="O48" i="20"/>
  <c r="E50" i="20"/>
  <c r="AI41" i="20"/>
  <c r="Y46" i="20"/>
  <c r="O47" i="20"/>
  <c r="E49" i="20"/>
  <c r="AI40" i="20"/>
  <c r="Y45" i="20"/>
  <c r="O46" i="20"/>
  <c r="E48" i="20"/>
  <c r="AI39" i="20"/>
  <c r="Y44" i="20"/>
  <c r="O45" i="20"/>
  <c r="E47" i="20"/>
  <c r="AI38" i="20"/>
  <c r="Y43" i="20"/>
  <c r="O44" i="20"/>
  <c r="E46" i="20"/>
  <c r="AI33" i="20"/>
  <c r="O39" i="20"/>
  <c r="AI32" i="20"/>
  <c r="O38" i="20"/>
  <c r="AI31" i="20"/>
  <c r="O37" i="20"/>
  <c r="AI30" i="20"/>
  <c r="O36" i="20"/>
  <c r="AI29" i="20"/>
  <c r="O35" i="20"/>
  <c r="AI28" i="20"/>
  <c r="O34" i="20"/>
  <c r="AI27" i="20"/>
  <c r="O33" i="20"/>
  <c r="AI26" i="20"/>
  <c r="O32" i="20"/>
  <c r="AI25" i="20"/>
  <c r="O31" i="20"/>
  <c r="AI24" i="20"/>
  <c r="O30" i="20"/>
  <c r="Y23" i="20"/>
  <c r="Y22" i="20"/>
  <c r="Y21" i="20"/>
  <c r="AI19" i="20"/>
  <c r="Y20" i="20"/>
  <c r="AI18" i="20"/>
  <c r="Y19" i="20"/>
  <c r="AI17" i="20"/>
  <c r="Y18" i="20"/>
  <c r="AI16" i="20"/>
  <c r="Y17" i="20"/>
  <c r="Y16" i="20"/>
  <c r="AI11" i="20"/>
  <c r="AI10" i="20"/>
  <c r="AI9" i="20"/>
  <c r="AI8" i="20"/>
  <c r="AI7" i="20"/>
  <c r="AI6" i="20"/>
  <c r="AI5" i="20"/>
  <c r="AI4" i="20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AI28" i="18"/>
  <c r="AI29" i="18"/>
  <c r="AI30" i="18"/>
  <c r="AI31" i="18"/>
  <c r="AI32" i="18"/>
  <c r="AI33" i="18"/>
  <c r="AI34" i="18"/>
  <c r="AI35" i="18"/>
  <c r="AI36" i="18"/>
  <c r="AI37" i="18"/>
  <c r="AI38" i="18"/>
  <c r="AI39" i="18"/>
  <c r="AI40" i="18"/>
  <c r="AI41" i="18"/>
  <c r="Y24" i="18"/>
  <c r="Y43" i="18"/>
  <c r="O48" i="18"/>
  <c r="E46" i="18"/>
  <c r="Y42" i="18"/>
  <c r="O47" i="18"/>
  <c r="E45" i="18"/>
  <c r="Y41" i="18"/>
  <c r="O46" i="18"/>
  <c r="E44" i="18"/>
  <c r="Y40" i="18"/>
  <c r="O45" i="18"/>
  <c r="E43" i="18"/>
  <c r="Y39" i="18"/>
  <c r="O44" i="18"/>
  <c r="E42" i="18"/>
  <c r="Y38" i="18"/>
  <c r="O43" i="18"/>
  <c r="E41" i="18"/>
  <c r="Y37" i="18"/>
  <c r="O42" i="18"/>
  <c r="E40" i="18"/>
  <c r="Y36" i="18"/>
  <c r="O41" i="18"/>
  <c r="E39" i="18"/>
  <c r="Y35" i="18"/>
  <c r="O40" i="18"/>
  <c r="E38" i="18"/>
  <c r="Y34" i="18"/>
  <c r="Y33" i="18"/>
  <c r="O39" i="18"/>
  <c r="Y32" i="18"/>
  <c r="O38" i="18"/>
  <c r="Y31" i="18"/>
  <c r="O37" i="18"/>
  <c r="Y30" i="18"/>
  <c r="O36" i="18"/>
  <c r="Y29" i="18"/>
  <c r="O35" i="18"/>
  <c r="Y28" i="18"/>
  <c r="O34" i="18"/>
  <c r="Y27" i="18"/>
  <c r="O33" i="18"/>
  <c r="Y26" i="18"/>
  <c r="O32" i="18"/>
  <c r="Y25" i="18"/>
  <c r="O31" i="18"/>
  <c r="Y23" i="18"/>
  <c r="Y22" i="18"/>
  <c r="Y21" i="18"/>
  <c r="Y20" i="18"/>
  <c r="Y19" i="18"/>
  <c r="Y18" i="18"/>
  <c r="Y17" i="18"/>
  <c r="Y16" i="18"/>
  <c r="AI12" i="18"/>
  <c r="AI11" i="18"/>
  <c r="AI10" i="18"/>
  <c r="AI9" i="18"/>
  <c r="AI8" i="18"/>
  <c r="AI7" i="18"/>
  <c r="AI6" i="18"/>
  <c r="AI5" i="18"/>
  <c r="AI4" i="18"/>
  <c r="AI3" i="18"/>
  <c r="Z9" i="17"/>
  <c r="Z36" i="17"/>
  <c r="Z35" i="17"/>
  <c r="Z34" i="17"/>
  <c r="Z33" i="17"/>
  <c r="Z32" i="17"/>
  <c r="Z31" i="17"/>
  <c r="Z30" i="17"/>
  <c r="Z29" i="17"/>
  <c r="Z28" i="17"/>
  <c r="Z27" i="17"/>
  <c r="Z20" i="17"/>
  <c r="Z19" i="17"/>
  <c r="Z18" i="17"/>
  <c r="Z17" i="17"/>
  <c r="Z16" i="17"/>
  <c r="Z15" i="17"/>
  <c r="Z14" i="17"/>
  <c r="Z13" i="17"/>
  <c r="Z12" i="17"/>
  <c r="Z11" i="17"/>
  <c r="Z10" i="17"/>
  <c r="Z8" i="17"/>
  <c r="Z7" i="17"/>
  <c r="Z6" i="17"/>
  <c r="Z5" i="17"/>
  <c r="Z4" i="17"/>
  <c r="O43" i="17"/>
  <c r="E43" i="17"/>
  <c r="O42" i="17"/>
  <c r="E42" i="17"/>
  <c r="O41" i="17"/>
  <c r="E41" i="17"/>
  <c r="O40" i="17"/>
  <c r="E40" i="17"/>
  <c r="O39" i="17"/>
  <c r="E39" i="17"/>
  <c r="O38" i="17"/>
  <c r="E38" i="17"/>
  <c r="O37" i="17"/>
  <c r="E37" i="17"/>
  <c r="O36" i="17"/>
  <c r="E36" i="17"/>
  <c r="O35" i="17"/>
  <c r="E35" i="17"/>
  <c r="O34" i="17"/>
  <c r="O27" i="17"/>
  <c r="O26" i="17"/>
  <c r="O25" i="17"/>
  <c r="O24" i="17"/>
  <c r="O23" i="17"/>
  <c r="O22" i="17"/>
  <c r="O21" i="17"/>
  <c r="O20" i="17"/>
  <c r="AI42" i="18" l="1"/>
  <c r="AI50" i="20"/>
  <c r="AI3" i="20"/>
  <c r="AI48" i="20" s="1"/>
  <c r="Y55" i="20"/>
  <c r="E56" i="20"/>
  <c r="O54" i="20"/>
  <c r="E58" i="20"/>
  <c r="O56" i="20"/>
  <c r="Y15" i="20"/>
  <c r="Y53" i="20" s="1"/>
  <c r="O46" i="17"/>
  <c r="O44" i="17"/>
  <c r="E46" i="17"/>
  <c r="E34" i="17"/>
  <c r="E44" i="17" s="1"/>
  <c r="Y46" i="18"/>
  <c r="Y15" i="18"/>
  <c r="Y44" i="18" s="1"/>
  <c r="O51" i="18"/>
  <c r="E47" i="18"/>
  <c r="O30" i="18"/>
  <c r="O49" i="18" s="1"/>
  <c r="E49" i="18"/>
  <c r="Z39" i="17"/>
  <c r="Z3" i="17"/>
  <c r="Z37" i="17" s="1"/>
</calcChain>
</file>

<file path=xl/sharedStrings.xml><?xml version="1.0" encoding="utf-8"?>
<sst xmlns="http://schemas.openxmlformats.org/spreadsheetml/2006/main" count="39" uniqueCount="4">
  <si>
    <t>Ce</t>
  </si>
  <si>
    <t>K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</si>
  <si>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</si>
  <si>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Desv &lt;Ct&gt;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</si>
</sst>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rgb="FF00B050"/>
      <name val="Calibri"/>
      <family val="2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70C0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12" fillId="0" borderId="0" xfId="0" applyFont="1"/>
    <xf numFmtId="2" fontId="14" fillId="0" borderId="0" xfId="0" applyNumberFormat="1" applyFont="1"/>
    <xf numFmtId="0" fontId="5" fillId="0" borderId="0" xfId="0" applyFont="1"/>
    <xf numFmtId="2" fontId="14" fillId="0" borderId="9" xfId="0" applyNumberFormat="1" applyFont="1" applyBorder="1"/>
    <xf numFmtId="2" fontId="16" fillId="0" borderId="0" xfId="0" applyNumberFormat="1" applyFont="1"/>
    <xf numFmtId="0" fontId="14" fillId="0" borderId="0" xfId="0" applyFont="1"/>
    <xf numFmtId="2" fontId="20" fillId="0" borderId="9" xfId="0" applyNumberFormat="1" applyFont="1" applyBorder="1"/>
    <xf numFmtId="2" fontId="20" fillId="0" borderId="0" xfId="0" applyNumberFormat="1" applyFont="1"/>
    <xf numFmtId="0" fontId="20" fillId="0" borderId="0" xfId="0" applyFont="1"/>
    <xf numFmtId="2" fontId="21" fillId="0" borderId="9" xfId="0" applyNumberFormat="1" applyFont="1" applyBorder="1"/>
    <xf numFmtId="2" fontId="21" fillId="0" borderId="0" xfId="0" applyNumberFormat="1" applyFont="1"/>
    <xf numFmtId="2" fontId="17" fillId="0" borderId="0" xfId="0" applyNumberFormat="1" applyFont="1"/>
    <xf numFmtId="0" fontId="21" fillId="0" borderId="0" xfId="0" applyFont="1"/>
    <xf numFmtId="0" fontId="2" fillId="0" borderId="0" xfId="4"/>
    <xf numFmtId="0" fontId="9" fillId="0" borderId="0" xfId="4" applyFont="1"/>
    <xf numFmtId="0" fontId="13" fillId="0" borderId="0" xfId="4" applyFont="1"/>
    <xf numFmtId="0" fontId="5" fillId="0" borderId="0" xfId="4" applyFont="1"/>
    <xf numFmtId="2" fontId="2" fillId="0" borderId="0" xfId="4" applyNumberFormat="1"/>
    <xf numFmtId="0" fontId="8" fillId="0" borderId="0" xfId="4" applyFont="1"/>
    <xf numFmtId="2" fontId="15" fillId="0" borderId="8" xfId="4" applyNumberFormat="1" applyFont="1" applyBorder="1"/>
    <xf numFmtId="0" fontId="8" fillId="0" borderId="10" xfId="4" applyFont="1" applyBorder="1"/>
    <xf numFmtId="0" fontId="2" fillId="0" borderId="9" xfId="4" applyBorder="1"/>
    <xf numFmtId="0" fontId="2" fillId="0" borderId="10" xfId="4" applyBorder="1"/>
    <xf numFmtId="2" fontId="15" fillId="0" borderId="2" xfId="4" applyNumberFormat="1" applyFont="1" applyBorder="1"/>
    <xf numFmtId="0" fontId="8" fillId="0" borderId="3" xfId="4" applyFont="1" applyBorder="1"/>
    <xf numFmtId="0" fontId="2" fillId="0" borderId="3" xfId="4" applyBorder="1"/>
    <xf numFmtId="0" fontId="17" fillId="0" borderId="0" xfId="4" applyFont="1"/>
    <xf numFmtId="2" fontId="11" fillId="0" borderId="0" xfId="4" applyNumberFormat="1" applyFont="1"/>
    <xf numFmtId="0" fontId="2" fillId="0" borderId="2" xfId="4" applyBorder="1"/>
    <xf numFmtId="2" fontId="18" fillId="0" borderId="0" xfId="4" applyNumberFormat="1" applyFont="1"/>
    <xf numFmtId="2" fontId="19" fillId="0" borderId="8" xfId="4" applyNumberFormat="1" applyFont="1" applyBorder="1"/>
    <xf numFmtId="2" fontId="19" fillId="0" borderId="2" xfId="4" applyNumberFormat="1" applyFont="1" applyBorder="1"/>
    <xf numFmtId="2" fontId="12" fillId="0" borderId="0" xfId="4" applyNumberFormat="1" applyFont="1"/>
    <xf numFmtId="0" fontId="2" fillId="0" borderId="8" xfId="4" applyBorder="1"/>
    <xf numFmtId="2" fontId="5" fillId="0" borderId="8" xfId="4" applyNumberFormat="1" applyFont="1" applyBorder="1"/>
    <xf numFmtId="2" fontId="5" fillId="0" borderId="2" xfId="4" applyNumberFormat="1" applyFont="1" applyBorder="1"/>
    <xf numFmtId="2" fontId="5" fillId="0" borderId="0" xfId="4" applyNumberFormat="1" applyFont="1"/>
    <xf numFmtId="0" fontId="2" fillId="3" borderId="0" xfId="4" applyFill="1"/>
    <xf numFmtId="0" fontId="10" fillId="0" borderId="0" xfId="0" applyFont="1"/>
    <xf numFmtId="0" fontId="6" fillId="0" borderId="0" xfId="4" applyFont="1"/>
    <xf numFmtId="0" fontId="9" fillId="0" borderId="2" xfId="4" applyFont="1" applyBorder="1"/>
    <xf numFmtId="0" fontId="2" fillId="2" borderId="0" xfId="4" applyFill="1" applyAlignment="1">
      <alignment horizontal="right"/>
    </xf>
    <xf numFmtId="0" fontId="2" fillId="2" borderId="3" xfId="4" applyFill="1" applyBorder="1"/>
    <xf numFmtId="0" fontId="2" fillId="0" borderId="0" xfId="4" applyAlignment="1">
      <alignment horizontal="right"/>
    </xf>
    <xf numFmtId="0" fontId="2" fillId="0" borderId="1" xfId="4" applyBorder="1"/>
    <xf numFmtId="2" fontId="5" fillId="2" borderId="4" xfId="4" applyNumberFormat="1" applyFont="1" applyFill="1" applyBorder="1" applyAlignment="1">
      <alignment horizontal="right"/>
    </xf>
    <xf numFmtId="164" fontId="5" fillId="2" borderId="4" xfId="4" applyNumberFormat="1" applyFont="1" applyFill="1" applyBorder="1" applyAlignment="1">
      <alignment horizontal="right"/>
    </xf>
    <xf numFmtId="0" fontId="5" fillId="2" borderId="4" xfId="4" applyFont="1" applyFill="1" applyBorder="1"/>
    <xf numFmtId="0" fontId="5" fillId="2" borderId="11" xfId="4" applyFont="1" applyFill="1" applyBorder="1"/>
    <xf numFmtId="0" fontId="9" fillId="0" borderId="5" xfId="4" applyFont="1" applyBorder="1"/>
    <xf numFmtId="0" fontId="2" fillId="0" borderId="6" xfId="4" applyBorder="1"/>
    <xf numFmtId="0" fontId="2" fillId="0" borderId="7" xfId="4" applyBorder="1"/>
    <xf numFmtId="0" fontId="2" fillId="0" borderId="5" xfId="4" applyBorder="1"/>
    <xf numFmtId="2" fontId="0" fillId="0" borderId="0" xfId="0" applyNumberFormat="1"/>
    <xf numFmtId="0" fontId="1" fillId="0" borderId="0" xfId="5"/>
    <xf numFmtId="0" fontId="9" fillId="0" borderId="0" xfId="5" applyFont="1"/>
    <xf numFmtId="0" fontId="8" fillId="0" borderId="0" xfId="5" applyFont="1"/>
    <xf numFmtId="0" fontId="1" fillId="0" borderId="3" xfId="5" applyBorder="1"/>
    <xf numFmtId="0" fontId="6" fillId="0" borderId="0" xfId="5" applyFont="1"/>
    <xf numFmtId="0" fontId="9" fillId="0" borderId="2" xfId="5" applyFont="1" applyBorder="1"/>
    <xf numFmtId="0" fontId="1" fillId="2" borderId="0" xfId="5" applyFill="1" applyAlignment="1">
      <alignment horizontal="right"/>
    </xf>
    <xf numFmtId="0" fontId="1" fillId="2" borderId="3" xfId="5" applyFill="1" applyBorder="1"/>
    <xf numFmtId="0" fontId="1" fillId="0" borderId="1" xfId="5" applyBorder="1"/>
    <xf numFmtId="2" fontId="5" fillId="2" borderId="4" xfId="5" applyNumberFormat="1" applyFont="1" applyFill="1" applyBorder="1" applyAlignment="1">
      <alignment horizontal="right"/>
    </xf>
    <xf numFmtId="0" fontId="5" fillId="2" borderId="4" xfId="5" applyFont="1" applyFill="1" applyBorder="1"/>
    <xf numFmtId="0" fontId="9" fillId="0" borderId="5" xfId="5" applyFont="1" applyBorder="1"/>
    <xf numFmtId="0" fontId="1" fillId="0" borderId="6" xfId="5" applyBorder="1"/>
    <xf numFmtId="0" fontId="1" fillId="0" borderId="7" xfId="5" applyBorder="1"/>
  </cellXfs>
  <cellStyles count="6">
    <cellStyle name="Normal" xfId="0" builtinId="0"/>
    <cellStyle name="Normal 2" xfId="1" xr:uid="{00000000-0005-0000-0000-000001000000}"/>
    <cellStyle name="Normal 2 2" xfId="2" xr:uid="{2F39EF20-B1EF-DE40-AEDB-407C6CEC4398}"/>
    <cellStyle name="Normal 2 2 2" xfId="4" xr:uid="{C52FE105-4022-0D46-BD3B-073378032CE9}"/>
    <cellStyle name="Normal 2 3" xfId="3" xr:uid="{B5B1F878-5453-1A44-9131-11BCC142CFEB}"/>
    <cellStyle name="Normal 2 4" xfId="5" xr:uid="{438DBF97-1882-BA41-B39A-0BAF989C4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TET!$B$3:$B$29</c:f>
              <c:numCache>
                <c:formatCode>General</c:formatCode>
                <c:ptCount val="27"/>
                <c:pt idx="0">
                  <c:v>411.17510940343902</c:v>
                </c:pt>
                <c:pt idx="1">
                  <c:v>387.17510940343902</c:v>
                </c:pt>
                <c:pt idx="2">
                  <c:v>339.17510940343902</c:v>
                </c:pt>
                <c:pt idx="3">
                  <c:v>319.17510940343902</c:v>
                </c:pt>
                <c:pt idx="4">
                  <c:v>317.17510940343902</c:v>
                </c:pt>
                <c:pt idx="5">
                  <c:v>316.17510940343902</c:v>
                </c:pt>
                <c:pt idx="6">
                  <c:v>315.67510940343902</c:v>
                </c:pt>
                <c:pt idx="7">
                  <c:v>315.17510940343902</c:v>
                </c:pt>
                <c:pt idx="8">
                  <c:v>307.57427015373992</c:v>
                </c:pt>
                <c:pt idx="9">
                  <c:v>283.57427015373992</c:v>
                </c:pt>
                <c:pt idx="10">
                  <c:v>259.57427015373992</c:v>
                </c:pt>
                <c:pt idx="11">
                  <c:v>243.57427015373995</c:v>
                </c:pt>
                <c:pt idx="12">
                  <c:v>237.57427015373995</c:v>
                </c:pt>
                <c:pt idx="13">
                  <c:v>236.57427015373995</c:v>
                </c:pt>
                <c:pt idx="14">
                  <c:v>236.07427015373995</c:v>
                </c:pt>
                <c:pt idx="15">
                  <c:v>235.57427015373995</c:v>
                </c:pt>
                <c:pt idx="16">
                  <c:v>96.565130908165855</c:v>
                </c:pt>
                <c:pt idx="17">
                  <c:v>72.565130908165855</c:v>
                </c:pt>
                <c:pt idx="18">
                  <c:v>48.565130908165855</c:v>
                </c:pt>
                <c:pt idx="19">
                  <c:v>48</c:v>
                </c:pt>
                <c:pt idx="20">
                  <c:v>24</c:v>
                </c:pt>
                <c:pt idx="21">
                  <c:v>8</c:v>
                </c:pt>
                <c:pt idx="22">
                  <c:v>2</c:v>
                </c:pt>
                <c:pt idx="23">
                  <c:v>1</c:v>
                </c:pt>
                <c:pt idx="24">
                  <c:v>0.56513090816585732</c:v>
                </c:pt>
                <c:pt idx="25">
                  <c:v>0.5</c:v>
                </c:pt>
                <c:pt idx="26">
                  <c:v>0</c:v>
                </c:pt>
              </c:numCache>
            </c:numRef>
          </c:xVal>
          <c:yVal>
            <c:numRef>
              <c:f>TET!$C$3:$C$29</c:f>
              <c:numCache>
                <c:formatCode>General</c:formatCode>
                <c:ptCount val="27"/>
                <c:pt idx="0">
                  <c:v>3.6937128006228108</c:v>
                </c:pt>
                <c:pt idx="1">
                  <c:v>4.5429335225242964</c:v>
                </c:pt>
                <c:pt idx="2">
                  <c:v>6.3698281870337299</c:v>
                </c:pt>
                <c:pt idx="3">
                  <c:v>6.5704904977437444</c:v>
                </c:pt>
                <c:pt idx="4">
                  <c:v>9.1466181992225764</c:v>
                </c:pt>
                <c:pt idx="5">
                  <c:v>11.711072984341905</c:v>
                </c:pt>
                <c:pt idx="6">
                  <c:v>13.824690119150091</c:v>
                </c:pt>
                <c:pt idx="7">
                  <c:v>20</c:v>
                </c:pt>
                <c:pt idx="8">
                  <c:v>20.22018436371949</c:v>
                </c:pt>
                <c:pt idx="9">
                  <c:v>26.285704673147197</c:v>
                </c:pt>
                <c:pt idx="10">
                  <c:v>31.547402473121753</c:v>
                </c:pt>
                <c:pt idx="11">
                  <c:v>35.54551384356418</c:v>
                </c:pt>
                <c:pt idx="12">
                  <c:v>41.076664069416438</c:v>
                </c:pt>
                <c:pt idx="13">
                  <c:v>52.144431423494616</c:v>
                </c:pt>
                <c:pt idx="14">
                  <c:v>58.871097127651986</c:v>
                </c:pt>
                <c:pt idx="15">
                  <c:v>100</c:v>
                </c:pt>
                <c:pt idx="16">
                  <c:v>190.30510527013951</c:v>
                </c:pt>
                <c:pt idx="17">
                  <c:v>205.89632853967251</c:v>
                </c:pt>
                <c:pt idx="18">
                  <c:v>224.49403625863008</c:v>
                </c:pt>
                <c:pt idx="19">
                  <c:v>278.48203985372498</c:v>
                </c:pt>
                <c:pt idx="20">
                  <c:v>289.86653785617222</c:v>
                </c:pt>
                <c:pt idx="21">
                  <c:v>323.85741177349769</c:v>
                </c:pt>
                <c:pt idx="22">
                  <c:v>369.00627444251876</c:v>
                </c:pt>
                <c:pt idx="23">
                  <c:v>452.24706264044499</c:v>
                </c:pt>
                <c:pt idx="24">
                  <c:v>500</c:v>
                </c:pt>
                <c:pt idx="25">
                  <c:v>557.62462044169627</c:v>
                </c:pt>
                <c:pt idx="2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41-3340-89FC-B9A0B7F4AC36}"/>
            </c:ext>
          </c:extLst>
        </c:ser>
        <c:ser>
          <c:idx val="4"/>
          <c:order val="1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TET!$B$3:$B$29</c:f>
              <c:numCache>
                <c:formatCode>General</c:formatCode>
                <c:ptCount val="27"/>
                <c:pt idx="0">
                  <c:v>411.17510940343902</c:v>
                </c:pt>
                <c:pt idx="1">
                  <c:v>387.17510940343902</c:v>
                </c:pt>
                <c:pt idx="2">
                  <c:v>339.17510940343902</c:v>
                </c:pt>
                <c:pt idx="3">
                  <c:v>319.17510940343902</c:v>
                </c:pt>
                <c:pt idx="4">
                  <c:v>317.17510940343902</c:v>
                </c:pt>
                <c:pt idx="5">
                  <c:v>316.17510940343902</c:v>
                </c:pt>
                <c:pt idx="6">
                  <c:v>315.67510940343902</c:v>
                </c:pt>
                <c:pt idx="7">
                  <c:v>315.17510940343902</c:v>
                </c:pt>
                <c:pt idx="8">
                  <c:v>307.57427015373992</c:v>
                </c:pt>
                <c:pt idx="9">
                  <c:v>283.57427015373992</c:v>
                </c:pt>
                <c:pt idx="10">
                  <c:v>259.57427015373992</c:v>
                </c:pt>
                <c:pt idx="11">
                  <c:v>243.57427015373995</c:v>
                </c:pt>
                <c:pt idx="12">
                  <c:v>237.57427015373995</c:v>
                </c:pt>
                <c:pt idx="13">
                  <c:v>236.57427015373995</c:v>
                </c:pt>
                <c:pt idx="14">
                  <c:v>236.07427015373995</c:v>
                </c:pt>
                <c:pt idx="15">
                  <c:v>235.57427015373995</c:v>
                </c:pt>
                <c:pt idx="16">
                  <c:v>96.565130908165855</c:v>
                </c:pt>
                <c:pt idx="17">
                  <c:v>72.565130908165855</c:v>
                </c:pt>
                <c:pt idx="18">
                  <c:v>48.565130908165855</c:v>
                </c:pt>
                <c:pt idx="19">
                  <c:v>48</c:v>
                </c:pt>
                <c:pt idx="20">
                  <c:v>24</c:v>
                </c:pt>
                <c:pt idx="21">
                  <c:v>8</c:v>
                </c:pt>
                <c:pt idx="22">
                  <c:v>2</c:v>
                </c:pt>
                <c:pt idx="23">
                  <c:v>1</c:v>
                </c:pt>
                <c:pt idx="24">
                  <c:v>0.56513090816585732</c:v>
                </c:pt>
                <c:pt idx="25">
                  <c:v>0.5</c:v>
                </c:pt>
                <c:pt idx="26">
                  <c:v>0</c:v>
                </c:pt>
              </c:numCache>
            </c:numRef>
          </c:xVal>
          <c:yVal>
            <c:numRef>
              <c:f>TET!$D$3:$D$29</c:f>
              <c:numCache>
                <c:formatCode>General</c:formatCode>
                <c:ptCount val="27"/>
                <c:pt idx="0">
                  <c:v>-354.8527211772614</c:v>
                </c:pt>
                <c:pt idx="1">
                  <c:v>-275.77092715662775</c:v>
                </c:pt>
                <c:pt idx="2">
                  <c:v>-117.60733911536045</c:v>
                </c:pt>
                <c:pt idx="3">
                  <c:v>-51.705844098165699</c:v>
                </c:pt>
                <c:pt idx="4">
                  <c:v>-45.115694596446247</c:v>
                </c:pt>
                <c:pt idx="5">
                  <c:v>-41.820619845586634</c:v>
                </c:pt>
                <c:pt idx="6">
                  <c:v>-40.173082470156714</c:v>
                </c:pt>
                <c:pt idx="7">
                  <c:v>-38.525545094726795</c:v>
                </c:pt>
                <c:pt idx="8">
                  <c:v>-13.480211597699622</c:v>
                </c:pt>
                <c:pt idx="9">
                  <c:v>65.60158242293403</c:v>
                </c:pt>
                <c:pt idx="10">
                  <c:v>144.68337644356768</c:v>
                </c:pt>
                <c:pt idx="11">
                  <c:v>197.40457245732341</c:v>
                </c:pt>
                <c:pt idx="12">
                  <c:v>217.17502096248177</c:v>
                </c:pt>
                <c:pt idx="13">
                  <c:v>220.47009571334149</c:v>
                </c:pt>
                <c:pt idx="14">
                  <c:v>222.11763308877141</c:v>
                </c:pt>
                <c:pt idx="15">
                  <c:v>223.76517046420122</c:v>
                </c:pt>
                <c:pt idx="16">
                  <c:v>681.8106753310376</c:v>
                </c:pt>
                <c:pt idx="17">
                  <c:v>760.89246935167125</c:v>
                </c:pt>
                <c:pt idx="18">
                  <c:v>839.9742633723049</c:v>
                </c:pt>
                <c:pt idx="19">
                  <c:v>841.8364119587327</c:v>
                </c:pt>
                <c:pt idx="20">
                  <c:v>920.91820597936635</c:v>
                </c:pt>
                <c:pt idx="21">
                  <c:v>973.63940199312208</c:v>
                </c:pt>
                <c:pt idx="22">
                  <c:v>993.40985049828055</c:v>
                </c:pt>
                <c:pt idx="23">
                  <c:v>996.70492524914027</c:v>
                </c:pt>
                <c:pt idx="24">
                  <c:v>998.13785141357221</c:v>
                </c:pt>
                <c:pt idx="25">
                  <c:v>998.35246262457008</c:v>
                </c:pt>
                <c:pt idx="2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41-3340-89FC-B9A0B7F4A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CIP!$AE$13:$AE$41</c:f>
              <c:numCache>
                <c:formatCode>0.00</c:formatCode>
                <c:ptCount val="29"/>
                <c:pt idx="0">
                  <c:v>453.91179279086805</c:v>
                </c:pt>
                <c:pt idx="1">
                  <c:v>429.91179279086805</c:v>
                </c:pt>
                <c:pt idx="2">
                  <c:v>405.91179279086805</c:v>
                </c:pt>
                <c:pt idx="3">
                  <c:v>381.91179279086805</c:v>
                </c:pt>
                <c:pt idx="4">
                  <c:v>365.91179279086805</c:v>
                </c:pt>
                <c:pt idx="5">
                  <c:v>361.91179279086805</c:v>
                </c:pt>
                <c:pt idx="6">
                  <c:v>359.91179279086805</c:v>
                </c:pt>
                <c:pt idx="7">
                  <c:v>358.91179279086805</c:v>
                </c:pt>
                <c:pt idx="8">
                  <c:v>358.41179279086805</c:v>
                </c:pt>
                <c:pt idx="9" formatCode="General">
                  <c:v>357.91179279086805</c:v>
                </c:pt>
                <c:pt idx="10">
                  <c:v>192.47317831126429</c:v>
                </c:pt>
                <c:pt idx="11">
                  <c:v>168.47317831126429</c:v>
                </c:pt>
                <c:pt idx="12">
                  <c:v>144.47317831126429</c:v>
                </c:pt>
                <c:pt idx="13">
                  <c:v>120.47317831126431</c:v>
                </c:pt>
                <c:pt idx="14">
                  <c:v>104.47317831126431</c:v>
                </c:pt>
                <c:pt idx="15">
                  <c:v>100.47317831126431</c:v>
                </c:pt>
                <c:pt idx="16">
                  <c:v>98.473178311264306</c:v>
                </c:pt>
                <c:pt idx="17">
                  <c:v>97.473178311264306</c:v>
                </c:pt>
                <c:pt idx="18">
                  <c:v>96.973178311264306</c:v>
                </c:pt>
                <c:pt idx="19" formatCode="General">
                  <c:v>96.473178311264306</c:v>
                </c:pt>
                <c:pt idx="20" formatCode="General">
                  <c:v>96</c:v>
                </c:pt>
                <c:pt idx="21" formatCode="General">
                  <c:v>72</c:v>
                </c:pt>
                <c:pt idx="22" formatCode="General">
                  <c:v>48</c:v>
                </c:pt>
                <c:pt idx="23" formatCode="General">
                  <c:v>24</c:v>
                </c:pt>
                <c:pt idx="24" formatCode="General">
                  <c:v>8</c:v>
                </c:pt>
                <c:pt idx="25" formatCode="General">
                  <c:v>2</c:v>
                </c:pt>
                <c:pt idx="26" formatCode="General">
                  <c:v>1</c:v>
                </c:pt>
                <c:pt idx="27" formatCode="General">
                  <c:v>0.5</c:v>
                </c:pt>
                <c:pt idx="28" formatCode="General">
                  <c:v>0</c:v>
                </c:pt>
              </c:numCache>
            </c:numRef>
          </c:xVal>
          <c:yVal>
            <c:numRef>
              <c:f>CIP!$AF$13:$AF$41</c:f>
              <c:numCache>
                <c:formatCode>0.00</c:formatCode>
                <c:ptCount val="29"/>
                <c:pt idx="0">
                  <c:v>36.094907077299986</c:v>
                </c:pt>
                <c:pt idx="1">
                  <c:v>39.397087459337833</c:v>
                </c:pt>
                <c:pt idx="2">
                  <c:v>42.352529919073646</c:v>
                </c:pt>
                <c:pt idx="3">
                  <c:v>48.193520580312203</c:v>
                </c:pt>
                <c:pt idx="4">
                  <c:v>76.814745262522365</c:v>
                </c:pt>
                <c:pt idx="5">
                  <c:v>76.271688057971929</c:v>
                </c:pt>
                <c:pt idx="6">
                  <c:v>77.876070955820708</c:v>
                </c:pt>
                <c:pt idx="7">
                  <c:v>80.925120600945789</c:v>
                </c:pt>
                <c:pt idx="8">
                  <c:v>87.92056609393201</c:v>
                </c:pt>
                <c:pt idx="9" formatCode="General">
                  <c:v>100</c:v>
                </c:pt>
                <c:pt idx="10">
                  <c:v>268.55455069486879</c:v>
                </c:pt>
                <c:pt idx="11">
                  <c:v>287.50647153097401</c:v>
                </c:pt>
                <c:pt idx="12">
                  <c:v>261.09147783177968</c:v>
                </c:pt>
                <c:pt idx="13">
                  <c:v>297.38438955267333</c:v>
                </c:pt>
                <c:pt idx="14">
                  <c:v>324.12514950987656</c:v>
                </c:pt>
                <c:pt idx="15">
                  <c:v>371.98051832790065</c:v>
                </c:pt>
                <c:pt idx="16">
                  <c:v>446.41977658074381</c:v>
                </c:pt>
                <c:pt idx="17">
                  <c:v>473.25022812613361</c:v>
                </c:pt>
                <c:pt idx="18">
                  <c:v>486.89175948711488</c:v>
                </c:pt>
                <c:pt idx="19">
                  <c:v>500</c:v>
                </c:pt>
                <c:pt idx="20" formatCode="General">
                  <c:v>565.53090588633268</c:v>
                </c:pt>
                <c:pt idx="21" formatCode="General">
                  <c:v>565.58623261035962</c:v>
                </c:pt>
                <c:pt idx="22" formatCode="General">
                  <c:v>663.64962873163313</c:v>
                </c:pt>
                <c:pt idx="23" formatCode="General">
                  <c:v>854.69163146215806</c:v>
                </c:pt>
                <c:pt idx="24" formatCode="General">
                  <c:v>912.40505596462936</c:v>
                </c:pt>
                <c:pt idx="25" formatCode="General">
                  <c:v>919.53553006767288</c:v>
                </c:pt>
                <c:pt idx="26" formatCode="General">
                  <c:v>915.06551298877469</c:v>
                </c:pt>
                <c:pt idx="27" formatCode="General">
                  <c:v>888.36390398244396</c:v>
                </c:pt>
                <c:pt idx="28" formatCode="General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A6-FD43-B7A5-0ACE69516981}"/>
            </c:ext>
          </c:extLst>
        </c:ser>
        <c:ser>
          <c:idx val="4"/>
          <c:order val="1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775-4D4D-A2E4-772BABE6917F}"/>
              </c:ext>
            </c:extLst>
          </c:dPt>
          <c:xVal>
            <c:numRef>
              <c:f>CIP!$AE$13:$AE$41</c:f>
              <c:numCache>
                <c:formatCode>0.00</c:formatCode>
                <c:ptCount val="29"/>
                <c:pt idx="0">
                  <c:v>453.91179279086805</c:v>
                </c:pt>
                <c:pt idx="1">
                  <c:v>429.91179279086805</c:v>
                </c:pt>
                <c:pt idx="2">
                  <c:v>405.91179279086805</c:v>
                </c:pt>
                <c:pt idx="3">
                  <c:v>381.91179279086805</c:v>
                </c:pt>
                <c:pt idx="4">
                  <c:v>365.91179279086805</c:v>
                </c:pt>
                <c:pt idx="5">
                  <c:v>361.91179279086805</c:v>
                </c:pt>
                <c:pt idx="6">
                  <c:v>359.91179279086805</c:v>
                </c:pt>
                <c:pt idx="7">
                  <c:v>358.91179279086805</c:v>
                </c:pt>
                <c:pt idx="8">
                  <c:v>358.41179279086805</c:v>
                </c:pt>
                <c:pt idx="9" formatCode="General">
                  <c:v>357.91179279086805</c:v>
                </c:pt>
                <c:pt idx="10">
                  <c:v>192.47317831126429</c:v>
                </c:pt>
                <c:pt idx="11">
                  <c:v>168.47317831126429</c:v>
                </c:pt>
                <c:pt idx="12">
                  <c:v>144.47317831126429</c:v>
                </c:pt>
                <c:pt idx="13">
                  <c:v>120.47317831126431</c:v>
                </c:pt>
                <c:pt idx="14">
                  <c:v>104.47317831126431</c:v>
                </c:pt>
                <c:pt idx="15">
                  <c:v>100.47317831126431</c:v>
                </c:pt>
                <c:pt idx="16">
                  <c:v>98.473178311264306</c:v>
                </c:pt>
                <c:pt idx="17">
                  <c:v>97.473178311264306</c:v>
                </c:pt>
                <c:pt idx="18">
                  <c:v>96.973178311264306</c:v>
                </c:pt>
                <c:pt idx="19" formatCode="General">
                  <c:v>96.473178311264306</c:v>
                </c:pt>
                <c:pt idx="20" formatCode="General">
                  <c:v>96</c:v>
                </c:pt>
                <c:pt idx="21" formatCode="General">
                  <c:v>72</c:v>
                </c:pt>
                <c:pt idx="22" formatCode="General">
                  <c:v>48</c:v>
                </c:pt>
                <c:pt idx="23" formatCode="General">
                  <c:v>24</c:v>
                </c:pt>
                <c:pt idx="24" formatCode="General">
                  <c:v>8</c:v>
                </c:pt>
                <c:pt idx="25" formatCode="General">
                  <c:v>2</c:v>
                </c:pt>
                <c:pt idx="26" formatCode="General">
                  <c:v>1</c:v>
                </c:pt>
                <c:pt idx="27" formatCode="General">
                  <c:v>0.5</c:v>
                </c:pt>
                <c:pt idx="28" formatCode="General">
                  <c:v>0</c:v>
                </c:pt>
              </c:numCache>
            </c:numRef>
          </c:xVal>
          <c:yVal>
            <c:numRef>
              <c:f>CIP!$AG$13:$AG$41</c:f>
              <c:numCache>
                <c:formatCode>General</c:formatCode>
                <c:ptCount val="29"/>
                <c:pt idx="0">
                  <c:v>23.430563901132302</c:v>
                </c:pt>
                <c:pt idx="1">
                  <c:v>28.574482489226181</c:v>
                </c:pt>
                <c:pt idx="2">
                  <c:v>34.84769094642386</c:v>
                </c:pt>
                <c:pt idx="3">
                  <c:v>42.498112249463773</c:v>
                </c:pt>
                <c:pt idx="4">
                  <c:v>48.510236785355417</c:v>
                </c:pt>
                <c:pt idx="5">
                  <c:v>50.141732227162962</c:v>
                </c:pt>
                <c:pt idx="6">
                  <c:v>50.977942451031183</c:v>
                </c:pt>
                <c:pt idx="7">
                  <c:v>51.401262650363272</c:v>
                </c:pt>
                <c:pt idx="8">
                  <c:v>51.614239148401296</c:v>
                </c:pt>
                <c:pt idx="9">
                  <c:v>51.828098095359401</c:v>
                </c:pt>
                <c:pt idx="10">
                  <c:v>203.58019445262951</c:v>
                </c:pt>
                <c:pt idx="11">
                  <c:v>248.27395217999012</c:v>
                </c:pt>
                <c:pt idx="12">
                  <c:v>302.77972519283963</c:v>
                </c:pt>
                <c:pt idx="13">
                  <c:v>369.25163184815227</c:v>
                </c:pt>
                <c:pt idx="14">
                  <c:v>421.48893553639596</c:v>
                </c:pt>
                <c:pt idx="15">
                  <c:v>435.6644441026113</c:v>
                </c:pt>
                <c:pt idx="16">
                  <c:v>442.92999010895977</c:v>
                </c:pt>
                <c:pt idx="17">
                  <c:v>446.60807523142626</c:v>
                </c:pt>
                <c:pt idx="18">
                  <c:v>448.4585555300385</c:v>
                </c:pt>
                <c:pt idx="19">
                  <c:v>450.3167031269499</c:v>
                </c:pt>
                <c:pt idx="20">
                  <c:v>452.08226352473918</c:v>
                </c:pt>
                <c:pt idx="21">
                  <c:v>551.33187478057766</c:v>
                </c:pt>
                <c:pt idx="22">
                  <c:v>672.37062958218155</c:v>
                </c:pt>
                <c:pt idx="23">
                  <c:v>819.98209101307907</c:v>
                </c:pt>
                <c:pt idx="24">
                  <c:v>935.98334818500609</c:v>
                </c:pt>
                <c:pt idx="25">
                  <c:v>983.59662662588914</c:v>
                </c:pt>
                <c:pt idx="26">
                  <c:v>991.76440076556946</c:v>
                </c:pt>
                <c:pt idx="27">
                  <c:v>995.87368715393291</c:v>
                </c:pt>
                <c:pt idx="28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A6-FD43-B7A5-0ACE6951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10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SDZ!$AE$3:$AE$47</c:f>
              <c:numCache>
                <c:formatCode>0.00</c:formatCode>
                <c:ptCount val="45"/>
                <c:pt idx="0">
                  <c:v>932.94750667085407</c:v>
                </c:pt>
                <c:pt idx="1">
                  <c:v>908.94750667085407</c:v>
                </c:pt>
                <c:pt idx="2">
                  <c:v>884.94750667085407</c:v>
                </c:pt>
                <c:pt idx="3">
                  <c:v>860.94750667085407</c:v>
                </c:pt>
                <c:pt idx="4">
                  <c:v>844.94750667085407</c:v>
                </c:pt>
                <c:pt idx="5">
                  <c:v>840.94750667085407</c:v>
                </c:pt>
                <c:pt idx="6">
                  <c:v>838.94750667085407</c:v>
                </c:pt>
                <c:pt idx="7">
                  <c:v>837.94750667085407</c:v>
                </c:pt>
                <c:pt idx="8">
                  <c:v>837.44750667085407</c:v>
                </c:pt>
                <c:pt idx="9">
                  <c:v>836.94750667085407</c:v>
                </c:pt>
                <c:pt idx="10">
                  <c:v>824.51093069360365</c:v>
                </c:pt>
                <c:pt idx="11">
                  <c:v>800.51093069360365</c:v>
                </c:pt>
                <c:pt idx="12">
                  <c:v>776.51093069360365</c:v>
                </c:pt>
                <c:pt idx="13">
                  <c:v>760.51093069360365</c:v>
                </c:pt>
                <c:pt idx="14">
                  <c:v>756.51093069360365</c:v>
                </c:pt>
                <c:pt idx="15">
                  <c:v>754.51093069360365</c:v>
                </c:pt>
                <c:pt idx="16">
                  <c:v>753.51093069360365</c:v>
                </c:pt>
                <c:pt idx="17">
                  <c:v>753.01093069360365</c:v>
                </c:pt>
                <c:pt idx="18">
                  <c:v>752.51093069360365</c:v>
                </c:pt>
                <c:pt idx="19" formatCode="General">
                  <c:v>750</c:v>
                </c:pt>
                <c:pt idx="20" formatCode="General">
                  <c:v>700</c:v>
                </c:pt>
                <c:pt idx="21">
                  <c:v>497.99618033199522</c:v>
                </c:pt>
                <c:pt idx="22">
                  <c:v>473.99618033199522</c:v>
                </c:pt>
                <c:pt idx="23">
                  <c:v>449.99618033199522</c:v>
                </c:pt>
                <c:pt idx="24">
                  <c:v>425.99618033199522</c:v>
                </c:pt>
                <c:pt idx="25">
                  <c:v>409.99618033199522</c:v>
                </c:pt>
                <c:pt idx="26">
                  <c:v>405.99618033199522</c:v>
                </c:pt>
                <c:pt idx="27">
                  <c:v>403.99618033199522</c:v>
                </c:pt>
                <c:pt idx="28">
                  <c:v>402.99618033199522</c:v>
                </c:pt>
                <c:pt idx="29">
                  <c:v>402.49618033199522</c:v>
                </c:pt>
                <c:pt idx="30" formatCode="General">
                  <c:v>401.99618033199522</c:v>
                </c:pt>
                <c:pt idx="31" formatCode="General">
                  <c:v>400</c:v>
                </c:pt>
                <c:pt idx="32" formatCode="General">
                  <c:v>350</c:v>
                </c:pt>
                <c:pt idx="33" formatCode="General">
                  <c:v>300</c:v>
                </c:pt>
                <c:pt idx="34" formatCode="General">
                  <c:v>250</c:v>
                </c:pt>
                <c:pt idx="35" formatCode="General">
                  <c:v>96</c:v>
                </c:pt>
                <c:pt idx="36" formatCode="General">
                  <c:v>72</c:v>
                </c:pt>
                <c:pt idx="37" formatCode="General">
                  <c:v>48</c:v>
                </c:pt>
                <c:pt idx="38" formatCode="General">
                  <c:v>24</c:v>
                </c:pt>
                <c:pt idx="39" formatCode="General">
                  <c:v>8</c:v>
                </c:pt>
                <c:pt idx="40" formatCode="General">
                  <c:v>4</c:v>
                </c:pt>
                <c:pt idx="41" formatCode="General">
                  <c:v>2</c:v>
                </c:pt>
                <c:pt idx="42" formatCode="General">
                  <c:v>1</c:v>
                </c:pt>
                <c:pt idx="43" formatCode="General">
                  <c:v>0.5</c:v>
                </c:pt>
                <c:pt idx="44" formatCode="General">
                  <c:v>0</c:v>
                </c:pt>
              </c:numCache>
            </c:numRef>
          </c:xVal>
          <c:yVal>
            <c:numRef>
              <c:f>SDZ!$AF$3:$AF$47</c:f>
              <c:numCache>
                <c:formatCode>General</c:formatCode>
                <c:ptCount val="45"/>
                <c:pt idx="0">
                  <c:v>13.474925430438276</c:v>
                </c:pt>
                <c:pt idx="1">
                  <c:v>14.317404033742312</c:v>
                </c:pt>
                <c:pt idx="2">
                  <c:v>15.751594348857052</c:v>
                </c:pt>
                <c:pt idx="3">
                  <c:v>17.219899296366965</c:v>
                </c:pt>
                <c:pt idx="4">
                  <c:v>18.081505443838463</c:v>
                </c:pt>
                <c:pt idx="5">
                  <c:v>18.204116043112098</c:v>
                </c:pt>
                <c:pt idx="6">
                  <c:v>19.193047425260165</c:v>
                </c:pt>
                <c:pt idx="7">
                  <c:v>19.5008249646284</c:v>
                </c:pt>
                <c:pt idx="8">
                  <c:v>19.792086596782266</c:v>
                </c:pt>
                <c:pt idx="9">
                  <c:v>20</c:v>
                </c:pt>
                <c:pt idx="10">
                  <c:v>85.433973812181378</c:v>
                </c:pt>
                <c:pt idx="11">
                  <c:v>87.956326489616046</c:v>
                </c:pt>
                <c:pt idx="12">
                  <c:v>97.352334058037471</c:v>
                </c:pt>
                <c:pt idx="13">
                  <c:v>97.684401383196914</c:v>
                </c:pt>
                <c:pt idx="14">
                  <c:v>98.038846017273173</c:v>
                </c:pt>
                <c:pt idx="15">
                  <c:v>98.214812469482808</c:v>
                </c:pt>
                <c:pt idx="16">
                  <c:v>97.563133952605142</c:v>
                </c:pt>
                <c:pt idx="17">
                  <c:v>96.304561132442004</c:v>
                </c:pt>
                <c:pt idx="18">
                  <c:v>100</c:v>
                </c:pt>
                <c:pt idx="21" formatCode="0.00">
                  <c:v>470.60858140050556</c:v>
                </c:pt>
                <c:pt idx="22" formatCode="0.00">
                  <c:v>475.51287210075799</c:v>
                </c:pt>
                <c:pt idx="23" formatCode="0.00">
                  <c:v>480.25857450408603</c:v>
                </c:pt>
                <c:pt idx="24" formatCode="0.00">
                  <c:v>482.41664183843687</c:v>
                </c:pt>
                <c:pt idx="25" formatCode="0.00">
                  <c:v>484.33967866182485</c:v>
                </c:pt>
                <c:pt idx="26" formatCode="0.00">
                  <c:v>486.26271548521282</c:v>
                </c:pt>
                <c:pt idx="27" formatCode="0.00">
                  <c:v>493.37258300272396</c:v>
                </c:pt>
                <c:pt idx="28" formatCode="0.00">
                  <c:v>495.02943725204295</c:v>
                </c:pt>
                <c:pt idx="29" formatCode="0.00">
                  <c:v>496.68629150136195</c:v>
                </c:pt>
                <c:pt idx="30" formatCode="0.00">
                  <c:v>500</c:v>
                </c:pt>
                <c:pt idx="35">
                  <c:v>900.61793558615398</c:v>
                </c:pt>
                <c:pt idx="36">
                  <c:v>917.16011461286701</c:v>
                </c:pt>
                <c:pt idx="37">
                  <c:v>920.51797428561599</c:v>
                </c:pt>
                <c:pt idx="38">
                  <c:v>933.90710313446198</c:v>
                </c:pt>
                <c:pt idx="39">
                  <c:v>947.35527909884502</c:v>
                </c:pt>
                <c:pt idx="40">
                  <c:v>959.43083347434799</c:v>
                </c:pt>
                <c:pt idx="41">
                  <c:v>961.56433379315001</c:v>
                </c:pt>
                <c:pt idx="42">
                  <c:v>973.691977219102</c:v>
                </c:pt>
                <c:pt idx="43">
                  <c:v>988.71120635840305</c:v>
                </c:pt>
                <c:pt idx="44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88-C941-A1AE-EB180F454FAA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</c:dPt>
          <c:xVal>
            <c:numRef>
              <c:f>SDZ!$AE$3:$AE$47</c:f>
              <c:numCache>
                <c:formatCode>0.00</c:formatCode>
                <c:ptCount val="45"/>
                <c:pt idx="0">
                  <c:v>932.94750667085407</c:v>
                </c:pt>
                <c:pt idx="1">
                  <c:v>908.94750667085407</c:v>
                </c:pt>
                <c:pt idx="2">
                  <c:v>884.94750667085407</c:v>
                </c:pt>
                <c:pt idx="3">
                  <c:v>860.94750667085407</c:v>
                </c:pt>
                <c:pt idx="4">
                  <c:v>844.94750667085407</c:v>
                </c:pt>
                <c:pt idx="5">
                  <c:v>840.94750667085407</c:v>
                </c:pt>
                <c:pt idx="6">
                  <c:v>838.94750667085407</c:v>
                </c:pt>
                <c:pt idx="7">
                  <c:v>837.94750667085407</c:v>
                </c:pt>
                <c:pt idx="8">
                  <c:v>837.44750667085407</c:v>
                </c:pt>
                <c:pt idx="9">
                  <c:v>836.94750667085407</c:v>
                </c:pt>
                <c:pt idx="10">
                  <c:v>824.51093069360365</c:v>
                </c:pt>
                <c:pt idx="11">
                  <c:v>800.51093069360365</c:v>
                </c:pt>
                <c:pt idx="12">
                  <c:v>776.51093069360365</c:v>
                </c:pt>
                <c:pt idx="13">
                  <c:v>760.51093069360365</c:v>
                </c:pt>
                <c:pt idx="14">
                  <c:v>756.51093069360365</c:v>
                </c:pt>
                <c:pt idx="15">
                  <c:v>754.51093069360365</c:v>
                </c:pt>
                <c:pt idx="16">
                  <c:v>753.51093069360365</c:v>
                </c:pt>
                <c:pt idx="17">
                  <c:v>753.01093069360365</c:v>
                </c:pt>
                <c:pt idx="18">
                  <c:v>752.51093069360365</c:v>
                </c:pt>
                <c:pt idx="19" formatCode="General">
                  <c:v>750</c:v>
                </c:pt>
                <c:pt idx="20" formatCode="General">
                  <c:v>700</c:v>
                </c:pt>
                <c:pt idx="21">
                  <c:v>497.99618033199522</c:v>
                </c:pt>
                <c:pt idx="22">
                  <c:v>473.99618033199522</c:v>
                </c:pt>
                <c:pt idx="23">
                  <c:v>449.99618033199522</c:v>
                </c:pt>
                <c:pt idx="24">
                  <c:v>425.99618033199522</c:v>
                </c:pt>
                <c:pt idx="25">
                  <c:v>409.99618033199522</c:v>
                </c:pt>
                <c:pt idx="26">
                  <c:v>405.99618033199522</c:v>
                </c:pt>
                <c:pt idx="27">
                  <c:v>403.99618033199522</c:v>
                </c:pt>
                <c:pt idx="28">
                  <c:v>402.99618033199522</c:v>
                </c:pt>
                <c:pt idx="29">
                  <c:v>402.49618033199522</c:v>
                </c:pt>
                <c:pt idx="30" formatCode="General">
                  <c:v>401.99618033199522</c:v>
                </c:pt>
                <c:pt idx="31" formatCode="General">
                  <c:v>400</c:v>
                </c:pt>
                <c:pt idx="32" formatCode="General">
                  <c:v>350</c:v>
                </c:pt>
                <c:pt idx="33" formatCode="General">
                  <c:v>300</c:v>
                </c:pt>
                <c:pt idx="34" formatCode="General">
                  <c:v>250</c:v>
                </c:pt>
                <c:pt idx="35" formatCode="General">
                  <c:v>96</c:v>
                </c:pt>
                <c:pt idx="36" formatCode="General">
                  <c:v>72</c:v>
                </c:pt>
                <c:pt idx="37" formatCode="General">
                  <c:v>48</c:v>
                </c:pt>
                <c:pt idx="38" formatCode="General">
                  <c:v>24</c:v>
                </c:pt>
                <c:pt idx="39" formatCode="General">
                  <c:v>8</c:v>
                </c:pt>
                <c:pt idx="40" formatCode="General">
                  <c:v>4</c:v>
                </c:pt>
                <c:pt idx="41" formatCode="General">
                  <c:v>2</c:v>
                </c:pt>
                <c:pt idx="42" formatCode="General">
                  <c:v>1</c:v>
                </c:pt>
                <c:pt idx="43" formatCode="General">
                  <c:v>0.5</c:v>
                </c:pt>
                <c:pt idx="44" formatCode="General">
                  <c:v>0</c:v>
                </c:pt>
              </c:numCache>
            </c:numRef>
          </c:xVal>
          <c:yVal>
            <c:numRef>
              <c:f>SDZ!$AG$3:$AG$47</c:f>
              <c:numCache>
                <c:formatCode>General</c:formatCode>
                <c:ptCount val="45"/>
                <c:pt idx="0">
                  <c:v>-77.259627760174226</c:v>
                </c:pt>
                <c:pt idx="1">
                  <c:v>-49.547209985992367</c:v>
                </c:pt>
                <c:pt idx="2">
                  <c:v>-21.834792211810282</c:v>
                </c:pt>
                <c:pt idx="3">
                  <c:v>5.8776255623718043</c:v>
                </c:pt>
                <c:pt idx="4">
                  <c:v>24.352570745159824</c:v>
                </c:pt>
                <c:pt idx="5">
                  <c:v>28.9713070408568</c:v>
                </c:pt>
                <c:pt idx="6">
                  <c:v>31.280675188705345</c:v>
                </c:pt>
                <c:pt idx="7">
                  <c:v>32.435359262629504</c:v>
                </c:pt>
                <c:pt idx="8">
                  <c:v>33.01270129959164</c:v>
                </c:pt>
                <c:pt idx="9">
                  <c:v>33.590043336553776</c:v>
                </c:pt>
                <c:pt idx="10">
                  <c:v>47.950359551633824</c:v>
                </c:pt>
                <c:pt idx="11">
                  <c:v>75.662777325815796</c:v>
                </c:pt>
                <c:pt idx="12">
                  <c:v>103.37519509999788</c:v>
                </c:pt>
                <c:pt idx="13">
                  <c:v>121.8501402827859</c:v>
                </c:pt>
                <c:pt idx="14">
                  <c:v>126.46887657848288</c:v>
                </c:pt>
                <c:pt idx="15">
                  <c:v>128.77824472633142</c:v>
                </c:pt>
                <c:pt idx="16">
                  <c:v>129.93292880025558</c:v>
                </c:pt>
                <c:pt idx="17">
                  <c:v>130.51027083721772</c:v>
                </c:pt>
                <c:pt idx="18">
                  <c:v>131.08761287417985</c:v>
                </c:pt>
                <c:pt idx="19">
                  <c:v>133.98694455681164</c:v>
                </c:pt>
                <c:pt idx="20">
                  <c:v>191.72114825302413</c:v>
                </c:pt>
                <c:pt idx="21">
                  <c:v>424.97174169553568</c:v>
                </c:pt>
                <c:pt idx="22">
                  <c:v>452.68415946971777</c:v>
                </c:pt>
                <c:pt idx="23">
                  <c:v>480.39657724389974</c:v>
                </c:pt>
                <c:pt idx="24">
                  <c:v>508.10899501808177</c:v>
                </c:pt>
                <c:pt idx="25">
                  <c:v>526.58394020086985</c:v>
                </c:pt>
                <c:pt idx="26">
                  <c:v>531.20267649656682</c:v>
                </c:pt>
                <c:pt idx="27">
                  <c:v>533.51204464441525</c:v>
                </c:pt>
                <c:pt idx="28">
                  <c:v>534.66672871833953</c:v>
                </c:pt>
                <c:pt idx="29">
                  <c:v>535.24407075530166</c:v>
                </c:pt>
                <c:pt idx="30">
                  <c:v>535.8214127922638</c:v>
                </c:pt>
                <c:pt idx="31">
                  <c:v>538.12637043029952</c:v>
                </c:pt>
                <c:pt idx="32">
                  <c:v>595.86057412651212</c:v>
                </c:pt>
                <c:pt idx="33">
                  <c:v>653.59477782272461</c:v>
                </c:pt>
                <c:pt idx="34">
                  <c:v>711.32898151893721</c:v>
                </c:pt>
                <c:pt idx="35">
                  <c:v>889.15032890327188</c:v>
                </c:pt>
                <c:pt idx="36">
                  <c:v>916.86274667745397</c:v>
                </c:pt>
                <c:pt idx="37">
                  <c:v>944.57516445163594</c:v>
                </c:pt>
                <c:pt idx="38">
                  <c:v>972.28758222581791</c:v>
                </c:pt>
                <c:pt idx="39">
                  <c:v>990.76252740860605</c:v>
                </c:pt>
                <c:pt idx="40">
                  <c:v>995.38126370430302</c:v>
                </c:pt>
                <c:pt idx="41">
                  <c:v>997.69063185215145</c:v>
                </c:pt>
                <c:pt idx="42">
                  <c:v>998.84531592607573</c:v>
                </c:pt>
                <c:pt idx="43">
                  <c:v>999.42265796303786</c:v>
                </c:pt>
                <c:pt idx="44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88-C941-A1AE-EB180F454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6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Pt>
            <c:idx val="19"/>
            <c:marker>
              <c:symbol val="square"/>
              <c:size val="3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88D-134C-B85C-241132EAB8BC}"/>
              </c:ext>
            </c:extLst>
          </c:dPt>
          <c:xVal>
            <c:numRef>
              <c:f>SMX!$V$3:$V$36</c:f>
              <c:numCache>
                <c:formatCode>0.00</c:formatCode>
                <c:ptCount val="34"/>
                <c:pt idx="0">
                  <c:v>456.24331831246838</c:v>
                </c:pt>
                <c:pt idx="1">
                  <c:v>432.24331831246838</c:v>
                </c:pt>
                <c:pt idx="2">
                  <c:v>408.24331831246838</c:v>
                </c:pt>
                <c:pt idx="3">
                  <c:v>384.24331831246838</c:v>
                </c:pt>
                <c:pt idx="4">
                  <c:v>368.24331831246838</c:v>
                </c:pt>
                <c:pt idx="5">
                  <c:v>364.24331831246838</c:v>
                </c:pt>
                <c:pt idx="6">
                  <c:v>362.24331831246838</c:v>
                </c:pt>
                <c:pt idx="7">
                  <c:v>361.24331831246838</c:v>
                </c:pt>
                <c:pt idx="8">
                  <c:v>360.74331831246838</c:v>
                </c:pt>
                <c:pt idx="9">
                  <c:v>360.24331831246838</c:v>
                </c:pt>
                <c:pt idx="10">
                  <c:v>349.30916306084345</c:v>
                </c:pt>
                <c:pt idx="11">
                  <c:v>325.30916306084345</c:v>
                </c:pt>
                <c:pt idx="12">
                  <c:v>301.30916306084345</c:v>
                </c:pt>
                <c:pt idx="13">
                  <c:v>285.30916306084345</c:v>
                </c:pt>
                <c:pt idx="14">
                  <c:v>281.30916306084345</c:v>
                </c:pt>
                <c:pt idx="15">
                  <c:v>279.30916306084345</c:v>
                </c:pt>
                <c:pt idx="16">
                  <c:v>278.30916306084345</c:v>
                </c:pt>
                <c:pt idx="17">
                  <c:v>277.30916306084345</c:v>
                </c:pt>
                <c:pt idx="18" formatCode="General">
                  <c:v>250</c:v>
                </c:pt>
                <c:pt idx="19" formatCode="General">
                  <c:v>220</c:v>
                </c:pt>
                <c:pt idx="20" formatCode="General">
                  <c:v>190</c:v>
                </c:pt>
                <c:pt idx="21" formatCode="General">
                  <c:v>160</c:v>
                </c:pt>
                <c:pt idx="22" formatCode="General">
                  <c:v>130</c:v>
                </c:pt>
                <c:pt idx="23" formatCode="General">
                  <c:v>100</c:v>
                </c:pt>
                <c:pt idx="24" formatCode="General">
                  <c:v>96</c:v>
                </c:pt>
                <c:pt idx="25" formatCode="General">
                  <c:v>72</c:v>
                </c:pt>
                <c:pt idx="26" formatCode="General">
                  <c:v>48</c:v>
                </c:pt>
                <c:pt idx="27" formatCode="General">
                  <c:v>24</c:v>
                </c:pt>
                <c:pt idx="28" formatCode="General">
                  <c:v>8</c:v>
                </c:pt>
                <c:pt idx="29" formatCode="General">
                  <c:v>4</c:v>
                </c:pt>
                <c:pt idx="30" formatCode="General">
                  <c:v>2</c:v>
                </c:pt>
                <c:pt idx="31" formatCode="General">
                  <c:v>1</c:v>
                </c:pt>
                <c:pt idx="32" formatCode="General">
                  <c:v>0.5</c:v>
                </c:pt>
                <c:pt idx="33" formatCode="General">
                  <c:v>0</c:v>
                </c:pt>
              </c:numCache>
            </c:numRef>
          </c:xVal>
          <c:yVal>
            <c:numRef>
              <c:f>SMX!$W$3:$W$36</c:f>
              <c:numCache>
                <c:formatCode>General</c:formatCode>
                <c:ptCount val="34"/>
                <c:pt idx="0">
                  <c:v>13.703364755797757</c:v>
                </c:pt>
                <c:pt idx="1">
                  <c:v>14.305050600515452</c:v>
                </c:pt>
                <c:pt idx="2">
                  <c:v>15.623506521806993</c:v>
                </c:pt>
                <c:pt idx="3">
                  <c:v>16.742946844638666</c:v>
                </c:pt>
                <c:pt idx="4">
                  <c:v>18.980785508811024</c:v>
                </c:pt>
                <c:pt idx="5">
                  <c:v>18.742839195702398</c:v>
                </c:pt>
                <c:pt idx="6">
                  <c:v>18.800865361406597</c:v>
                </c:pt>
                <c:pt idx="7">
                  <c:v>19.138216339063085</c:v>
                </c:pt>
                <c:pt idx="8">
                  <c:v>19.17816850081546</c:v>
                </c:pt>
                <c:pt idx="9">
                  <c:v>20</c:v>
                </c:pt>
                <c:pt idx="10" formatCode="0.00">
                  <c:v>82.344750513540973</c:v>
                </c:pt>
                <c:pt idx="11" formatCode="0.00">
                  <c:v>80.73726718546304</c:v>
                </c:pt>
                <c:pt idx="12" formatCode="0.00">
                  <c:v>80.64273513452838</c:v>
                </c:pt>
                <c:pt idx="13" formatCode="0.00">
                  <c:v>91.309338387561766</c:v>
                </c:pt>
                <c:pt idx="14" formatCode="0.00">
                  <c:v>92.820650053356005</c:v>
                </c:pt>
                <c:pt idx="15" formatCode="0.00">
                  <c:v>96.401724444920148</c:v>
                </c:pt>
                <c:pt idx="16" formatCode="0.00">
                  <c:v>95.068390748432861</c:v>
                </c:pt>
                <c:pt idx="17" formatCode="0.00">
                  <c:v>100</c:v>
                </c:pt>
                <c:pt idx="24">
                  <c:v>395.9666666666667</c:v>
                </c:pt>
                <c:pt idx="25">
                  <c:v>386.86666666666673</c:v>
                </c:pt>
                <c:pt idx="26">
                  <c:v>427.63333333333338</c:v>
                </c:pt>
                <c:pt idx="27">
                  <c:v>397.56666666666661</c:v>
                </c:pt>
                <c:pt idx="28">
                  <c:v>442.26666666666665</c:v>
                </c:pt>
                <c:pt idx="29">
                  <c:v>412.73333333333329</c:v>
                </c:pt>
                <c:pt idx="30">
                  <c:v>447</c:v>
                </c:pt>
                <c:pt idx="31">
                  <c:v>455.03333333333336</c:v>
                </c:pt>
                <c:pt idx="32">
                  <c:v>456.9666666666667</c:v>
                </c:pt>
                <c:pt idx="33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A9-8349-88B8-09972EA64CA2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SMX!$V$3:$V$36</c:f>
              <c:numCache>
                <c:formatCode>0.00</c:formatCode>
                <c:ptCount val="34"/>
                <c:pt idx="0">
                  <c:v>456.24331831246838</c:v>
                </c:pt>
                <c:pt idx="1">
                  <c:v>432.24331831246838</c:v>
                </c:pt>
                <c:pt idx="2">
                  <c:v>408.24331831246838</c:v>
                </c:pt>
                <c:pt idx="3">
                  <c:v>384.24331831246838</c:v>
                </c:pt>
                <c:pt idx="4">
                  <c:v>368.24331831246838</c:v>
                </c:pt>
                <c:pt idx="5">
                  <c:v>364.24331831246838</c:v>
                </c:pt>
                <c:pt idx="6">
                  <c:v>362.24331831246838</c:v>
                </c:pt>
                <c:pt idx="7">
                  <c:v>361.24331831246838</c:v>
                </c:pt>
                <c:pt idx="8">
                  <c:v>360.74331831246838</c:v>
                </c:pt>
                <c:pt idx="9">
                  <c:v>360.24331831246838</c:v>
                </c:pt>
                <c:pt idx="10">
                  <c:v>349.30916306084345</c:v>
                </c:pt>
                <c:pt idx="11">
                  <c:v>325.30916306084345</c:v>
                </c:pt>
                <c:pt idx="12">
                  <c:v>301.30916306084345</c:v>
                </c:pt>
                <c:pt idx="13">
                  <c:v>285.30916306084345</c:v>
                </c:pt>
                <c:pt idx="14">
                  <c:v>281.30916306084345</c:v>
                </c:pt>
                <c:pt idx="15">
                  <c:v>279.30916306084345</c:v>
                </c:pt>
                <c:pt idx="16">
                  <c:v>278.30916306084345</c:v>
                </c:pt>
                <c:pt idx="17">
                  <c:v>277.30916306084345</c:v>
                </c:pt>
                <c:pt idx="18" formatCode="General">
                  <c:v>250</c:v>
                </c:pt>
                <c:pt idx="19" formatCode="General">
                  <c:v>220</c:v>
                </c:pt>
                <c:pt idx="20" formatCode="General">
                  <c:v>190</c:v>
                </c:pt>
                <c:pt idx="21" formatCode="General">
                  <c:v>160</c:v>
                </c:pt>
                <c:pt idx="22" formatCode="General">
                  <c:v>130</c:v>
                </c:pt>
                <c:pt idx="23" formatCode="General">
                  <c:v>100</c:v>
                </c:pt>
                <c:pt idx="24" formatCode="General">
                  <c:v>96</c:v>
                </c:pt>
                <c:pt idx="25" formatCode="General">
                  <c:v>72</c:v>
                </c:pt>
                <c:pt idx="26" formatCode="General">
                  <c:v>48</c:v>
                </c:pt>
                <c:pt idx="27" formatCode="General">
                  <c:v>24</c:v>
                </c:pt>
                <c:pt idx="28" formatCode="General">
                  <c:v>8</c:v>
                </c:pt>
                <c:pt idx="29" formatCode="General">
                  <c:v>4</c:v>
                </c:pt>
                <c:pt idx="30" formatCode="General">
                  <c:v>2</c:v>
                </c:pt>
                <c:pt idx="31" formatCode="General">
                  <c:v>1</c:v>
                </c:pt>
                <c:pt idx="32" formatCode="General">
                  <c:v>0.5</c:v>
                </c:pt>
                <c:pt idx="33" formatCode="General">
                  <c:v>0</c:v>
                </c:pt>
              </c:numCache>
            </c:numRef>
          </c:xVal>
          <c:yVal>
            <c:numRef>
              <c:f>SMX!$X$3:$X$36</c:f>
              <c:numCache>
                <c:formatCode>General</c:formatCode>
                <c:ptCount val="34"/>
                <c:pt idx="0">
                  <c:v>-86.297848474539933</c:v>
                </c:pt>
                <c:pt idx="1">
                  <c:v>-55.456523684437457</c:v>
                </c:pt>
                <c:pt idx="2">
                  <c:v>-24.615198894334867</c:v>
                </c:pt>
                <c:pt idx="3">
                  <c:v>6.2261258957676091</c:v>
                </c:pt>
                <c:pt idx="4">
                  <c:v>26.78700908916926</c:v>
                </c:pt>
                <c:pt idx="5">
                  <c:v>31.927229887519673</c:v>
                </c:pt>
                <c:pt idx="6">
                  <c:v>34.497340286694907</c:v>
                </c:pt>
                <c:pt idx="7">
                  <c:v>35.782395486282496</c:v>
                </c:pt>
                <c:pt idx="8">
                  <c:v>36.424923086076262</c:v>
                </c:pt>
                <c:pt idx="9">
                  <c:v>37.067450685870085</c:v>
                </c:pt>
                <c:pt idx="10">
                  <c:v>51.118443745068816</c:v>
                </c:pt>
                <c:pt idx="11">
                  <c:v>81.959768535171293</c:v>
                </c:pt>
                <c:pt idx="12">
                  <c:v>112.80109332527383</c:v>
                </c:pt>
                <c:pt idx="13">
                  <c:v>133.36197651867548</c:v>
                </c:pt>
                <c:pt idx="14">
                  <c:v>138.50219731702589</c:v>
                </c:pt>
                <c:pt idx="15">
                  <c:v>141.07230771620112</c:v>
                </c:pt>
                <c:pt idx="16">
                  <c:v>142.35736291578871</c:v>
                </c:pt>
                <c:pt idx="17">
                  <c:v>143.6424181153763</c:v>
                </c:pt>
                <c:pt idx="18">
                  <c:v>178.73620010309895</c:v>
                </c:pt>
                <c:pt idx="19">
                  <c:v>217.28785609072708</c:v>
                </c:pt>
                <c:pt idx="20">
                  <c:v>255.8395120783552</c:v>
                </c:pt>
                <c:pt idx="21">
                  <c:v>294.39116806598332</c:v>
                </c:pt>
                <c:pt idx="22">
                  <c:v>332.94282405361145</c:v>
                </c:pt>
                <c:pt idx="23">
                  <c:v>371.49448004123957</c:v>
                </c:pt>
                <c:pt idx="24">
                  <c:v>376.63470083958998</c:v>
                </c:pt>
                <c:pt idx="25">
                  <c:v>407.47602562969246</c:v>
                </c:pt>
                <c:pt idx="26">
                  <c:v>438.31735041979499</c:v>
                </c:pt>
                <c:pt idx="27">
                  <c:v>469.15867520989752</c:v>
                </c:pt>
                <c:pt idx="28">
                  <c:v>489.71955840329917</c:v>
                </c:pt>
                <c:pt idx="29">
                  <c:v>494.85977920164959</c:v>
                </c:pt>
                <c:pt idx="30">
                  <c:v>497.42988960082477</c:v>
                </c:pt>
                <c:pt idx="31">
                  <c:v>498.71494480041241</c:v>
                </c:pt>
                <c:pt idx="32">
                  <c:v>499.35747240020618</c:v>
                </c:pt>
                <c:pt idx="33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A9-8349-88B8-09972EA6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100"/>
      </c:valAx>
      <c:valAx>
        <c:axId val="1320359279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720724</xdr:colOff>
      <xdr:row>10</xdr:row>
      <xdr:rowOff>200024</xdr:rowOff>
    </xdr:from>
    <xdr:to>
      <xdr:col>15</xdr:col>
      <xdr:colOff>701675</xdr:colOff>
      <xdr:row>32</xdr:row>
      <xdr:rowOff>177799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B81D59-1A73-CA44-8123-DAA0CAC40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692149</xdr:colOff>
      <xdr:row>1</xdr:row>
      <xdr:rowOff>101599</xdr:rowOff>
    </xdr:from>
    <xdr:to>
      <xdr:col>44</xdr:col>
      <xdr:colOff>673100</xdr:colOff>
      <xdr:row>23</xdr:row>
      <xdr:rowOff>34924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531A89-ECCC-2F49-A6AE-7A83A482A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30</xdr:col>
      <xdr:colOff>723900</xdr:colOff>
      <xdr:row>45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A1690241-157D-7842-92A5-9D8C3853B845}"/>
                </a:ext>
              </a:extLst>
            </xdr:cNvPr>
            <xdr:cNvSpPr txBox="1"/>
          </xdr:nvSpPr>
          <xdr:spPr>
            <a:xfrm>
              <a:off x="27362924" y="9422471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A1690241-157D-7842-92A5-9D8C3853B845}"/>
                </a:ext>
              </a:extLst>
            </xdr:cNvPr>
            <xdr:cNvSpPr txBox="1"/>
          </xdr:nvSpPr>
          <xdr:spPr>
            <a:xfrm>
              <a:off x="27092275" y="11544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50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3C8E49-F458-0D45-81CC-69DB60744B0F}"/>
                </a:ext>
              </a:extLst>
            </xdr:cNvPr>
            <xdr:cNvSpPr txBox="1"/>
          </xdr:nvSpPr>
          <xdr:spPr>
            <a:xfrm>
              <a:off x="723900" y="1067117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3C8E49-F458-0D45-81CC-69DB60744B0F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52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E4C29C-BE97-2243-A818-270BEA5AB525}"/>
                </a:ext>
              </a:extLst>
            </xdr:cNvPr>
            <xdr:cNvSpPr txBox="1"/>
          </xdr:nvSpPr>
          <xdr:spPr>
            <a:xfrm>
              <a:off x="9629775" y="1109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E4C29C-BE97-2243-A818-270BEA5AB525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47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129D2F9-3A68-C840-8F4A-4E0AA2928B4F}"/>
                </a:ext>
              </a:extLst>
            </xdr:cNvPr>
            <xdr:cNvSpPr txBox="1"/>
          </xdr:nvSpPr>
          <xdr:spPr>
            <a:xfrm>
              <a:off x="18534876" y="9856129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129D2F9-3A68-C840-8F4A-4E0AA2928B4F}"/>
                </a:ext>
              </a:extLst>
            </xdr:cNvPr>
            <xdr:cNvSpPr txBox="1"/>
          </xdr:nvSpPr>
          <xdr:spPr>
            <a:xfrm>
              <a:off x="18415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50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7D1CC2E1-865D-D846-9151-CC3D0BE59C6C}"/>
                </a:ext>
              </a:extLst>
            </xdr:cNvPr>
            <xdr:cNvSpPr txBox="1"/>
          </xdr:nvSpPr>
          <xdr:spPr>
            <a:xfrm>
              <a:off x="723900" y="1067117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7D1CC2E1-865D-D846-9151-CC3D0BE59C6C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52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64505219-9D06-A74B-A2C9-C39BE4337770}"/>
                </a:ext>
              </a:extLst>
            </xdr:cNvPr>
            <xdr:cNvSpPr txBox="1"/>
          </xdr:nvSpPr>
          <xdr:spPr>
            <a:xfrm>
              <a:off x="9629775" y="1109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64505219-9D06-A74B-A2C9-C39BE4337770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47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EB08425E-416A-1E4E-BF56-24D497CFE63F}"/>
                </a:ext>
              </a:extLst>
            </xdr:cNvPr>
            <xdr:cNvSpPr txBox="1"/>
          </xdr:nvSpPr>
          <xdr:spPr>
            <a:xfrm>
              <a:off x="18534876" y="9856129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EB08425E-416A-1E4E-BF56-24D497CFE63F}"/>
                </a:ext>
              </a:extLst>
            </xdr:cNvPr>
            <xdr:cNvSpPr txBox="1"/>
          </xdr:nvSpPr>
          <xdr:spPr>
            <a:xfrm>
              <a:off x="18415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30</xdr:col>
      <xdr:colOff>723900</xdr:colOff>
      <xdr:row>45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AD12A33-DEDB-B148-9FC9-5FE7DC09306F}"/>
                </a:ext>
              </a:extLst>
            </xdr:cNvPr>
            <xdr:cNvSpPr txBox="1"/>
          </xdr:nvSpPr>
          <xdr:spPr>
            <a:xfrm>
              <a:off x="27362924" y="9422471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AD12A33-DEDB-B148-9FC9-5FE7DC09306F}"/>
                </a:ext>
              </a:extLst>
            </xdr:cNvPr>
            <xdr:cNvSpPr txBox="1"/>
          </xdr:nvSpPr>
          <xdr:spPr>
            <a:xfrm>
              <a:off x="27092275" y="11544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692149</xdr:colOff>
      <xdr:row>1</xdr:row>
      <xdr:rowOff>101599</xdr:rowOff>
    </xdr:from>
    <xdr:to>
      <xdr:col>44</xdr:col>
      <xdr:colOff>673100</xdr:colOff>
      <xdr:row>23</xdr:row>
      <xdr:rowOff>34924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9A3332-886E-E24B-AA20-85FD2850D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30</xdr:col>
      <xdr:colOff>723900</xdr:colOff>
      <xdr:row>51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1B6B1BB-393B-A742-89F0-BDB43FD247BB}"/>
                </a:ext>
              </a:extLst>
            </xdr:cNvPr>
            <xdr:cNvSpPr txBox="1"/>
          </xdr:nvSpPr>
          <xdr:spPr>
            <a:xfrm>
              <a:off x="27092275" y="1095692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1B6B1BB-393B-A742-89F0-BDB43FD247BB}"/>
                </a:ext>
              </a:extLst>
            </xdr:cNvPr>
            <xdr:cNvSpPr txBox="1"/>
          </xdr:nvSpPr>
          <xdr:spPr>
            <a:xfrm>
              <a:off x="27178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30</xdr:col>
      <xdr:colOff>723900</xdr:colOff>
      <xdr:row>51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8BCD814-2B80-5E43-A181-565F01CDDA99}"/>
                </a:ext>
              </a:extLst>
            </xdr:cNvPr>
            <xdr:cNvSpPr txBox="1"/>
          </xdr:nvSpPr>
          <xdr:spPr>
            <a:xfrm>
              <a:off x="27092275" y="1095692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8BCD814-2B80-5E43-A181-565F01CDDA99}"/>
                </a:ext>
              </a:extLst>
            </xdr:cNvPr>
            <xdr:cNvSpPr txBox="1"/>
          </xdr:nvSpPr>
          <xdr:spPr>
            <a:xfrm>
              <a:off x="27178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692149</xdr:colOff>
      <xdr:row>6</xdr:row>
      <xdr:rowOff>101599</xdr:rowOff>
    </xdr:from>
    <xdr:to>
      <xdr:col>35</xdr:col>
      <xdr:colOff>673100</xdr:colOff>
      <xdr:row>28</xdr:row>
      <xdr:rowOff>34924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40CF92-3FB0-3F4C-81F5-928637EC2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CCF7-72A8-E849-B1D2-3EC6E35E159D}">
  <dimension ref="A1:P38"/>
  <sheetViews>
    <sheetView topLeftCell="B14" zoomScaleNormal="100" workbookViewId="0">
      <selection activeCell="I34" sqref="I34"/>
    </sheetView>
  </sheetViews>
  <sheetFormatPr baseColWidth="10" defaultColWidth="11.5" defaultRowHeight="16" x14ac:dyDescent="0.2"/>
  <cols>
    <col min="1" max="15" width="11.5" style="55"/>
    <col min="16" max="16" width="11.5" style="56"/>
    <col min="17" max="16384" width="11.5" style="55"/>
  </cols>
  <sheetData>
    <row r="1" spans="2:16" x14ac:dyDescent="0.2">
      <c r="B1" s="56"/>
      <c r="P1" s="55"/>
    </row>
    <row r="2" spans="2:16" x14ac:dyDescent="0.2">
      <c r="B2" s="56"/>
      <c r="P2" s="55"/>
    </row>
    <row r="3" spans="2:16" x14ac:dyDescent="0.2">
      <c r="B3">
        <v>411.17510940343902</v>
      </c>
      <c r="C3">
        <v>3.6937128006228108</v>
      </c>
      <c r="D3" s="57">
        <f t="shared" ref="D3:D28" si="0">$C$29-($F$37*B3)</f>
        <v>-354.8527211772614</v>
      </c>
      <c r="F3" s="58">
        <f t="shared" ref="F3:F28" si="1">(C3-D3)^2</f>
        <v>128555.54531825727</v>
      </c>
      <c r="P3" s="55"/>
    </row>
    <row r="4" spans="2:16" x14ac:dyDescent="0.2">
      <c r="B4">
        <v>387.17510940343902</v>
      </c>
      <c r="C4">
        <v>4.5429335225242964</v>
      </c>
      <c r="D4" s="57">
        <f t="shared" si="0"/>
        <v>-275.77092715662775</v>
      </c>
      <c r="F4" s="58">
        <f t="shared" si="1"/>
        <v>78575.860488851074</v>
      </c>
      <c r="P4" s="55"/>
    </row>
    <row r="5" spans="2:16" x14ac:dyDescent="0.2">
      <c r="B5">
        <v>339.17510940343902</v>
      </c>
      <c r="C5">
        <v>6.3698281870337299</v>
      </c>
      <c r="D5" s="57">
        <f t="shared" si="0"/>
        <v>-117.60733911536045</v>
      </c>
      <c r="F5" s="58">
        <f t="shared" si="1"/>
        <v>15370.338012325836</v>
      </c>
      <c r="P5" s="55"/>
    </row>
    <row r="6" spans="2:16" x14ac:dyDescent="0.2">
      <c r="B6">
        <v>319.17510940343902</v>
      </c>
      <c r="C6">
        <v>6.5704904977437444</v>
      </c>
      <c r="D6" s="57">
        <f t="shared" si="0"/>
        <v>-51.705844098165699</v>
      </c>
      <c r="F6" s="58">
        <f t="shared" si="1"/>
        <v>3396.1311739343923</v>
      </c>
      <c r="P6" s="55"/>
    </row>
    <row r="7" spans="2:16" x14ac:dyDescent="0.2">
      <c r="B7">
        <v>317.17510940343902</v>
      </c>
      <c r="C7">
        <v>9.1466181992225764</v>
      </c>
      <c r="D7" s="57">
        <f t="shared" si="0"/>
        <v>-45.115694596446247</v>
      </c>
      <c r="F7" s="58">
        <f t="shared" si="1"/>
        <v>2944.3985899350041</v>
      </c>
      <c r="P7" s="55"/>
    </row>
    <row r="8" spans="2:16" x14ac:dyDescent="0.2">
      <c r="B8">
        <v>316.17510940343902</v>
      </c>
      <c r="C8">
        <v>11.711072984341905</v>
      </c>
      <c r="D8" s="57">
        <f t="shared" si="0"/>
        <v>-41.820619845586634</v>
      </c>
      <c r="F8" s="58">
        <f t="shared" si="1"/>
        <v>2865.6421372378222</v>
      </c>
      <c r="P8" s="55"/>
    </row>
    <row r="9" spans="2:16" x14ac:dyDescent="0.2">
      <c r="B9">
        <v>315.67510940343902</v>
      </c>
      <c r="C9">
        <v>13.824690119150091</v>
      </c>
      <c r="D9" s="57">
        <f t="shared" si="0"/>
        <v>-40.173082470156714</v>
      </c>
      <c r="F9" s="58">
        <f t="shared" si="1"/>
        <v>2915.7594446064932</v>
      </c>
      <c r="P9" s="55"/>
    </row>
    <row r="10" spans="2:16" x14ac:dyDescent="0.2">
      <c r="B10">
        <v>315.17510940343902</v>
      </c>
      <c r="C10">
        <v>20</v>
      </c>
      <c r="D10" s="57">
        <f t="shared" si="0"/>
        <v>-38.525545094726795</v>
      </c>
      <c r="F10" s="58">
        <f t="shared" si="1"/>
        <v>3425.2394286348995</v>
      </c>
      <c r="P10" s="55"/>
    </row>
    <row r="11" spans="2:16" x14ac:dyDescent="0.2">
      <c r="B11">
        <v>307.57427015373992</v>
      </c>
      <c r="C11">
        <v>20.22018436371949</v>
      </c>
      <c r="D11" s="57">
        <f t="shared" si="0"/>
        <v>-13.480211597699622</v>
      </c>
      <c r="F11" s="58">
        <f t="shared" si="1"/>
        <v>1135.7166879564336</v>
      </c>
      <c r="P11" s="55"/>
    </row>
    <row r="12" spans="2:16" x14ac:dyDescent="0.2">
      <c r="B12">
        <v>283.57427015373992</v>
      </c>
      <c r="C12">
        <v>26.285704673147197</v>
      </c>
      <c r="D12" s="57">
        <f t="shared" si="0"/>
        <v>65.60158242293403</v>
      </c>
      <c r="F12" s="58">
        <f t="shared" si="1"/>
        <v>1545.7382432361835</v>
      </c>
      <c r="P12" s="55"/>
    </row>
    <row r="13" spans="2:16" x14ac:dyDescent="0.2">
      <c r="B13">
        <v>259.57427015373992</v>
      </c>
      <c r="C13">
        <v>31.547402473121753</v>
      </c>
      <c r="D13" s="57">
        <f t="shared" si="0"/>
        <v>144.68337644356768</v>
      </c>
      <c r="F13" s="58">
        <f t="shared" si="1"/>
        <v>12799.748606241419</v>
      </c>
      <c r="P13" s="55"/>
    </row>
    <row r="14" spans="2:16" x14ac:dyDescent="0.2">
      <c r="B14">
        <v>243.57427015373995</v>
      </c>
      <c r="C14">
        <v>35.54551384356418</v>
      </c>
      <c r="D14" s="57">
        <f t="shared" si="0"/>
        <v>197.40457245732341</v>
      </c>
      <c r="F14" s="58">
        <f t="shared" si="1"/>
        <v>26198.354855332345</v>
      </c>
      <c r="P14" s="55"/>
    </row>
    <row r="15" spans="2:16" x14ac:dyDescent="0.2">
      <c r="B15">
        <v>237.57427015373995</v>
      </c>
      <c r="C15">
        <v>41.076664069416438</v>
      </c>
      <c r="D15" s="57">
        <f t="shared" si="0"/>
        <v>217.17502096248177</v>
      </c>
      <c r="F15" s="58">
        <f t="shared" si="1"/>
        <v>31010.63130043741</v>
      </c>
      <c r="P15" s="55"/>
    </row>
    <row r="16" spans="2:16" x14ac:dyDescent="0.2">
      <c r="B16">
        <v>236.57427015373995</v>
      </c>
      <c r="C16">
        <v>52.144431423494616</v>
      </c>
      <c r="D16" s="57">
        <f t="shared" si="0"/>
        <v>220.47009571334149</v>
      </c>
      <c r="F16" s="58">
        <f t="shared" si="1"/>
        <v>28333.529258618233</v>
      </c>
      <c r="P16" s="55"/>
    </row>
    <row r="17" spans="1:16" x14ac:dyDescent="0.2">
      <c r="B17">
        <v>236.07427015373995</v>
      </c>
      <c r="C17">
        <v>58.871097127651986</v>
      </c>
      <c r="D17" s="57">
        <f t="shared" si="0"/>
        <v>222.11763308877141</v>
      </c>
      <c r="F17" s="58">
        <f t="shared" si="1"/>
        <v>26649.431503305063</v>
      </c>
      <c r="P17" s="55"/>
    </row>
    <row r="18" spans="1:16" x14ac:dyDescent="0.2">
      <c r="B18">
        <v>235.57427015373995</v>
      </c>
      <c r="C18">
        <v>100</v>
      </c>
      <c r="D18" s="57">
        <f t="shared" si="0"/>
        <v>223.76517046420122</v>
      </c>
      <c r="F18" s="58">
        <f t="shared" si="1"/>
        <v>15317.817420032787</v>
      </c>
      <c r="P18" s="55"/>
    </row>
    <row r="19" spans="1:16" x14ac:dyDescent="0.2">
      <c r="B19">
        <v>96.565130908165855</v>
      </c>
      <c r="C19">
        <v>190.30510527013951</v>
      </c>
      <c r="D19" s="57">
        <f t="shared" si="0"/>
        <v>681.8106753310376</v>
      </c>
      <c r="F19" s="58">
        <f t="shared" si="1"/>
        <v>241577.72540088842</v>
      </c>
      <c r="P19" s="55"/>
    </row>
    <row r="20" spans="1:16" x14ac:dyDescent="0.2">
      <c r="B20">
        <v>72.565130908165855</v>
      </c>
      <c r="C20">
        <v>205.89632853967251</v>
      </c>
      <c r="D20" s="57">
        <f t="shared" si="0"/>
        <v>760.89246935167125</v>
      </c>
      <c r="F20" s="58">
        <f t="shared" si="1"/>
        <v>308020.71631621197</v>
      </c>
      <c r="P20" s="55"/>
    </row>
    <row r="21" spans="1:16" x14ac:dyDescent="0.2">
      <c r="B21">
        <v>48.565130908165855</v>
      </c>
      <c r="C21">
        <v>224.49403625863008</v>
      </c>
      <c r="D21" s="57">
        <f t="shared" si="0"/>
        <v>839.9742633723049</v>
      </c>
      <c r="F21" s="58">
        <f t="shared" si="1"/>
        <v>378815.90996790072</v>
      </c>
      <c r="P21" s="55"/>
    </row>
    <row r="22" spans="1:16" x14ac:dyDescent="0.2">
      <c r="B22">
        <v>48</v>
      </c>
      <c r="C22">
        <v>278.48203985372498</v>
      </c>
      <c r="D22" s="57">
        <f t="shared" si="0"/>
        <v>841.8364119587327</v>
      </c>
      <c r="F22" s="58">
        <f t="shared" si="1"/>
        <v>317368.14856982755</v>
      </c>
      <c r="P22" s="55"/>
    </row>
    <row r="23" spans="1:16" x14ac:dyDescent="0.2">
      <c r="B23">
        <v>24</v>
      </c>
      <c r="C23">
        <v>289.86653785617222</v>
      </c>
      <c r="D23" s="57">
        <f t="shared" si="0"/>
        <v>920.91820597936635</v>
      </c>
      <c r="F23" s="58">
        <f t="shared" si="1"/>
        <v>398226.20784106589</v>
      </c>
      <c r="P23" s="55"/>
    </row>
    <row r="24" spans="1:16" x14ac:dyDescent="0.2">
      <c r="A24" s="59"/>
      <c r="B24">
        <v>8</v>
      </c>
      <c r="C24">
        <v>323.85741177349769</v>
      </c>
      <c r="D24" s="57">
        <f t="shared" si="0"/>
        <v>973.63940199312208</v>
      </c>
      <c r="F24" s="58">
        <f t="shared" si="1"/>
        <v>422216.63481377607</v>
      </c>
      <c r="P24" s="55"/>
    </row>
    <row r="25" spans="1:16" x14ac:dyDescent="0.2">
      <c r="B25">
        <v>2</v>
      </c>
      <c r="C25">
        <v>369.00627444251876</v>
      </c>
      <c r="D25" s="57">
        <f t="shared" si="0"/>
        <v>993.40985049828055</v>
      </c>
      <c r="F25" s="58">
        <f t="shared" si="1"/>
        <v>389879.82579122344</v>
      </c>
      <c r="P25" s="55"/>
    </row>
    <row r="26" spans="1:16" x14ac:dyDescent="0.2">
      <c r="B26">
        <v>1</v>
      </c>
      <c r="C26">
        <v>452.24706264044499</v>
      </c>
      <c r="D26" s="57">
        <f t="shared" si="0"/>
        <v>996.70492524914027</v>
      </c>
      <c r="F26" s="58">
        <f t="shared" si="1"/>
        <v>296434.36415642884</v>
      </c>
      <c r="P26" s="55"/>
    </row>
    <row r="27" spans="1:16" x14ac:dyDescent="0.2">
      <c r="B27">
        <v>0.56513090816585732</v>
      </c>
      <c r="C27">
        <v>500</v>
      </c>
      <c r="D27" s="57">
        <f t="shared" si="0"/>
        <v>998.13785141357221</v>
      </c>
      <c r="F27" s="58">
        <f t="shared" si="1"/>
        <v>248141.31901093014</v>
      </c>
      <c r="P27" s="55"/>
    </row>
    <row r="28" spans="1:16" x14ac:dyDescent="0.2">
      <c r="B28">
        <v>0.5</v>
      </c>
      <c r="C28">
        <v>557.62462044169627</v>
      </c>
      <c r="D28" s="57">
        <f t="shared" si="0"/>
        <v>998.35246262457008</v>
      </c>
      <c r="F28" s="58">
        <f t="shared" si="1"/>
        <v>194241.03087517212</v>
      </c>
      <c r="P28" s="55"/>
    </row>
    <row r="29" spans="1:16" x14ac:dyDescent="0.2">
      <c r="B29">
        <v>0</v>
      </c>
      <c r="C29">
        <v>1000</v>
      </c>
      <c r="D29" s="57">
        <f>$C$29-($F$37*B29)</f>
        <v>1000</v>
      </c>
      <c r="F29" s="58">
        <f>(C29-D29)^2</f>
        <v>0</v>
      </c>
      <c r="P29" s="55"/>
    </row>
    <row r="30" spans="1:16" x14ac:dyDescent="0.2">
      <c r="B30" s="60"/>
      <c r="F30" s="58">
        <f>SUM(F3:F29)</f>
        <v>3575961.7652123673</v>
      </c>
      <c r="P30" s="55"/>
    </row>
    <row r="31" spans="1:16" x14ac:dyDescent="0.2">
      <c r="B31" s="60"/>
      <c r="F31" s="58"/>
      <c r="P31" s="55"/>
    </row>
    <row r="32" spans="1:16" ht="17" x14ac:dyDescent="0.2">
      <c r="B32" s="60"/>
      <c r="E32" s="61" t="s">
        <v>2</v>
      </c>
      <c r="F32" s="62">
        <f>RSQ(D3:D29,C3:C29)</f>
        <v>0.67566898959203869</v>
      </c>
      <c r="P32" s="55"/>
    </row>
    <row r="33" spans="2:16" x14ac:dyDescent="0.2">
      <c r="B33" s="60"/>
      <c r="F33" s="58"/>
      <c r="P33" s="55"/>
    </row>
    <row r="34" spans="2:16" x14ac:dyDescent="0.2">
      <c r="B34" s="60"/>
      <c r="F34" s="58"/>
      <c r="P34" s="55"/>
    </row>
    <row r="35" spans="2:16" x14ac:dyDescent="0.2">
      <c r="B35" s="60"/>
      <c r="F35" s="58"/>
      <c r="P35" s="55"/>
    </row>
    <row r="36" spans="2:16" x14ac:dyDescent="0.2">
      <c r="B36" s="60"/>
      <c r="E36" s="63" t="s">
        <v>0</v>
      </c>
      <c r="F36" s="64"/>
      <c r="P36" s="55"/>
    </row>
    <row r="37" spans="2:16" x14ac:dyDescent="0.2">
      <c r="B37" s="60"/>
      <c r="E37" s="63" t="s">
        <v>1</v>
      </c>
      <c r="F37" s="65">
        <v>3.2950747508597358</v>
      </c>
      <c r="P37" s="55"/>
    </row>
    <row r="38" spans="2:16" ht="17" thickBot="1" x14ac:dyDescent="0.25">
      <c r="B38" s="66"/>
      <c r="C38" s="67"/>
      <c r="D38" s="67"/>
      <c r="E38" s="67"/>
      <c r="F38" s="68"/>
      <c r="P38" s="5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6A92-4C25-904A-A721-E47DC0D45FC6}">
  <dimension ref="A1:AI74"/>
  <sheetViews>
    <sheetView topLeftCell="AE5" zoomScale="82" zoomScaleNormal="80" workbookViewId="0">
      <selection activeCell="AK44" sqref="AK44"/>
    </sheetView>
  </sheetViews>
  <sheetFormatPr baseColWidth="10" defaultColWidth="11.5" defaultRowHeight="16" x14ac:dyDescent="0.2"/>
  <cols>
    <col min="1" max="5" width="11.5" style="14"/>
    <col min="6" max="6" width="12.5" style="14" bestFit="1" customWidth="1"/>
    <col min="7" max="8" width="11.5" style="14"/>
    <col min="9" max="9" width="12.6640625" style="14" bestFit="1" customWidth="1"/>
    <col min="10" max="30" width="11.5" style="14"/>
    <col min="31" max="31" width="11.5" style="15"/>
    <col min="32" max="16384" width="11.5" style="14"/>
  </cols>
  <sheetData>
    <row r="1" spans="1:35" x14ac:dyDescent="0.2">
      <c r="AH1" s="1"/>
    </row>
    <row r="2" spans="1:35" ht="25" thickBot="1" x14ac:dyDescent="0.35">
      <c r="B2" s="16"/>
      <c r="D2" s="17"/>
      <c r="AE2" s="18"/>
      <c r="AF2" s="2"/>
      <c r="AG2" s="19"/>
      <c r="AH2" s="3" t="s">
        <v>3</v>
      </c>
    </row>
    <row r="3" spans="1:35" x14ac:dyDescent="0.2">
      <c r="AA3" s="20"/>
      <c r="AB3" s="4"/>
      <c r="AC3" s="21"/>
      <c r="AE3" s="54">
        <v>306.01208723205048</v>
      </c>
      <c r="AF3">
        <v>0</v>
      </c>
      <c r="AG3" s="19">
        <f t="shared" ref="AG3:AG41" si="0">$AI$48+($AF$41-$AI$48)*EXP(-$AI$49*AE3)</f>
        <v>79.609018688050995</v>
      </c>
      <c r="AH3" s="22">
        <v>0.92705658278976033</v>
      </c>
      <c r="AI3" s="23">
        <f t="shared" ref="AI3:AI40" si="1">(AF3-AG3)^2</f>
        <v>6337.5958564744524</v>
      </c>
    </row>
    <row r="4" spans="1:35" x14ac:dyDescent="0.2">
      <c r="AA4" s="24"/>
      <c r="AB4" s="2"/>
      <c r="AC4" s="25"/>
      <c r="AE4" s="54">
        <v>282.01208723205048</v>
      </c>
      <c r="AF4">
        <v>0</v>
      </c>
      <c r="AG4" s="19">
        <f t="shared" si="0"/>
        <v>97.086289518463659</v>
      </c>
      <c r="AH4" s="14">
        <v>1.9937049325177916</v>
      </c>
      <c r="AI4" s="26">
        <f t="shared" si="1"/>
        <v>9425.7476124629466</v>
      </c>
    </row>
    <row r="5" spans="1:35" x14ac:dyDescent="0.2">
      <c r="A5" s="18"/>
      <c r="B5" s="5"/>
      <c r="C5" s="27"/>
      <c r="AA5" s="24"/>
      <c r="AB5" s="2"/>
      <c r="AC5" s="25"/>
      <c r="AE5" s="54">
        <v>258.01208723205048</v>
      </c>
      <c r="AF5">
        <v>0.59259259259259256</v>
      </c>
      <c r="AG5" s="19">
        <f t="shared" si="0"/>
        <v>118.40049994081524</v>
      </c>
      <c r="AH5" s="14">
        <v>1.7364148183681405</v>
      </c>
      <c r="AI5" s="26">
        <f t="shared" si="1"/>
        <v>13878.70303376741</v>
      </c>
    </row>
    <row r="6" spans="1:35" x14ac:dyDescent="0.2">
      <c r="A6" s="18"/>
      <c r="B6" s="5"/>
      <c r="C6" s="27"/>
      <c r="AA6" s="24"/>
      <c r="AB6" s="2"/>
      <c r="AC6" s="25"/>
      <c r="AE6" s="54">
        <v>234.0120872320505</v>
      </c>
      <c r="AF6">
        <v>0.31166546225216446</v>
      </c>
      <c r="AG6" s="19">
        <f t="shared" si="0"/>
        <v>144.39400718439191</v>
      </c>
      <c r="AH6" s="14">
        <v>1.4078632556027391</v>
      </c>
      <c r="AI6" s="26">
        <f t="shared" si="1"/>
        <v>20759.721196135451</v>
      </c>
    </row>
    <row r="7" spans="1:35" x14ac:dyDescent="0.2">
      <c r="A7" s="18"/>
      <c r="B7" s="5"/>
      <c r="C7" s="27"/>
      <c r="AA7" s="24"/>
      <c r="AB7" s="2"/>
      <c r="AC7" s="25"/>
      <c r="AE7" s="54">
        <v>218.0120872320505</v>
      </c>
      <c r="AF7">
        <v>6.4194927238249093</v>
      </c>
      <c r="AG7" s="19">
        <f t="shared" si="0"/>
        <v>164.82114400245024</v>
      </c>
      <c r="AH7" s="14">
        <v>0.55609432468506892</v>
      </c>
      <c r="AI7" s="26">
        <f t="shared" si="1"/>
        <v>25091.083127795227</v>
      </c>
    </row>
    <row r="8" spans="1:35" x14ac:dyDescent="0.2">
      <c r="A8" s="18"/>
      <c r="B8" s="5"/>
      <c r="C8" s="27"/>
      <c r="AA8" s="24"/>
      <c r="AB8" s="2"/>
      <c r="AC8" s="25"/>
      <c r="AE8" s="54">
        <v>214.0120872320505</v>
      </c>
      <c r="AF8">
        <v>7.325295672063568</v>
      </c>
      <c r="AG8" s="19">
        <f t="shared" si="0"/>
        <v>170.36440585753726</v>
      </c>
      <c r="AH8" s="14">
        <v>4.2923394427849111</v>
      </c>
      <c r="AI8" s="26">
        <f t="shared" si="1"/>
        <v>26581.751450071035</v>
      </c>
    </row>
    <row r="9" spans="1:35" x14ac:dyDescent="0.2">
      <c r="A9" s="18"/>
      <c r="B9" s="5"/>
      <c r="C9" s="27"/>
      <c r="AA9" s="24"/>
      <c r="AB9" s="2"/>
      <c r="AC9" s="25"/>
      <c r="AE9" s="54">
        <v>212.0120872320505</v>
      </c>
      <c r="AF9">
        <v>8.5828250118595388</v>
      </c>
      <c r="AG9" s="19">
        <f t="shared" si="0"/>
        <v>173.20556135084772</v>
      </c>
      <c r="AH9" s="14">
        <v>0.5914594273660192</v>
      </c>
      <c r="AI9" s="26">
        <f t="shared" si="1"/>
        <v>27100.645319736017</v>
      </c>
    </row>
    <row r="10" spans="1:35" x14ac:dyDescent="0.2">
      <c r="A10" s="18"/>
      <c r="B10" s="5"/>
      <c r="C10" s="27"/>
      <c r="AA10" s="24"/>
      <c r="AB10" s="2"/>
      <c r="AC10" s="25"/>
      <c r="AE10" s="54">
        <v>211.0120872320505</v>
      </c>
      <c r="AF10">
        <v>10.040677658802197</v>
      </c>
      <c r="AG10" s="19">
        <f t="shared" si="0"/>
        <v>174.64385817553614</v>
      </c>
      <c r="AH10" s="14">
        <v>0.6095720717574229</v>
      </c>
      <c r="AI10" s="26">
        <f t="shared" si="1"/>
        <v>27094.207036224499</v>
      </c>
    </row>
    <row r="11" spans="1:35" x14ac:dyDescent="0.2">
      <c r="A11" s="18"/>
      <c r="B11" s="5"/>
      <c r="C11" s="27"/>
      <c r="AA11" s="24"/>
      <c r="AB11" s="2"/>
      <c r="AC11" s="26"/>
      <c r="AE11" s="54">
        <v>210.5120872320505</v>
      </c>
      <c r="AF11">
        <v>11.500274578438729</v>
      </c>
      <c r="AG11" s="19">
        <f t="shared" si="0"/>
        <v>175.36747925798076</v>
      </c>
      <c r="AH11" s="14">
        <v>1.60957207175742</v>
      </c>
      <c r="AI11" s="26">
        <f t="shared" si="1"/>
        <v>26852.460769486919</v>
      </c>
    </row>
    <row r="12" spans="1:35" ht="17" thickBot="1" x14ac:dyDescent="0.25">
      <c r="A12" s="18"/>
      <c r="B12" s="5"/>
      <c r="C12" s="27"/>
      <c r="H12" s="28"/>
      <c r="I12" s="6"/>
      <c r="AA12" s="29">
        <v>212</v>
      </c>
      <c r="AC12" s="25">
        <f t="shared" ref="AC12:AC42" si="2">$AB$43-($Y$51*AA12)</f>
        <v>10.723607682457327</v>
      </c>
      <c r="AE12" s="54">
        <v>210.0120872320505</v>
      </c>
      <c r="AF12">
        <v>20</v>
      </c>
      <c r="AG12" s="19">
        <f t="shared" si="0"/>
        <v>176.09409859914703</v>
      </c>
      <c r="AH12" s="14">
        <v>2.60957207175742</v>
      </c>
      <c r="AI12" s="26">
        <f t="shared" si="1"/>
        <v>24365.367617480235</v>
      </c>
    </row>
    <row r="13" spans="1:35" x14ac:dyDescent="0.2">
      <c r="A13" s="18"/>
      <c r="B13" s="5"/>
      <c r="C13" s="27"/>
      <c r="H13" s="30"/>
      <c r="I13" s="6"/>
      <c r="AA13" s="29">
        <v>210</v>
      </c>
      <c r="AC13" s="25">
        <f t="shared" si="2"/>
        <v>20.056403836396385</v>
      </c>
      <c r="AE13" s="31">
        <v>453.91179279086805</v>
      </c>
      <c r="AF13" s="7">
        <v>36.094907077299986</v>
      </c>
      <c r="AG13" s="19">
        <f t="shared" si="0"/>
        <v>23.430563901132302</v>
      </c>
      <c r="AH13" s="14">
        <v>1.0980709301261589</v>
      </c>
      <c r="AI13" s="26">
        <f t="shared" si="1"/>
        <v>160.38558808374498</v>
      </c>
    </row>
    <row r="14" spans="1:35" ht="17" thickBot="1" x14ac:dyDescent="0.25">
      <c r="A14" s="30"/>
      <c r="B14" s="6"/>
      <c r="C14" s="27"/>
      <c r="H14" s="30"/>
      <c r="I14" s="6"/>
      <c r="AA14" s="29">
        <v>200</v>
      </c>
      <c r="AC14" s="25">
        <f t="shared" si="2"/>
        <v>66.720384606091784</v>
      </c>
      <c r="AE14" s="32">
        <v>429.91179279086805</v>
      </c>
      <c r="AF14" s="8">
        <v>39.397087459337833</v>
      </c>
      <c r="AG14" s="19">
        <f t="shared" si="0"/>
        <v>28.574482489226181</v>
      </c>
      <c r="AH14" s="14">
        <v>2.4276061382782981</v>
      </c>
      <c r="AI14" s="26">
        <f t="shared" si="1"/>
        <v>117.12877833908543</v>
      </c>
    </row>
    <row r="15" spans="1:35" x14ac:dyDescent="0.2">
      <c r="A15" s="30"/>
      <c r="B15" s="6"/>
      <c r="C15" s="27"/>
      <c r="H15" s="30"/>
      <c r="I15" s="6"/>
      <c r="U15" s="31">
        <v>271.84229952637764</v>
      </c>
      <c r="V15" s="7">
        <v>36.094907077299986</v>
      </c>
      <c r="W15" s="19">
        <f t="shared" ref="W15:W42" si="3">$V$43-($Y$51*U15)</f>
        <v>-268.52438374886651</v>
      </c>
      <c r="X15" s="22"/>
      <c r="Y15" s="23">
        <f t="shared" ref="Y15:Y23" si="4">(V15-W15)^2</f>
        <v>92792.912343436605</v>
      </c>
      <c r="AA15" s="31">
        <v>271.84229952637764</v>
      </c>
      <c r="AB15" s="7">
        <v>36.094907077299986</v>
      </c>
      <c r="AC15" s="25">
        <f t="shared" si="2"/>
        <v>-268.52438374886651</v>
      </c>
      <c r="AE15" s="32">
        <v>405.91179279086805</v>
      </c>
      <c r="AF15" s="8">
        <v>42.352529919073646</v>
      </c>
      <c r="AG15" s="19">
        <f t="shared" si="0"/>
        <v>34.84769094642386</v>
      </c>
      <c r="AH15" s="14">
        <v>2.2850330177340648</v>
      </c>
      <c r="AI15" s="26">
        <f t="shared" si="1"/>
        <v>56.322608005403097</v>
      </c>
    </row>
    <row r="16" spans="1:35" x14ac:dyDescent="0.2">
      <c r="A16" s="30"/>
      <c r="B16" s="6"/>
      <c r="C16" s="27"/>
      <c r="H16" s="30"/>
      <c r="I16" s="6"/>
      <c r="U16" s="32">
        <v>247.84229952637764</v>
      </c>
      <c r="V16" s="8">
        <v>39.397087459337833</v>
      </c>
      <c r="W16" s="19">
        <f t="shared" si="3"/>
        <v>-156.5308299015976</v>
      </c>
      <c r="Y16" s="26">
        <f t="shared" si="4"/>
        <v>38387.748801393544</v>
      </c>
      <c r="AA16" s="32">
        <v>247.84229952637764</v>
      </c>
      <c r="AB16" s="8">
        <v>39.397087459337833</v>
      </c>
      <c r="AC16" s="25">
        <f t="shared" si="2"/>
        <v>-156.5308299015976</v>
      </c>
      <c r="AE16" s="32">
        <v>381.91179279086805</v>
      </c>
      <c r="AF16" s="8">
        <v>48.193520580312203</v>
      </c>
      <c r="AG16" s="19">
        <f t="shared" si="0"/>
        <v>42.498112249463773</v>
      </c>
      <c r="AH16" s="14">
        <v>2.2353312651075377</v>
      </c>
      <c r="AI16" s="26">
        <f t="shared" si="1"/>
        <v>32.437676055097697</v>
      </c>
    </row>
    <row r="17" spans="1:35" x14ac:dyDescent="0.2">
      <c r="A17" s="30"/>
      <c r="B17" s="6"/>
      <c r="C17" s="27"/>
      <c r="H17" s="30"/>
      <c r="I17" s="6"/>
      <c r="U17" s="32">
        <v>223.84229952637764</v>
      </c>
      <c r="V17" s="8">
        <v>42.352529919073646</v>
      </c>
      <c r="W17" s="19">
        <f t="shared" si="3"/>
        <v>-44.537276054328686</v>
      </c>
      <c r="Y17" s="26">
        <f t="shared" si="4"/>
        <v>7549.8383820955032</v>
      </c>
      <c r="AA17" s="32">
        <v>223.84229952637764</v>
      </c>
      <c r="AB17" s="8">
        <v>42.352529919073646</v>
      </c>
      <c r="AC17" s="25">
        <f t="shared" si="2"/>
        <v>-44.537276054328686</v>
      </c>
      <c r="AE17" s="32">
        <v>365.91179279086805</v>
      </c>
      <c r="AF17" s="8">
        <v>76.814745262522365</v>
      </c>
      <c r="AG17" s="19">
        <f t="shared" si="0"/>
        <v>48.510236785355417</v>
      </c>
      <c r="AH17" s="14">
        <v>2.132449779345309</v>
      </c>
      <c r="AI17" s="26">
        <f t="shared" si="1"/>
        <v>801.14520013401557</v>
      </c>
    </row>
    <row r="18" spans="1:35" x14ac:dyDescent="0.2">
      <c r="A18" s="18"/>
      <c r="B18" s="8"/>
      <c r="C18" s="27"/>
      <c r="H18" s="30"/>
      <c r="I18" s="6"/>
      <c r="U18" s="32">
        <v>199.84229952637764</v>
      </c>
      <c r="V18" s="8">
        <v>48.193520580312203</v>
      </c>
      <c r="W18" s="19">
        <f t="shared" si="3"/>
        <v>67.456277792940341</v>
      </c>
      <c r="Y18" s="26">
        <f t="shared" si="4"/>
        <v>371.05381543265736</v>
      </c>
      <c r="AA18" s="32">
        <v>199.84229952637764</v>
      </c>
      <c r="AB18" s="8">
        <v>48.193520580312203</v>
      </c>
      <c r="AC18" s="25">
        <f t="shared" si="2"/>
        <v>67.456277792940341</v>
      </c>
      <c r="AE18" s="32">
        <v>361.91179279086805</v>
      </c>
      <c r="AF18" s="8">
        <v>76.271688057971929</v>
      </c>
      <c r="AG18" s="19">
        <f t="shared" si="0"/>
        <v>50.141732227162962</v>
      </c>
      <c r="AH18" s="14">
        <v>2.7008172748297357</v>
      </c>
      <c r="AI18" s="26">
        <f t="shared" si="1"/>
        <v>682.7745917200275</v>
      </c>
    </row>
    <row r="19" spans="1:35" x14ac:dyDescent="0.2">
      <c r="A19" s="18"/>
      <c r="B19" s="8"/>
      <c r="C19" s="27"/>
      <c r="H19" s="33"/>
      <c r="I19" s="9"/>
      <c r="U19" s="32">
        <v>183.84229952637764</v>
      </c>
      <c r="V19" s="8">
        <v>76.814745262522365</v>
      </c>
      <c r="W19" s="19">
        <f t="shared" si="3"/>
        <v>142.11864702445303</v>
      </c>
      <c r="Y19" s="26">
        <f t="shared" si="4"/>
        <v>4264.59958533189</v>
      </c>
      <c r="AA19" s="32">
        <v>183.84229952637764</v>
      </c>
      <c r="AB19" s="8">
        <v>76.814745262522365</v>
      </c>
      <c r="AC19" s="25">
        <f t="shared" si="2"/>
        <v>142.11864702445303</v>
      </c>
      <c r="AE19" s="32">
        <v>359.91179279086805</v>
      </c>
      <c r="AF19" s="8">
        <v>77.876070955820708</v>
      </c>
      <c r="AG19" s="19">
        <f t="shared" si="0"/>
        <v>50.977942451031183</v>
      </c>
      <c r="AH19" s="14">
        <v>1.6204123078613664</v>
      </c>
      <c r="AI19" s="26">
        <f t="shared" si="1"/>
        <v>723.50931706017082</v>
      </c>
    </row>
    <row r="20" spans="1:35" x14ac:dyDescent="0.2">
      <c r="A20" s="18"/>
      <c r="B20" s="8"/>
      <c r="C20" s="27"/>
      <c r="H20" s="30"/>
      <c r="I20" s="6"/>
      <c r="U20" s="32">
        <v>179.84229952637764</v>
      </c>
      <c r="V20" s="8">
        <v>76.271688057971929</v>
      </c>
      <c r="W20" s="19">
        <f t="shared" si="3"/>
        <v>160.78423933233114</v>
      </c>
      <c r="Y20" s="26">
        <f t="shared" si="4"/>
        <v>7142.3713229011946</v>
      </c>
      <c r="AA20" s="32">
        <v>179.84229952637764</v>
      </c>
      <c r="AB20" s="8">
        <v>76.271688057971929</v>
      </c>
      <c r="AC20" s="25">
        <f t="shared" si="2"/>
        <v>160.78423933233114</v>
      </c>
      <c r="AE20" s="32">
        <v>358.91179279086805</v>
      </c>
      <c r="AF20" s="8">
        <v>80.925120600945789</v>
      </c>
      <c r="AG20" s="19">
        <f t="shared" si="0"/>
        <v>51.401262650363272</v>
      </c>
      <c r="AH20" s="14">
        <v>1.7557679609804118</v>
      </c>
      <c r="AI20" s="26">
        <f t="shared" si="1"/>
        <v>871.65818828617455</v>
      </c>
    </row>
    <row r="21" spans="1:35" x14ac:dyDescent="0.2">
      <c r="A21" s="18"/>
      <c r="B21" s="8"/>
      <c r="C21" s="27"/>
      <c r="H21" s="30"/>
      <c r="I21" s="6"/>
      <c r="U21" s="32">
        <v>177.84229952637764</v>
      </c>
      <c r="V21" s="8">
        <v>77.876070955820708</v>
      </c>
      <c r="W21" s="19">
        <f t="shared" si="3"/>
        <v>170.1170354862702</v>
      </c>
      <c r="Y21" s="26">
        <f t="shared" si="4"/>
        <v>8508.3955375076403</v>
      </c>
      <c r="AA21" s="32">
        <v>177.84229952637764</v>
      </c>
      <c r="AB21" s="8">
        <v>77.876070955820708</v>
      </c>
      <c r="AC21" s="25">
        <f t="shared" si="2"/>
        <v>170.1170354862702</v>
      </c>
      <c r="AE21" s="32">
        <v>358.41179279086805</v>
      </c>
      <c r="AF21" s="8">
        <v>87.92056609393201</v>
      </c>
      <c r="AG21" s="19">
        <f t="shared" si="0"/>
        <v>51.614239148401296</v>
      </c>
      <c r="AH21" s="14">
        <v>2.75576796098041</v>
      </c>
      <c r="AI21" s="26">
        <f t="shared" si="1"/>
        <v>1318.1493762757696</v>
      </c>
    </row>
    <row r="22" spans="1:35" ht="17" thickBot="1" x14ac:dyDescent="0.25">
      <c r="A22" s="18"/>
      <c r="B22" s="8"/>
      <c r="C22" s="27"/>
      <c r="H22" s="33"/>
      <c r="I22" s="9"/>
      <c r="U22" s="32">
        <v>176.84229952637764</v>
      </c>
      <c r="V22" s="8">
        <v>80.925120600945789</v>
      </c>
      <c r="W22" s="19">
        <f t="shared" si="3"/>
        <v>174.78343356323978</v>
      </c>
      <c r="Y22" s="26">
        <f t="shared" si="4"/>
        <v>8809.382912127925</v>
      </c>
      <c r="AA22" s="32">
        <v>176.84229952637764</v>
      </c>
      <c r="AB22" s="8">
        <v>80.925120600945789</v>
      </c>
      <c r="AC22" s="25">
        <f t="shared" si="2"/>
        <v>174.78343356323978</v>
      </c>
      <c r="AE22" s="29">
        <v>357.91179279086805</v>
      </c>
      <c r="AF22" s="14">
        <v>100</v>
      </c>
      <c r="AG22" s="19">
        <f t="shared" si="0"/>
        <v>51.828098095359401</v>
      </c>
      <c r="AH22" s="14">
        <v>3.75576796098041</v>
      </c>
      <c r="AI22" s="26">
        <f t="shared" si="1"/>
        <v>2320.5321331103164</v>
      </c>
    </row>
    <row r="23" spans="1:35" ht="17" thickBot="1" x14ac:dyDescent="0.25">
      <c r="A23" s="18"/>
      <c r="B23" s="8"/>
      <c r="C23" s="27"/>
      <c r="H23" s="30"/>
      <c r="I23" s="6"/>
      <c r="Q23" s="34"/>
      <c r="R23" s="22"/>
      <c r="S23" s="25"/>
      <c r="U23" s="32">
        <v>176.34229952637764</v>
      </c>
      <c r="V23" s="8">
        <v>87.92056609393201</v>
      </c>
      <c r="W23" s="19">
        <f t="shared" si="3"/>
        <v>177.11663260172452</v>
      </c>
      <c r="Y23" s="26">
        <f t="shared" si="4"/>
        <v>7955.9382804625448</v>
      </c>
      <c r="AA23" s="32">
        <v>176.34229952637764</v>
      </c>
      <c r="AB23" s="8">
        <v>87.92056609393201</v>
      </c>
      <c r="AC23" s="25">
        <f t="shared" si="2"/>
        <v>177.11663260172452</v>
      </c>
      <c r="AE23" s="35">
        <v>192.47317831126429</v>
      </c>
      <c r="AF23" s="10">
        <v>268.55455069486879</v>
      </c>
      <c r="AG23" s="19">
        <f t="shared" si="0"/>
        <v>203.58019445262951</v>
      </c>
      <c r="AH23" s="14">
        <v>0.51083116851921062</v>
      </c>
      <c r="AI23" s="26">
        <f t="shared" si="1"/>
        <v>4221.6669690934186</v>
      </c>
    </row>
    <row r="24" spans="1:35" ht="17" thickBot="1" x14ac:dyDescent="0.25">
      <c r="A24" s="18"/>
      <c r="B24" s="8"/>
      <c r="C24" s="27"/>
      <c r="H24" s="33"/>
      <c r="I24" s="9"/>
      <c r="Q24" s="34"/>
      <c r="S24" s="25"/>
      <c r="U24" s="29">
        <v>175.84229952637764</v>
      </c>
      <c r="V24" s="14">
        <v>100</v>
      </c>
      <c r="W24" s="19">
        <f t="shared" si="3"/>
        <v>179.44983164020937</v>
      </c>
      <c r="Y24" s="26">
        <f t="shared" ref="Y24" si="5">(V24-W24)^2</f>
        <v>6312.2757476576135</v>
      </c>
      <c r="AA24" s="29">
        <v>175.84229952637764</v>
      </c>
      <c r="AB24" s="14">
        <v>100</v>
      </c>
      <c r="AC24" s="25">
        <f t="shared" si="2"/>
        <v>179.44983164020937</v>
      </c>
      <c r="AE24" s="36">
        <v>168.47317831126429</v>
      </c>
      <c r="AF24" s="11">
        <v>287.50647153097401</v>
      </c>
      <c r="AG24" s="19">
        <f t="shared" si="0"/>
        <v>248.27395217999012</v>
      </c>
      <c r="AH24" s="14">
        <v>0.85304407143183236</v>
      </c>
      <c r="AI24" s="26">
        <f t="shared" si="1"/>
        <v>1539.1905746253256</v>
      </c>
    </row>
    <row r="25" spans="1:35" ht="17" thickBot="1" x14ac:dyDescent="0.25">
      <c r="A25" s="18"/>
      <c r="B25" s="8"/>
      <c r="C25" s="27"/>
      <c r="H25" s="33"/>
      <c r="I25" s="9"/>
      <c r="Q25" s="34"/>
      <c r="S25" s="25"/>
      <c r="U25" s="35">
        <v>192.47317831126429</v>
      </c>
      <c r="V25" s="10">
        <v>268.55455069486879</v>
      </c>
      <c r="W25" s="19">
        <f t="shared" si="3"/>
        <v>101.84353086010071</v>
      </c>
      <c r="Y25" s="26">
        <f t="shared" ref="Y25:Y33" si="6">(V25-W25)^2</f>
        <v>27792.564134348435</v>
      </c>
      <c r="AA25" s="35">
        <v>192.47317831126429</v>
      </c>
      <c r="AB25" s="10">
        <v>268.55455069486879</v>
      </c>
      <c r="AC25" s="25">
        <f t="shared" si="2"/>
        <v>101.84353086010071</v>
      </c>
      <c r="AE25" s="36">
        <v>144.47317831126429</v>
      </c>
      <c r="AF25" s="11">
        <v>261.09147783177968</v>
      </c>
      <c r="AG25" s="19">
        <f t="shared" si="0"/>
        <v>302.77972519283963</v>
      </c>
      <c r="AH25" s="14">
        <v>1.1695426907988939</v>
      </c>
      <c r="AI25" s="26">
        <f t="shared" si="1"/>
        <v>1737.909968036922</v>
      </c>
    </row>
    <row r="26" spans="1:35" x14ac:dyDescent="0.2">
      <c r="A26" s="18"/>
      <c r="B26" s="8"/>
      <c r="C26" s="27"/>
      <c r="H26" s="33"/>
      <c r="I26" s="9"/>
      <c r="Q26" s="34"/>
      <c r="S26" s="25"/>
      <c r="U26" s="36">
        <v>168.47317831126429</v>
      </c>
      <c r="V26" s="11">
        <v>287.50647153097401</v>
      </c>
      <c r="W26" s="19">
        <f t="shared" si="3"/>
        <v>213.83708470736974</v>
      </c>
      <c r="Y26" s="26">
        <f t="shared" si="6"/>
        <v>5427.1785549658389</v>
      </c>
      <c r="AA26" s="36">
        <v>168.47317831126429</v>
      </c>
      <c r="AB26" s="11">
        <v>287.50647153097401</v>
      </c>
      <c r="AC26" s="25">
        <f t="shared" si="2"/>
        <v>213.83708470736974</v>
      </c>
      <c r="AE26" s="36">
        <v>120.47317831126431</v>
      </c>
      <c r="AF26" s="11">
        <v>297.38438955267333</v>
      </c>
      <c r="AG26" s="19">
        <f t="shared" si="0"/>
        <v>369.25163184815227</v>
      </c>
      <c r="AH26" s="14">
        <v>0.48622005644644256</v>
      </c>
      <c r="AI26" s="26">
        <f t="shared" si="1"/>
        <v>5164.9005151570782</v>
      </c>
    </row>
    <row r="27" spans="1:35" x14ac:dyDescent="0.2">
      <c r="A27" s="33"/>
      <c r="B27" s="9"/>
      <c r="C27" s="27"/>
      <c r="H27" s="33"/>
      <c r="I27" s="9"/>
      <c r="Q27" s="29"/>
      <c r="S27" s="25"/>
      <c r="U27" s="36">
        <v>144.47317831126429</v>
      </c>
      <c r="V27" s="11">
        <v>261.09147783177968</v>
      </c>
      <c r="W27" s="19">
        <f t="shared" si="3"/>
        <v>325.83063855463865</v>
      </c>
      <c r="Y27" s="26">
        <f t="shared" si="6"/>
        <v>4191.1589311001653</v>
      </c>
      <c r="AA27" s="36">
        <v>144.47317831126429</v>
      </c>
      <c r="AB27" s="11">
        <v>261.09147783177968</v>
      </c>
      <c r="AC27" s="25">
        <f t="shared" si="2"/>
        <v>325.83063855463865</v>
      </c>
      <c r="AE27" s="36">
        <v>104.47317831126431</v>
      </c>
      <c r="AF27" s="11">
        <v>324.12514950987656</v>
      </c>
      <c r="AG27" s="19">
        <f t="shared" si="0"/>
        <v>421.48893553639596</v>
      </c>
      <c r="AH27" s="14">
        <v>0.17608102073436049</v>
      </c>
      <c r="AI27" s="26">
        <f t="shared" si="1"/>
        <v>9479.7068294178534</v>
      </c>
    </row>
    <row r="28" spans="1:35" x14ac:dyDescent="0.2">
      <c r="A28" s="33"/>
      <c r="B28" s="9"/>
      <c r="C28" s="27"/>
      <c r="H28" s="33"/>
      <c r="I28" s="9"/>
      <c r="Q28" s="29"/>
      <c r="S28" s="25"/>
      <c r="U28" s="36">
        <v>120.47317831126431</v>
      </c>
      <c r="V28" s="11">
        <v>297.38438955267333</v>
      </c>
      <c r="W28" s="19">
        <f t="shared" si="3"/>
        <v>437.82419240190768</v>
      </c>
      <c r="Y28" s="26">
        <f t="shared" si="6"/>
        <v>19723.338224331816</v>
      </c>
      <c r="AA28" s="36">
        <v>120.47317831126431</v>
      </c>
      <c r="AB28" s="11">
        <v>297.38438955267333</v>
      </c>
      <c r="AC28" s="25">
        <f t="shared" si="2"/>
        <v>437.82419240190768</v>
      </c>
      <c r="AE28" s="36">
        <v>100.47317831126431</v>
      </c>
      <c r="AF28" s="11">
        <v>371.98051832790065</v>
      </c>
      <c r="AG28" s="19">
        <f t="shared" si="0"/>
        <v>435.6644441026113</v>
      </c>
      <c r="AH28" s="14">
        <v>0.10712492933448409</v>
      </c>
      <c r="AI28" s="26">
        <f t="shared" si="1"/>
        <v>4055.642402078855</v>
      </c>
    </row>
    <row r="29" spans="1:35" ht="17" thickBot="1" x14ac:dyDescent="0.25">
      <c r="A29" s="33"/>
      <c r="B29" s="9"/>
      <c r="C29" s="27"/>
      <c r="H29" s="33"/>
      <c r="I29" s="9"/>
      <c r="S29" s="25"/>
      <c r="U29" s="36">
        <v>104.47317831126431</v>
      </c>
      <c r="V29" s="11">
        <v>324.12514950987656</v>
      </c>
      <c r="W29" s="19">
        <f>$V$43-($Y$51*U29)</f>
        <v>512.48656163342025</v>
      </c>
      <c r="Y29" s="26">
        <f t="shared" si="6"/>
        <v>35480.021577175474</v>
      </c>
      <c r="AA29" s="36">
        <v>104.47317831126431</v>
      </c>
      <c r="AB29" s="11">
        <v>324.12514950987656</v>
      </c>
      <c r="AC29" s="25">
        <f t="shared" si="2"/>
        <v>512.48656163342025</v>
      </c>
      <c r="AE29" s="36">
        <v>98.473178311264306</v>
      </c>
      <c r="AF29" s="11">
        <v>446.41977658074381</v>
      </c>
      <c r="AG29" s="19">
        <f t="shared" si="0"/>
        <v>442.92999010895977</v>
      </c>
      <c r="AH29" s="14">
        <v>2.1717714269137902E-3</v>
      </c>
      <c r="AI29" s="26">
        <f t="shared" si="1"/>
        <v>12.178609618646922</v>
      </c>
    </row>
    <row r="30" spans="1:35" ht="17" thickBot="1" x14ac:dyDescent="0.25">
      <c r="A30" s="33"/>
      <c r="B30" s="9"/>
      <c r="C30" s="27"/>
      <c r="H30" s="33"/>
      <c r="I30" s="9"/>
      <c r="K30" s="35">
        <v>188.65635013711386</v>
      </c>
      <c r="L30" s="10">
        <v>268.55455069486879</v>
      </c>
      <c r="M30" s="19">
        <f t="shared" ref="M30:M47" si="7">$L$48-($O$56*K30)</f>
        <v>34.414838860017198</v>
      </c>
      <c r="N30" s="22"/>
      <c r="O30" s="23">
        <f t="shared" ref="O30:O39" si="8">(L30-M30)^2</f>
        <v>54821.404658107342</v>
      </c>
      <c r="Q30" s="29">
        <v>190</v>
      </c>
      <c r="R30" s="10"/>
      <c r="S30" s="25">
        <f t="shared" ref="S30:S48" si="9">$R$49-($O$56*Q30)</f>
        <v>27.537740005790056</v>
      </c>
      <c r="U30" s="36">
        <v>100.47317831126431</v>
      </c>
      <c r="V30" s="11">
        <v>371.98051832790065</v>
      </c>
      <c r="W30" s="19">
        <f t="shared" si="3"/>
        <v>531.15215394129837</v>
      </c>
      <c r="Y30" s="26">
        <f t="shared" si="6"/>
        <v>25335.60958384426</v>
      </c>
      <c r="AA30" s="36">
        <v>100.47317831126431</v>
      </c>
      <c r="AB30" s="11">
        <v>371.98051832790065</v>
      </c>
      <c r="AC30" s="25">
        <f t="shared" si="2"/>
        <v>531.15215394129837</v>
      </c>
      <c r="AE30" s="36">
        <v>97.473178311264306</v>
      </c>
      <c r="AF30" s="11">
        <v>473.25022812613361</v>
      </c>
      <c r="AG30" s="19">
        <f t="shared" si="0"/>
        <v>446.60807523142626</v>
      </c>
      <c r="AH30" s="14">
        <v>0</v>
      </c>
      <c r="AI30" s="26">
        <f t="shared" si="1"/>
        <v>709.80431086496333</v>
      </c>
    </row>
    <row r="31" spans="1:35" x14ac:dyDescent="0.2">
      <c r="C31" s="27"/>
      <c r="K31" s="36">
        <v>164.65635013711386</v>
      </c>
      <c r="L31" s="11">
        <v>287.50647153097401</v>
      </c>
      <c r="M31" s="19">
        <f t="shared" si="7"/>
        <v>157.25217696454899</v>
      </c>
      <c r="O31" s="26">
        <f t="shared" si="8"/>
        <v>16966.181252997019</v>
      </c>
      <c r="Q31" s="35">
        <v>188.65635013711386</v>
      </c>
      <c r="R31" s="10">
        <v>268.55455069486879</v>
      </c>
      <c r="S31" s="25">
        <f t="shared" si="9"/>
        <v>34.414838860017198</v>
      </c>
      <c r="U31" s="36">
        <v>98.473178311264306</v>
      </c>
      <c r="V31" s="11">
        <v>446.41977658074381</v>
      </c>
      <c r="W31" s="19">
        <f t="shared" si="3"/>
        <v>540.48495009523754</v>
      </c>
      <c r="Y31" s="26">
        <f t="shared" si="6"/>
        <v>8848.2568683118116</v>
      </c>
      <c r="AA31" s="36">
        <v>98.473178311264306</v>
      </c>
      <c r="AB31" s="11">
        <v>446.41977658074381</v>
      </c>
      <c r="AC31" s="25">
        <f t="shared" si="2"/>
        <v>540.48495009523754</v>
      </c>
      <c r="AE31" s="36">
        <v>96.973178311264306</v>
      </c>
      <c r="AF31" s="11">
        <v>486.89175948711488</v>
      </c>
      <c r="AG31" s="19">
        <f t="shared" si="0"/>
        <v>448.4585555300385</v>
      </c>
      <c r="AH31" s="14">
        <v>1</v>
      </c>
      <c r="AI31" s="26">
        <f t="shared" si="1"/>
        <v>1477.1111664062321</v>
      </c>
    </row>
    <row r="32" spans="1:35" x14ac:dyDescent="0.2">
      <c r="A32" s="18"/>
      <c r="B32" s="12"/>
      <c r="C32" s="27"/>
      <c r="K32" s="36">
        <v>140.65635013711386</v>
      </c>
      <c r="L32" s="11">
        <v>261.09147783177968</v>
      </c>
      <c r="M32" s="19">
        <f t="shared" si="7"/>
        <v>280.08951506908079</v>
      </c>
      <c r="O32" s="26">
        <f t="shared" si="8"/>
        <v>360.92541886987942</v>
      </c>
      <c r="Q32" s="36">
        <v>164.65635013711386</v>
      </c>
      <c r="R32" s="11">
        <v>287.50647153097401</v>
      </c>
      <c r="S32" s="25">
        <f t="shared" si="9"/>
        <v>157.25217696454899</v>
      </c>
      <c r="U32" s="36">
        <v>97.473178311264306</v>
      </c>
      <c r="V32" s="11">
        <v>473.25022812613361</v>
      </c>
      <c r="W32" s="19">
        <f t="shared" si="3"/>
        <v>545.15134817220701</v>
      </c>
      <c r="Y32" s="26">
        <f t="shared" si="6"/>
        <v>5169.771063879858</v>
      </c>
      <c r="AA32" s="36">
        <v>97.473178311264306</v>
      </c>
      <c r="AB32" s="11">
        <v>473.25022812613361</v>
      </c>
      <c r="AC32" s="25">
        <f t="shared" si="2"/>
        <v>545.15134817220701</v>
      </c>
      <c r="AE32" s="29">
        <v>96.473178311264306</v>
      </c>
      <c r="AF32" s="37">
        <v>500</v>
      </c>
      <c r="AG32" s="19">
        <f t="shared" si="0"/>
        <v>450.3167031269499</v>
      </c>
      <c r="AH32" s="14">
        <v>0.19855163634248965</v>
      </c>
      <c r="AI32" s="26">
        <f t="shared" ref="AI32" si="10">(AF32-AG32)^2</f>
        <v>2468.4299881756297</v>
      </c>
    </row>
    <row r="33" spans="1:35" x14ac:dyDescent="0.2">
      <c r="A33" s="18"/>
      <c r="B33" s="12"/>
      <c r="C33" s="27"/>
      <c r="K33" s="36">
        <v>116.65635013711386</v>
      </c>
      <c r="L33" s="11">
        <v>297.38438955267333</v>
      </c>
      <c r="M33" s="19">
        <f t="shared" si="7"/>
        <v>402.92685317361259</v>
      </c>
      <c r="O33" s="26">
        <f t="shared" si="8"/>
        <v>11139.211627177287</v>
      </c>
      <c r="Q33" s="36">
        <v>140.65635013711386</v>
      </c>
      <c r="R33" s="11">
        <v>261.09147783177968</v>
      </c>
      <c r="S33" s="25">
        <f t="shared" si="9"/>
        <v>280.08951506908079</v>
      </c>
      <c r="U33" s="36">
        <v>96.973178311264306</v>
      </c>
      <c r="V33" s="11">
        <v>486.89175948711488</v>
      </c>
      <c r="W33" s="19">
        <f t="shared" si="3"/>
        <v>547.48454721069186</v>
      </c>
      <c r="Y33" s="26">
        <f t="shared" si="6"/>
        <v>3671.4859241144604</v>
      </c>
      <c r="AA33" s="36">
        <v>96.973178311264306</v>
      </c>
      <c r="AB33" s="11">
        <v>486.89175948711488</v>
      </c>
      <c r="AC33" s="25">
        <f t="shared" si="2"/>
        <v>547.48454721069186</v>
      </c>
      <c r="AE33" s="39">
        <v>96</v>
      </c>
      <c r="AF33">
        <v>565.53090588633268</v>
      </c>
      <c r="AG33" s="19">
        <f t="shared" si="0"/>
        <v>452.08226352473918</v>
      </c>
      <c r="AH33" s="14">
        <v>0.19855163634248965</v>
      </c>
      <c r="AI33" s="26">
        <f t="shared" si="1"/>
        <v>12870.594453688747</v>
      </c>
    </row>
    <row r="34" spans="1:35" x14ac:dyDescent="0.2">
      <c r="A34" s="18"/>
      <c r="B34" s="12"/>
      <c r="C34" s="27"/>
      <c r="K34" s="36">
        <v>100.65635013711386</v>
      </c>
      <c r="L34" s="11">
        <v>324.12514950987656</v>
      </c>
      <c r="M34" s="19">
        <f t="shared" si="7"/>
        <v>484.81841190996704</v>
      </c>
      <c r="O34" s="26">
        <f t="shared" si="8"/>
        <v>25822.32458078433</v>
      </c>
      <c r="Q34" s="36">
        <v>116.65635013711386</v>
      </c>
      <c r="R34" s="11">
        <v>297.38438955267333</v>
      </c>
      <c r="S34" s="25">
        <f t="shared" si="9"/>
        <v>402.92685317361259</v>
      </c>
      <c r="U34" s="29">
        <v>96.473178311264306</v>
      </c>
      <c r="V34" s="37">
        <v>500</v>
      </c>
      <c r="W34" s="19">
        <f t="shared" si="3"/>
        <v>549.81774624917659</v>
      </c>
      <c r="Y34" s="26">
        <f t="shared" ref="Y34:Y42" si="11">(V34-W34)^2</f>
        <v>2481.8078413473486</v>
      </c>
      <c r="AA34" s="29">
        <v>96.473178311264306</v>
      </c>
      <c r="AB34" s="37">
        <v>500</v>
      </c>
      <c r="AC34" s="25">
        <f t="shared" si="2"/>
        <v>549.81774624917659</v>
      </c>
      <c r="AE34" s="39">
        <v>72</v>
      </c>
      <c r="AF34">
        <v>565.58623261035962</v>
      </c>
      <c r="AG34" s="19">
        <f t="shared" si="0"/>
        <v>551.33187478057766</v>
      </c>
      <c r="AH34" s="14">
        <v>0.29890914403497931</v>
      </c>
      <c r="AI34" s="26">
        <f t="shared" si="1"/>
        <v>203.18671713946605</v>
      </c>
    </row>
    <row r="35" spans="1:35" x14ac:dyDescent="0.2">
      <c r="A35" s="18"/>
      <c r="B35" s="12"/>
      <c r="C35" s="27"/>
      <c r="K35" s="36">
        <v>96.656350137113861</v>
      </c>
      <c r="L35" s="11">
        <v>371.98051832790065</v>
      </c>
      <c r="M35" s="19">
        <f t="shared" si="7"/>
        <v>505.29130159405571</v>
      </c>
      <c r="O35" s="26">
        <f t="shared" si="8"/>
        <v>17771.764935035768</v>
      </c>
      <c r="Q35" s="36">
        <v>100.65635013711386</v>
      </c>
      <c r="R35" s="11">
        <v>324.12514950987656</v>
      </c>
      <c r="S35" s="25">
        <f t="shared" si="9"/>
        <v>484.81841190996704</v>
      </c>
      <c r="U35" s="39">
        <v>96</v>
      </c>
      <c r="V35">
        <v>565.53090588633268</v>
      </c>
      <c r="W35" s="19">
        <f t="shared" si="3"/>
        <v>552.02578461092412</v>
      </c>
      <c r="Y35" s="26">
        <f t="shared" si="11"/>
        <v>182.3883006634928</v>
      </c>
      <c r="AA35" s="39">
        <v>96</v>
      </c>
      <c r="AB35">
        <v>565.53090588633268</v>
      </c>
      <c r="AC35" s="25">
        <f t="shared" si="2"/>
        <v>552.02578461092412</v>
      </c>
      <c r="AE35" s="39">
        <v>48</v>
      </c>
      <c r="AF35">
        <v>663.64962873163313</v>
      </c>
      <c r="AG35" s="19">
        <f t="shared" si="0"/>
        <v>672.37062958218155</v>
      </c>
      <c r="AH35" s="14">
        <v>0.21071666345129578</v>
      </c>
      <c r="AI35" s="26">
        <f t="shared" si="1"/>
        <v>76.055855835266286</v>
      </c>
    </row>
    <row r="36" spans="1:35" x14ac:dyDescent="0.2">
      <c r="A36" s="18"/>
      <c r="B36" s="12"/>
      <c r="C36" s="27"/>
      <c r="K36" s="36">
        <v>94.656350137113861</v>
      </c>
      <c r="L36" s="11">
        <v>446.41977658074381</v>
      </c>
      <c r="M36" s="19">
        <f t="shared" si="7"/>
        <v>515.52774643609996</v>
      </c>
      <c r="O36" s="26">
        <f t="shared" si="8"/>
        <v>4775.9114975288139</v>
      </c>
      <c r="Q36" s="36">
        <v>96.656350137113861</v>
      </c>
      <c r="R36" s="11">
        <v>371.98051832790065</v>
      </c>
      <c r="S36" s="25">
        <f t="shared" si="9"/>
        <v>505.29130159405571</v>
      </c>
      <c r="U36" s="39">
        <v>72</v>
      </c>
      <c r="V36">
        <v>565.58623261035962</v>
      </c>
      <c r="W36" s="19">
        <f>$V$43-($Y$51*U36)</f>
        <v>664.01933845819303</v>
      </c>
      <c r="Y36" s="26">
        <f t="shared" si="11"/>
        <v>9689.0763268507781</v>
      </c>
      <c r="AA36" s="39">
        <v>72</v>
      </c>
      <c r="AB36">
        <v>565.58623261035962</v>
      </c>
      <c r="AC36" s="25">
        <f t="shared" si="2"/>
        <v>664.01933845819303</v>
      </c>
      <c r="AE36" s="39">
        <v>24</v>
      </c>
      <c r="AF36">
        <v>854.69163146215806</v>
      </c>
      <c r="AG36" s="19">
        <f t="shared" si="0"/>
        <v>819.98209101307907</v>
      </c>
      <c r="AH36" s="14">
        <v>0.2817604535910897</v>
      </c>
      <c r="AI36" s="26">
        <f t="shared" si="1"/>
        <v>1204.7521981862503</v>
      </c>
    </row>
    <row r="37" spans="1:35" ht="17" thickBot="1" x14ac:dyDescent="0.25">
      <c r="G37" s="29">
        <v>100</v>
      </c>
      <c r="H37" s="37"/>
      <c r="I37" s="25">
        <f t="shared" ref="I37:I45" si="12">$H$46-($E$54*G37)</f>
        <v>460.37157813782369</v>
      </c>
      <c r="K37" s="36">
        <v>93.656350137113861</v>
      </c>
      <c r="L37" s="11">
        <v>473.25022812613361</v>
      </c>
      <c r="M37" s="19">
        <f t="shared" si="7"/>
        <v>520.64596885712217</v>
      </c>
      <c r="O37" s="26">
        <f t="shared" si="8"/>
        <v>2246.3562394390883</v>
      </c>
      <c r="Q37" s="36">
        <v>94.656350137113861</v>
      </c>
      <c r="R37" s="11">
        <v>446.41977658074381</v>
      </c>
      <c r="S37" s="25">
        <f t="shared" si="9"/>
        <v>515.52774643609996</v>
      </c>
      <c r="U37" s="39">
        <v>48</v>
      </c>
      <c r="V37">
        <v>663.64962873163313</v>
      </c>
      <c r="W37" s="19">
        <f t="shared" si="3"/>
        <v>776.01289230546206</v>
      </c>
      <c r="Y37" s="26">
        <f t="shared" si="11"/>
        <v>12625.503000961751</v>
      </c>
      <c r="AA37" s="39">
        <v>48</v>
      </c>
      <c r="AB37">
        <v>663.64962873163313</v>
      </c>
      <c r="AC37" s="25">
        <f t="shared" si="2"/>
        <v>776.01289230546206</v>
      </c>
      <c r="AE37" s="39">
        <v>8</v>
      </c>
      <c r="AF37">
        <v>912.40505596462936</v>
      </c>
      <c r="AG37" s="19">
        <f t="shared" si="0"/>
        <v>935.98334818500609</v>
      </c>
      <c r="AH37" s="14">
        <v>0.12405483343546145</v>
      </c>
      <c r="AI37" s="26">
        <f t="shared" si="1"/>
        <v>555.93586402947824</v>
      </c>
    </row>
    <row r="38" spans="1:35" x14ac:dyDescent="0.2">
      <c r="A38" s="39">
        <v>96</v>
      </c>
      <c r="B38">
        <v>565.53090588633268</v>
      </c>
      <c r="C38" s="19">
        <f t="shared" ref="C38:C45" si="13">$B$46-($E$54*A38)</f>
        <v>481.95671501231072</v>
      </c>
      <c r="D38" s="22"/>
      <c r="E38" s="23">
        <f t="shared" ref="E38:E45" si="14">(B38-C38)^2</f>
        <v>6984.6453802474543</v>
      </c>
      <c r="G38" s="39">
        <v>96</v>
      </c>
      <c r="H38">
        <v>565.53090588633268</v>
      </c>
      <c r="I38" s="25">
        <f t="shared" si="12"/>
        <v>481.95671501231072</v>
      </c>
      <c r="K38" s="36">
        <v>93.156350137113861</v>
      </c>
      <c r="L38" s="11">
        <v>486.89175948711488</v>
      </c>
      <c r="M38" s="19">
        <f t="shared" si="7"/>
        <v>523.20508006763328</v>
      </c>
      <c r="O38" s="26">
        <f t="shared" si="8"/>
        <v>1318.6572515835007</v>
      </c>
      <c r="Q38" s="36">
        <v>93.656350137113861</v>
      </c>
      <c r="R38" s="11">
        <v>473.25022812613361</v>
      </c>
      <c r="S38" s="25">
        <f t="shared" si="9"/>
        <v>520.64596885712217</v>
      </c>
      <c r="U38" s="39">
        <v>24</v>
      </c>
      <c r="V38">
        <v>854.69163146215806</v>
      </c>
      <c r="W38" s="19">
        <f t="shared" si="3"/>
        <v>888.00644615273097</v>
      </c>
      <c r="Y38" s="26">
        <f t="shared" si="11"/>
        <v>1109.8768778672129</v>
      </c>
      <c r="AA38" s="39">
        <v>24</v>
      </c>
      <c r="AB38">
        <v>854.69163146215806</v>
      </c>
      <c r="AC38" s="25">
        <f t="shared" si="2"/>
        <v>888.00644615273097</v>
      </c>
      <c r="AE38" s="39">
        <v>2</v>
      </c>
      <c r="AF38">
        <v>919.53553006767288</v>
      </c>
      <c r="AG38" s="19">
        <f t="shared" si="0"/>
        <v>983.59662662588914</v>
      </c>
      <c r="AH38" s="14">
        <v>6.8207369875796509E-2</v>
      </c>
      <c r="AI38" s="26">
        <f t="shared" si="1"/>
        <v>4103.8240922411078</v>
      </c>
    </row>
    <row r="39" spans="1:35" x14ac:dyDescent="0.2">
      <c r="A39" s="39">
        <v>72</v>
      </c>
      <c r="B39">
        <v>565.58623261035962</v>
      </c>
      <c r="C39" s="19">
        <f t="shared" si="13"/>
        <v>611.46753625923304</v>
      </c>
      <c r="E39" s="26">
        <f t="shared" si="14"/>
        <v>2105.0940245201259</v>
      </c>
      <c r="G39" s="39">
        <v>72</v>
      </c>
      <c r="H39">
        <v>565.58623261035962</v>
      </c>
      <c r="I39" s="25">
        <f t="shared" si="12"/>
        <v>611.46753625923304</v>
      </c>
      <c r="K39" s="29">
        <v>92.656350137113861</v>
      </c>
      <c r="L39" s="37">
        <v>500</v>
      </c>
      <c r="M39" s="19">
        <f t="shared" si="7"/>
        <v>525.76419127814438</v>
      </c>
      <c r="O39" s="26">
        <f t="shared" si="8"/>
        <v>663.79355221681101</v>
      </c>
      <c r="Q39" s="36">
        <v>93.156350137113861</v>
      </c>
      <c r="R39" s="11">
        <v>486.89175948711488</v>
      </c>
      <c r="S39" s="25">
        <f t="shared" si="9"/>
        <v>523.20508006763328</v>
      </c>
      <c r="U39" s="39">
        <v>8</v>
      </c>
      <c r="V39">
        <v>912.40505596462936</v>
      </c>
      <c r="W39" s="19">
        <f t="shared" si="3"/>
        <v>962.66881538424366</v>
      </c>
      <c r="Y39" s="26">
        <f t="shared" si="11"/>
        <v>2526.4455109928654</v>
      </c>
      <c r="AA39" s="39">
        <v>8</v>
      </c>
      <c r="AB39">
        <v>912.40505596462936</v>
      </c>
      <c r="AC39" s="25">
        <f t="shared" si="2"/>
        <v>962.66881538424366</v>
      </c>
      <c r="AE39" s="39">
        <v>1</v>
      </c>
      <c r="AF39">
        <v>915.06551298877469</v>
      </c>
      <c r="AG39" s="19">
        <f t="shared" si="0"/>
        <v>991.76440076556946</v>
      </c>
      <c r="AH39" s="14">
        <v>0.13631685622313536</v>
      </c>
      <c r="AI39" s="26">
        <f t="shared" si="1"/>
        <v>5882.7193861973592</v>
      </c>
    </row>
    <row r="40" spans="1:35" x14ac:dyDescent="0.2">
      <c r="A40" s="39">
        <v>48</v>
      </c>
      <c r="B40">
        <v>663.64962873163313</v>
      </c>
      <c r="C40" s="19">
        <f t="shared" si="13"/>
        <v>740.97835750615536</v>
      </c>
      <c r="E40" s="26">
        <f t="shared" si="14"/>
        <v>5979.7322938836223</v>
      </c>
      <c r="G40" s="39">
        <v>48</v>
      </c>
      <c r="H40">
        <v>663.64962873163313</v>
      </c>
      <c r="I40" s="25">
        <f t="shared" si="12"/>
        <v>740.97835750615536</v>
      </c>
      <c r="K40" s="39">
        <v>96</v>
      </c>
      <c r="L40">
        <v>565.53090588633268</v>
      </c>
      <c r="M40" s="19">
        <f t="shared" si="7"/>
        <v>508.65064758187282</v>
      </c>
      <c r="O40" s="26">
        <f t="shared" ref="O40:O47" si="15">(L40-M40)^2</f>
        <v>3235.3637847820746</v>
      </c>
      <c r="Q40" s="29">
        <v>92.656350137113861</v>
      </c>
      <c r="R40" s="37">
        <v>500</v>
      </c>
      <c r="S40" s="25">
        <f t="shared" si="9"/>
        <v>525.76419127814438</v>
      </c>
      <c r="U40" s="39">
        <v>2</v>
      </c>
      <c r="V40">
        <v>919.53553006767288</v>
      </c>
      <c r="W40" s="19">
        <f t="shared" si="3"/>
        <v>990.66720384606094</v>
      </c>
      <c r="Y40" s="26">
        <f t="shared" si="11"/>
        <v>5059.7150145150199</v>
      </c>
      <c r="AA40" s="39">
        <v>2</v>
      </c>
      <c r="AB40">
        <v>919.53553006767288</v>
      </c>
      <c r="AC40" s="25">
        <f t="shared" si="2"/>
        <v>990.66720384606094</v>
      </c>
      <c r="AE40" s="39">
        <v>0.5</v>
      </c>
      <c r="AF40">
        <v>888.36390398244396</v>
      </c>
      <c r="AG40" s="19">
        <f t="shared" si="0"/>
        <v>995.87368715393291</v>
      </c>
      <c r="AH40" s="14">
        <v>7.3630064200856549E-2</v>
      </c>
      <c r="AI40" s="26">
        <f t="shared" si="1"/>
        <v>11558.353477580567</v>
      </c>
    </row>
    <row r="41" spans="1:35" x14ac:dyDescent="0.2">
      <c r="A41" s="39">
        <v>24</v>
      </c>
      <c r="B41">
        <v>854.69163146215806</v>
      </c>
      <c r="C41" s="19">
        <f t="shared" si="13"/>
        <v>870.48917875307768</v>
      </c>
      <c r="E41" s="26">
        <f t="shared" si="14"/>
        <v>249.56250040884197</v>
      </c>
      <c r="G41" s="39">
        <v>24</v>
      </c>
      <c r="H41">
        <v>854.69163146215806</v>
      </c>
      <c r="I41" s="25">
        <f t="shared" si="12"/>
        <v>870.48917875307768</v>
      </c>
      <c r="K41" s="39">
        <v>72</v>
      </c>
      <c r="L41">
        <v>565.58623261035962</v>
      </c>
      <c r="M41" s="19">
        <f t="shared" si="7"/>
        <v>631.48798568640461</v>
      </c>
      <c r="O41" s="26">
        <f t="shared" si="15"/>
        <v>4343.0410584960064</v>
      </c>
      <c r="Q41" s="39">
        <v>96</v>
      </c>
      <c r="R41">
        <v>565.53090588633268</v>
      </c>
      <c r="S41" s="25">
        <f t="shared" si="9"/>
        <v>508.65064758187282</v>
      </c>
      <c r="U41" s="39">
        <v>1</v>
      </c>
      <c r="V41">
        <v>915.06551298877469</v>
      </c>
      <c r="W41" s="19">
        <f t="shared" si="3"/>
        <v>995.33360192303041</v>
      </c>
      <c r="Y41" s="26">
        <f t="shared" si="11"/>
        <v>6442.9661011575872</v>
      </c>
      <c r="AA41" s="39">
        <v>1</v>
      </c>
      <c r="AB41">
        <v>915.06551298877469</v>
      </c>
      <c r="AC41" s="25">
        <f t="shared" si="2"/>
        <v>995.33360192303041</v>
      </c>
      <c r="AE41" s="39">
        <v>0</v>
      </c>
      <c r="AF41">
        <v>1000</v>
      </c>
      <c r="AG41" s="19">
        <f t="shared" si="0"/>
        <v>1000</v>
      </c>
      <c r="AH41" s="14">
        <v>0</v>
      </c>
      <c r="AI41" s="26">
        <f>(AF41-AG41)^2</f>
        <v>0</v>
      </c>
    </row>
    <row r="42" spans="1:35" x14ac:dyDescent="0.2">
      <c r="A42" s="39">
        <v>8</v>
      </c>
      <c r="B42">
        <v>912.40505596462936</v>
      </c>
      <c r="C42" s="19">
        <f t="shared" si="13"/>
        <v>956.82972625102593</v>
      </c>
      <c r="E42" s="26">
        <f t="shared" si="14"/>
        <v>1973.5513300550469</v>
      </c>
      <c r="G42" s="39">
        <v>8</v>
      </c>
      <c r="H42">
        <v>912.40505596462936</v>
      </c>
      <c r="I42" s="25">
        <f t="shared" si="12"/>
        <v>956.82972625102593</v>
      </c>
      <c r="K42" s="39">
        <v>48</v>
      </c>
      <c r="L42">
        <v>663.64962873163313</v>
      </c>
      <c r="M42" s="19">
        <f t="shared" si="7"/>
        <v>754.32532379093641</v>
      </c>
      <c r="O42" s="26">
        <f t="shared" si="15"/>
        <v>8222.0816744877575</v>
      </c>
      <c r="Q42" s="39">
        <v>72</v>
      </c>
      <c r="R42">
        <v>565.58623261035962</v>
      </c>
      <c r="S42" s="25">
        <f t="shared" si="9"/>
        <v>631.48798568640461</v>
      </c>
      <c r="U42" s="39">
        <v>0.5</v>
      </c>
      <c r="V42">
        <v>888.36390398244396</v>
      </c>
      <c r="W42" s="19">
        <f t="shared" si="3"/>
        <v>997.66680096151526</v>
      </c>
      <c r="Y42" s="26">
        <f t="shared" si="11"/>
        <v>11947.123288017476</v>
      </c>
      <c r="AA42" s="39">
        <v>0.5</v>
      </c>
      <c r="AB42">
        <v>888.36390398244396</v>
      </c>
      <c r="AC42" s="25">
        <f t="shared" si="2"/>
        <v>997.66680096151526</v>
      </c>
      <c r="AE42" s="41"/>
      <c r="AI42" s="26">
        <f>SUM(AI13:AI41)</f>
        <v>74406.006835442982</v>
      </c>
    </row>
    <row r="43" spans="1:35" x14ac:dyDescent="0.2">
      <c r="A43" s="39">
        <v>2</v>
      </c>
      <c r="B43">
        <v>919.53553006767288</v>
      </c>
      <c r="C43" s="19">
        <f t="shared" si="13"/>
        <v>989.20743156275648</v>
      </c>
      <c r="E43" s="26">
        <f t="shared" si="14"/>
        <v>4854.1738579406328</v>
      </c>
      <c r="G43" s="39">
        <v>2</v>
      </c>
      <c r="H43">
        <v>919.53553006767288</v>
      </c>
      <c r="I43" s="25">
        <f t="shared" si="12"/>
        <v>989.20743156275648</v>
      </c>
      <c r="K43" s="39">
        <v>24</v>
      </c>
      <c r="L43">
        <v>854.69163146215806</v>
      </c>
      <c r="M43" s="19">
        <f t="shared" si="7"/>
        <v>877.1626618954682</v>
      </c>
      <c r="O43" s="26">
        <f t="shared" si="15"/>
        <v>504.94720873475086</v>
      </c>
      <c r="Q43" s="39">
        <v>48</v>
      </c>
      <c r="R43">
        <v>663.64962873163313</v>
      </c>
      <c r="S43" s="25">
        <f t="shared" si="9"/>
        <v>754.32532379093641</v>
      </c>
      <c r="U43" s="39">
        <v>0</v>
      </c>
      <c r="V43">
        <v>1000</v>
      </c>
      <c r="W43" s="19">
        <f>$V$43-($Y$51*U43)</f>
        <v>1000</v>
      </c>
      <c r="Y43" s="26">
        <f>(V43-W43)^2</f>
        <v>0</v>
      </c>
      <c r="AA43" s="39">
        <v>0</v>
      </c>
      <c r="AB43">
        <v>1000</v>
      </c>
      <c r="AC43" s="25">
        <f>$AB$43-($Y$51*AA43)</f>
        <v>1000</v>
      </c>
      <c r="AE43" s="41"/>
      <c r="AI43" s="26"/>
    </row>
    <row r="44" spans="1:35" ht="17" x14ac:dyDescent="0.2">
      <c r="A44" s="39">
        <v>1</v>
      </c>
      <c r="B44">
        <v>915.06551298877469</v>
      </c>
      <c r="C44" s="19">
        <f t="shared" si="13"/>
        <v>994.60371578137824</v>
      </c>
      <c r="E44" s="26">
        <f t="shared" si="14"/>
        <v>6326.3257034773278</v>
      </c>
      <c r="G44" s="39">
        <v>1</v>
      </c>
      <c r="H44">
        <v>915.06551298877469</v>
      </c>
      <c r="I44" s="25">
        <f t="shared" si="12"/>
        <v>994.60371578137824</v>
      </c>
      <c r="K44" s="39">
        <v>8</v>
      </c>
      <c r="L44">
        <v>912.40505596462936</v>
      </c>
      <c r="M44" s="19">
        <f t="shared" si="7"/>
        <v>959.05422063182277</v>
      </c>
      <c r="O44" s="26">
        <f t="shared" si="15"/>
        <v>2176.1445641469268</v>
      </c>
      <c r="Q44" s="39">
        <v>24</v>
      </c>
      <c r="R44">
        <v>854.69163146215806</v>
      </c>
      <c r="S44" s="25">
        <f t="shared" si="9"/>
        <v>877.1626618954682</v>
      </c>
      <c r="U44" s="29"/>
      <c r="Y44" s="26">
        <f>SUM(Y15:Y43)</f>
        <v>369798.80385279271</v>
      </c>
      <c r="AA44" s="29"/>
      <c r="AC44" s="26"/>
      <c r="AE44" s="41"/>
      <c r="AH44" s="42" t="s">
        <v>2</v>
      </c>
      <c r="AI44" s="43">
        <f>RSQ(AG13:AG41,AF13:AF41)</f>
        <v>0.98021049550046579</v>
      </c>
    </row>
    <row r="45" spans="1:35" x14ac:dyDescent="0.2">
      <c r="A45" s="39">
        <v>0.5</v>
      </c>
      <c r="B45">
        <v>888.36390398244396</v>
      </c>
      <c r="C45" s="19">
        <f t="shared" si="13"/>
        <v>997.30185789068912</v>
      </c>
      <c r="E45" s="26">
        <f t="shared" si="14"/>
        <v>11867.477801714947</v>
      </c>
      <c r="G45" s="39">
        <v>0.5</v>
      </c>
      <c r="H45">
        <v>888.36390398244396</v>
      </c>
      <c r="I45" s="25">
        <f t="shared" si="12"/>
        <v>997.30185789068912</v>
      </c>
      <c r="K45" s="39">
        <v>2</v>
      </c>
      <c r="L45">
        <v>919.53553006767288</v>
      </c>
      <c r="M45" s="19">
        <f t="shared" si="7"/>
        <v>989.76355515795569</v>
      </c>
      <c r="O45" s="26">
        <f t="shared" si="15"/>
        <v>4931.975508081392</v>
      </c>
      <c r="Q45" s="39">
        <v>8</v>
      </c>
      <c r="R45">
        <v>912.40505596462936</v>
      </c>
      <c r="S45" s="25">
        <f t="shared" si="9"/>
        <v>959.05422063182277</v>
      </c>
      <c r="U45" s="29"/>
      <c r="Y45" s="26"/>
      <c r="AA45" s="29"/>
      <c r="AC45" s="26"/>
      <c r="AE45" s="41"/>
      <c r="AI45" s="26"/>
    </row>
    <row r="46" spans="1:35" ht="17" x14ac:dyDescent="0.2">
      <c r="A46" s="39">
        <v>0</v>
      </c>
      <c r="B46">
        <v>1000</v>
      </c>
      <c r="C46" s="19">
        <f>$B$46-($E$54*A46)</f>
        <v>1000</v>
      </c>
      <c r="E46" s="26">
        <f>(B46-C46)^2</f>
        <v>0</v>
      </c>
      <c r="G46" s="39">
        <v>0</v>
      </c>
      <c r="H46">
        <v>1000</v>
      </c>
      <c r="I46" s="25">
        <f>$H$46-($E$54*G46)</f>
        <v>1000</v>
      </c>
      <c r="K46" s="39">
        <v>1</v>
      </c>
      <c r="L46">
        <v>915.06551298877469</v>
      </c>
      <c r="M46" s="19">
        <f t="shared" si="7"/>
        <v>994.88177757897779</v>
      </c>
      <c r="O46" s="26">
        <f t="shared" si="15"/>
        <v>6370.6360931333102</v>
      </c>
      <c r="Q46" s="39">
        <v>2</v>
      </c>
      <c r="R46">
        <v>919.53553006767288</v>
      </c>
      <c r="S46" s="25">
        <f t="shared" si="9"/>
        <v>989.76355515795569</v>
      </c>
      <c r="U46" s="29"/>
      <c r="X46" s="42" t="s">
        <v>2</v>
      </c>
      <c r="Y46" s="43">
        <f>RSQ(W15:W43,V15:V43)</f>
        <v>0.91945393949797116</v>
      </c>
      <c r="AA46" s="29"/>
      <c r="AC46" s="26"/>
      <c r="AE46" s="41"/>
      <c r="AI46" s="26"/>
    </row>
    <row r="47" spans="1:35" x14ac:dyDescent="0.2">
      <c r="A47" s="29"/>
      <c r="E47" s="26">
        <f>SUM(E38:E46)</f>
        <v>40340.562892247995</v>
      </c>
      <c r="G47" s="29"/>
      <c r="I47" s="26"/>
      <c r="K47" s="39">
        <v>0.5</v>
      </c>
      <c r="L47">
        <v>888.36390398244396</v>
      </c>
      <c r="M47" s="19">
        <f t="shared" si="7"/>
        <v>997.44088878948889</v>
      </c>
      <c r="O47" s="26">
        <f t="shared" si="15"/>
        <v>11897.788614596311</v>
      </c>
      <c r="Q47" s="39">
        <v>1</v>
      </c>
      <c r="R47">
        <v>915.06551298877469</v>
      </c>
      <c r="S47" s="25">
        <f t="shared" si="9"/>
        <v>994.88177757897779</v>
      </c>
      <c r="U47" s="29"/>
      <c r="Y47" s="26"/>
      <c r="AA47" s="29"/>
      <c r="AC47" s="26"/>
      <c r="AE47" s="41"/>
      <c r="AI47" s="26"/>
    </row>
    <row r="48" spans="1:35" x14ac:dyDescent="0.2">
      <c r="A48" s="29"/>
      <c r="E48" s="26"/>
      <c r="G48" s="29"/>
      <c r="I48" s="26"/>
      <c r="K48" s="39">
        <v>0</v>
      </c>
      <c r="L48">
        <v>1000</v>
      </c>
      <c r="M48" s="19">
        <f>$L$48-($O$56*K48)</f>
        <v>1000</v>
      </c>
      <c r="O48" s="26">
        <f>(L48-M48)^2</f>
        <v>0</v>
      </c>
      <c r="Q48" s="39">
        <v>0.5</v>
      </c>
      <c r="R48">
        <v>888.36390398244396</v>
      </c>
      <c r="S48" s="25">
        <f t="shared" si="9"/>
        <v>997.44088878948889</v>
      </c>
      <c r="U48" s="29"/>
      <c r="Y48" s="26"/>
      <c r="AA48" s="29"/>
      <c r="AC48" s="26"/>
      <c r="AE48" s="41"/>
      <c r="AH48" s="45" t="s">
        <v>0</v>
      </c>
      <c r="AI48" s="46"/>
    </row>
    <row r="49" spans="1:35" ht="17" x14ac:dyDescent="0.2">
      <c r="A49" s="29"/>
      <c r="D49" s="42" t="s">
        <v>2</v>
      </c>
      <c r="E49" s="43">
        <f>RSQ(C38:C46,B38:B46)</f>
        <v>0.92499305661866538</v>
      </c>
      <c r="G49" s="29"/>
      <c r="I49" s="26"/>
      <c r="K49" s="29"/>
      <c r="O49" s="26">
        <f>SUM(O30:O48)</f>
        <v>177568.50952019839</v>
      </c>
      <c r="Q49" s="39">
        <v>0</v>
      </c>
      <c r="R49">
        <v>1000</v>
      </c>
      <c r="S49" s="25">
        <f>$R$49-($O$56*Q49)</f>
        <v>1000</v>
      </c>
      <c r="U49" s="29"/>
      <c r="Y49" s="26"/>
      <c r="AA49" s="29"/>
      <c r="AC49" s="26"/>
      <c r="AE49" s="41"/>
      <c r="AH49" s="45" t="s">
        <v>1</v>
      </c>
      <c r="AI49" s="48">
        <v>8.2696991329288261E-3</v>
      </c>
    </row>
    <row r="50" spans="1:35" ht="17" thickBot="1" x14ac:dyDescent="0.25">
      <c r="A50" s="29"/>
      <c r="E50" s="26"/>
      <c r="G50" s="29"/>
      <c r="I50" s="26"/>
      <c r="J50" s="40"/>
      <c r="K50" s="29"/>
      <c r="O50" s="26"/>
      <c r="Q50" s="29"/>
      <c r="S50" s="26"/>
      <c r="U50" s="29"/>
      <c r="X50" s="45" t="s">
        <v>0</v>
      </c>
      <c r="Y50" s="46"/>
      <c r="AA50" s="29"/>
      <c r="AC50" s="26"/>
      <c r="AE50" s="50"/>
      <c r="AF50" s="51"/>
      <c r="AG50" s="51"/>
      <c r="AH50" s="51"/>
      <c r="AI50" s="52"/>
    </row>
    <row r="51" spans="1:35" ht="17" x14ac:dyDescent="0.2">
      <c r="A51" s="29"/>
      <c r="E51" s="26"/>
      <c r="G51" s="29"/>
      <c r="I51" s="26"/>
      <c r="K51" s="29"/>
      <c r="N51" s="42" t="s">
        <v>2</v>
      </c>
      <c r="O51" s="43">
        <f>RSQ(M30:M48,L30:L48)</f>
        <v>0.90657065424988204</v>
      </c>
      <c r="Q51" s="29"/>
      <c r="S51" s="26"/>
      <c r="U51" s="29"/>
      <c r="X51" s="45" t="s">
        <v>1</v>
      </c>
      <c r="Y51" s="48">
        <v>4.666398076969541</v>
      </c>
      <c r="AA51" s="29"/>
      <c r="AC51" s="26"/>
      <c r="AE51" s="14"/>
    </row>
    <row r="52" spans="1:35" ht="17" thickBot="1" x14ac:dyDescent="0.25">
      <c r="A52" s="29"/>
      <c r="E52" s="26"/>
      <c r="G52" s="29"/>
      <c r="I52" s="26"/>
      <c r="K52" s="29"/>
      <c r="O52" s="26"/>
      <c r="Q52" s="29"/>
      <c r="S52" s="26"/>
      <c r="U52" s="53"/>
      <c r="V52" s="51"/>
      <c r="W52" s="51"/>
      <c r="X52" s="51"/>
      <c r="Y52" s="52"/>
      <c r="AA52" s="53"/>
      <c r="AB52" s="51"/>
      <c r="AC52" s="52"/>
      <c r="AE52" s="14"/>
    </row>
    <row r="53" spans="1:35" x14ac:dyDescent="0.2">
      <c r="A53" s="29"/>
      <c r="D53" s="45" t="s">
        <v>0</v>
      </c>
      <c r="E53" s="47"/>
      <c r="G53" s="29"/>
      <c r="I53" s="26"/>
      <c r="K53" s="29"/>
      <c r="O53" s="26"/>
      <c r="Q53" s="29"/>
      <c r="S53" s="26"/>
      <c r="AE53" s="14"/>
    </row>
    <row r="54" spans="1:35" x14ac:dyDescent="0.2">
      <c r="A54" s="29"/>
      <c r="D54" s="45" t="s">
        <v>1</v>
      </c>
      <c r="E54" s="49">
        <v>5.396284218621763</v>
      </c>
      <c r="G54" s="29"/>
      <c r="I54" s="26"/>
      <c r="K54" s="29"/>
      <c r="O54" s="26"/>
      <c r="Q54" s="29"/>
      <c r="S54" s="26"/>
      <c r="AE54" s="14"/>
    </row>
    <row r="55" spans="1:35" ht="17" thickBot="1" x14ac:dyDescent="0.25">
      <c r="A55" s="53"/>
      <c r="B55" s="51"/>
      <c r="C55" s="51"/>
      <c r="D55" s="51"/>
      <c r="E55" s="52"/>
      <c r="G55" s="53"/>
      <c r="H55" s="51"/>
      <c r="I55" s="52"/>
      <c r="K55" s="29"/>
      <c r="N55" s="45" t="s">
        <v>0</v>
      </c>
      <c r="O55" s="46"/>
      <c r="Q55" s="29"/>
      <c r="S55" s="26"/>
      <c r="AE55" s="14"/>
    </row>
    <row r="56" spans="1:35" x14ac:dyDescent="0.2">
      <c r="K56" s="29"/>
      <c r="N56" s="45" t="s">
        <v>1</v>
      </c>
      <c r="O56" s="48">
        <v>5.1182224210221579</v>
      </c>
      <c r="Q56" s="29"/>
      <c r="S56" s="26"/>
      <c r="AE56" s="14"/>
    </row>
    <row r="57" spans="1:35" ht="17" thickBot="1" x14ac:dyDescent="0.25">
      <c r="K57" s="53"/>
      <c r="L57" s="51"/>
      <c r="M57" s="51"/>
      <c r="N57" s="51"/>
      <c r="O57" s="52"/>
      <c r="Q57" s="29"/>
      <c r="S57" s="26"/>
      <c r="AE57" s="14"/>
    </row>
    <row r="58" spans="1:35" ht="17" thickBot="1" x14ac:dyDescent="0.25">
      <c r="Q58" s="53"/>
      <c r="R58" s="51"/>
      <c r="S58" s="52"/>
      <c r="T58" s="44"/>
      <c r="AE58" s="14"/>
    </row>
    <row r="59" spans="1:35" x14ac:dyDescent="0.2">
      <c r="AE59" s="14"/>
    </row>
    <row r="60" spans="1:35" x14ac:dyDescent="0.2">
      <c r="AE60" s="14"/>
    </row>
    <row r="61" spans="1:35" x14ac:dyDescent="0.2">
      <c r="AE61" s="14"/>
    </row>
    <row r="62" spans="1:35" x14ac:dyDescent="0.2">
      <c r="AE62" s="14"/>
    </row>
    <row r="63" spans="1:35" x14ac:dyDescent="0.2">
      <c r="AE63" s="14"/>
    </row>
    <row r="72" spans="31:31" x14ac:dyDescent="0.2">
      <c r="AE72" s="14"/>
    </row>
    <row r="73" spans="31:31" x14ac:dyDescent="0.2">
      <c r="AE73" s="14"/>
    </row>
    <row r="74" spans="31:31" x14ac:dyDescent="0.2">
      <c r="AE7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BF57B-1FB1-9442-89E8-AD4090280A5F}">
  <dimension ref="A1:AI80"/>
  <sheetViews>
    <sheetView tabSelected="1" topLeftCell="AE35" zoomScale="80" zoomScaleNormal="80" workbookViewId="0">
      <selection activeCell="AJ44" sqref="AJ44"/>
    </sheetView>
  </sheetViews>
  <sheetFormatPr baseColWidth="10" defaultColWidth="11.5" defaultRowHeight="16" x14ac:dyDescent="0.2"/>
  <cols>
    <col min="1" max="5" width="11.5" style="14"/>
    <col min="6" max="6" width="12.5" style="14" bestFit="1" customWidth="1"/>
    <col min="7" max="8" width="11.5" style="14"/>
    <col min="9" max="9" width="12.6640625" style="14" bestFit="1" customWidth="1"/>
    <col min="10" max="30" width="11.5" style="14"/>
    <col min="31" max="31" width="11.5" style="15"/>
    <col min="32" max="16384" width="11.5" style="14"/>
  </cols>
  <sheetData>
    <row r="1" spans="1:35" x14ac:dyDescent="0.2">
      <c r="AH1" s="1"/>
    </row>
    <row r="2" spans="1:35" ht="25" thickBot="1" x14ac:dyDescent="0.35">
      <c r="B2" s="16"/>
      <c r="D2" s="17"/>
      <c r="AE2" s="18"/>
      <c r="AF2" s="2"/>
      <c r="AG2" s="19"/>
      <c r="AH2" s="3" t="s">
        <v>3</v>
      </c>
    </row>
    <row r="3" spans="1:35" x14ac:dyDescent="0.2">
      <c r="AA3" s="20"/>
      <c r="AB3" s="4"/>
      <c r="AC3" s="21"/>
      <c r="AE3" s="54">
        <v>932.94750667085407</v>
      </c>
      <c r="AF3">
        <v>13.474925430438276</v>
      </c>
      <c r="AG3" s="19">
        <f>$AF$47-($AI$55*AE3)</f>
        <v>-77.259627760174226</v>
      </c>
      <c r="AH3" s="22">
        <v>0.92705658278976033</v>
      </c>
      <c r="AI3" s="23">
        <f t="shared" ref="AI3:AI46" si="0">(AF3-AG3)^2</f>
        <v>8232.7591427000898</v>
      </c>
    </row>
    <row r="4" spans="1:35" x14ac:dyDescent="0.2">
      <c r="AA4" s="24"/>
      <c r="AB4" s="2"/>
      <c r="AC4" s="25"/>
      <c r="AE4" s="54">
        <v>908.94750667085407</v>
      </c>
      <c r="AF4">
        <v>14.317404033742312</v>
      </c>
      <c r="AG4" s="19">
        <f>$AF$47-($AI$55*AE4)</f>
        <v>-49.547209985992367</v>
      </c>
      <c r="AH4" s="14">
        <v>1.9937049325177916</v>
      </c>
      <c r="AI4" s="26">
        <f t="shared" si="0"/>
        <v>4078.6889238896915</v>
      </c>
    </row>
    <row r="5" spans="1:35" x14ac:dyDescent="0.2">
      <c r="A5" s="18"/>
      <c r="B5" s="5"/>
      <c r="C5" s="27"/>
      <c r="AA5" s="24"/>
      <c r="AB5" s="2"/>
      <c r="AC5" s="25"/>
      <c r="AE5" s="54">
        <v>884.94750667085407</v>
      </c>
      <c r="AF5">
        <v>15.751594348857052</v>
      </c>
      <c r="AG5" s="19">
        <f>$AF$47-($AI$55*AE5)</f>
        <v>-21.834792211810282</v>
      </c>
      <c r="AH5" s="14">
        <v>1.7364148183681405</v>
      </c>
      <c r="AI5" s="26">
        <f t="shared" si="0"/>
        <v>1412.7364546879141</v>
      </c>
    </row>
    <row r="6" spans="1:35" x14ac:dyDescent="0.2">
      <c r="A6" s="18"/>
      <c r="B6" s="5"/>
      <c r="C6" s="27"/>
      <c r="AA6" s="24"/>
      <c r="AB6" s="2"/>
      <c r="AC6" s="25"/>
      <c r="AE6" s="54">
        <v>860.94750667085407</v>
      </c>
      <c r="AF6">
        <v>17.219899296366965</v>
      </c>
      <c r="AG6" s="19">
        <f>$AF$47-($AI$55*AE6)</f>
        <v>5.8776255623718043</v>
      </c>
      <c r="AH6" s="14">
        <v>1.4078632556027391</v>
      </c>
      <c r="AI6" s="26">
        <f t="shared" si="0"/>
        <v>128.64717345687652</v>
      </c>
    </row>
    <row r="7" spans="1:35" x14ac:dyDescent="0.2">
      <c r="A7" s="18"/>
      <c r="B7" s="5"/>
      <c r="C7" s="27"/>
      <c r="AA7" s="24"/>
      <c r="AB7" s="2"/>
      <c r="AC7" s="25"/>
      <c r="AE7" s="54">
        <v>844.94750667085407</v>
      </c>
      <c r="AF7">
        <v>18.081505443838463</v>
      </c>
      <c r="AG7" s="19">
        <f>$AF$47-($AI$55*AE7)</f>
        <v>24.352570745159824</v>
      </c>
      <c r="AH7" s="14">
        <v>4.2923394427849111</v>
      </c>
      <c r="AI7" s="26">
        <f t="shared" si="0"/>
        <v>39.326260013436773</v>
      </c>
    </row>
    <row r="8" spans="1:35" x14ac:dyDescent="0.2">
      <c r="A8" s="18"/>
      <c r="B8" s="5"/>
      <c r="C8" s="27"/>
      <c r="AA8" s="24"/>
      <c r="AB8" s="2"/>
      <c r="AC8" s="25"/>
      <c r="AE8" s="54">
        <v>840.94750667085407</v>
      </c>
      <c r="AF8">
        <v>18.204116043112098</v>
      </c>
      <c r="AG8" s="19">
        <f>$AF$47-($AI$55*AE8)</f>
        <v>28.9713070408568</v>
      </c>
      <c r="AH8" s="14">
        <v>0.5914594273660192</v>
      </c>
      <c r="AI8" s="26">
        <f t="shared" si="0"/>
        <v>115.93240198191455</v>
      </c>
    </row>
    <row r="9" spans="1:35" x14ac:dyDescent="0.2">
      <c r="A9" s="18"/>
      <c r="B9" s="5"/>
      <c r="C9" s="27"/>
      <c r="AA9" s="24"/>
      <c r="AB9" s="2"/>
      <c r="AC9" s="25"/>
      <c r="AE9" s="54">
        <v>838.94750667085407</v>
      </c>
      <c r="AF9">
        <v>19.193047425260165</v>
      </c>
      <c r="AG9" s="19">
        <f>$AF$47-($AI$55*AE9)</f>
        <v>31.280675188705345</v>
      </c>
      <c r="AH9" s="14">
        <v>0.6095720717574229</v>
      </c>
      <c r="AI9" s="26">
        <f t="shared" si="0"/>
        <v>146.11074494761073</v>
      </c>
    </row>
    <row r="10" spans="1:35" x14ac:dyDescent="0.2">
      <c r="A10" s="18"/>
      <c r="B10" s="5"/>
      <c r="C10" s="27"/>
      <c r="AA10" s="24"/>
      <c r="AB10" s="2"/>
      <c r="AC10" s="25"/>
      <c r="AE10" s="54">
        <v>837.94750667085407</v>
      </c>
      <c r="AF10">
        <v>19.5008249646284</v>
      </c>
      <c r="AG10" s="19">
        <f>$AF$47-($AI$55*AE10)</f>
        <v>32.435359262629504</v>
      </c>
      <c r="AH10" s="14">
        <v>1.60957207175742</v>
      </c>
      <c r="AI10" s="26">
        <f t="shared" si="0"/>
        <v>167.30217750616691</v>
      </c>
    </row>
    <row r="11" spans="1:35" x14ac:dyDescent="0.2">
      <c r="A11" s="18"/>
      <c r="B11" s="5"/>
      <c r="C11" s="27"/>
      <c r="AA11" s="24"/>
      <c r="AB11" s="2"/>
      <c r="AC11" s="26"/>
      <c r="AE11" s="54">
        <v>837.44750667085407</v>
      </c>
      <c r="AF11">
        <v>19.792086596782266</v>
      </c>
      <c r="AG11" s="19">
        <f>$AF$47-($AI$55*AE11)</f>
        <v>33.01270129959164</v>
      </c>
      <c r="AH11" s="14">
        <v>2.60957207175742</v>
      </c>
      <c r="AI11" s="26">
        <f t="shared" si="0"/>
        <v>174.78465312013941</v>
      </c>
    </row>
    <row r="12" spans="1:35" x14ac:dyDescent="0.2">
      <c r="A12" s="18"/>
      <c r="B12" s="5"/>
      <c r="C12" s="27"/>
      <c r="H12" s="28"/>
      <c r="I12" s="6"/>
      <c r="AA12" s="29">
        <v>1000</v>
      </c>
      <c r="AC12" s="25">
        <f t="shared" ref="AC12:AC51" si="1">$AB$52-($Y$60*AA12)</f>
        <v>-170.92170319996444</v>
      </c>
      <c r="AE12" s="54">
        <v>836.94750667085407</v>
      </c>
      <c r="AF12">
        <v>20</v>
      </c>
      <c r="AG12" s="19">
        <f>$AF$47-($AI$55*AE12)</f>
        <v>33.590043336553776</v>
      </c>
      <c r="AH12" s="14">
        <v>3.60957207175742</v>
      </c>
      <c r="AI12" s="26">
        <f t="shared" ref="AI12:AI15" si="2">(AF12-AG12)^2</f>
        <v>184.68927788940971</v>
      </c>
    </row>
    <row r="13" spans="1:35" x14ac:dyDescent="0.2">
      <c r="A13" s="18"/>
      <c r="B13" s="5"/>
      <c r="C13" s="27"/>
      <c r="H13" s="30"/>
      <c r="I13" s="6"/>
      <c r="AA13" s="29">
        <v>900</v>
      </c>
      <c r="AC13" s="25">
        <f t="shared" si="1"/>
        <v>-53.829532879967928</v>
      </c>
      <c r="AE13" s="54">
        <v>824.51093069360365</v>
      </c>
      <c r="AF13">
        <v>85.433973812181378</v>
      </c>
      <c r="AG13" s="19">
        <f>$AF$47-($AI$55*AE13)</f>
        <v>47.950359551633824</v>
      </c>
      <c r="AH13" s="14">
        <v>4.6095720717574196</v>
      </c>
      <c r="AI13" s="26">
        <f t="shared" si="2"/>
        <v>1405.021338033524</v>
      </c>
    </row>
    <row r="14" spans="1:35" ht="17" thickBot="1" x14ac:dyDescent="0.25">
      <c r="A14" s="30"/>
      <c r="B14" s="6"/>
      <c r="C14" s="27"/>
      <c r="H14" s="30"/>
      <c r="I14" s="6"/>
      <c r="AA14" s="29">
        <v>850</v>
      </c>
      <c r="AC14" s="25">
        <f t="shared" si="1"/>
        <v>4.7165522800303279</v>
      </c>
      <c r="AE14" s="54">
        <v>800.51093069360365</v>
      </c>
      <c r="AF14">
        <v>87.956326489616046</v>
      </c>
      <c r="AG14" s="19">
        <f>$AF$47-($AI$55*AE14)</f>
        <v>75.662777325815796</v>
      </c>
      <c r="AH14" s="14">
        <v>5.6095720717574196</v>
      </c>
      <c r="AI14" s="26">
        <f t="shared" si="2"/>
        <v>151.13135104277384</v>
      </c>
    </row>
    <row r="15" spans="1:35" x14ac:dyDescent="0.2">
      <c r="A15" s="30"/>
      <c r="B15" s="6"/>
      <c r="C15" s="27"/>
      <c r="H15" s="30"/>
      <c r="I15" s="6"/>
      <c r="U15" s="31">
        <v>848.51093069360365</v>
      </c>
      <c r="V15" s="7">
        <v>77.379307713335479</v>
      </c>
      <c r="W15" s="19">
        <f t="shared" ref="W15:W51" si="3">$V$52-($Y$60*U15)</f>
        <v>6.4601358484586626</v>
      </c>
      <c r="X15" s="22"/>
      <c r="Y15" s="23">
        <f t="shared" ref="Y15:Y24" si="4">(V15-W15)^2</f>
        <v>5029.5289379999349</v>
      </c>
      <c r="AA15" s="31">
        <v>848.51093069360365</v>
      </c>
      <c r="AB15" s="7">
        <v>77.379307713335479</v>
      </c>
      <c r="AC15" s="25">
        <f t="shared" si="1"/>
        <v>6.4601358484586626</v>
      </c>
      <c r="AE15" s="54">
        <v>776.51093069360365</v>
      </c>
      <c r="AF15">
        <v>97.352334058037471</v>
      </c>
      <c r="AG15" s="19">
        <f>$AF$47-($AI$55*AE15)</f>
        <v>103.37519509999788</v>
      </c>
      <c r="AH15" s="14">
        <v>6.6095720717574196</v>
      </c>
      <c r="AI15" s="26">
        <f t="shared" si="2"/>
        <v>36.27485513076445</v>
      </c>
    </row>
    <row r="16" spans="1:35" x14ac:dyDescent="0.2">
      <c r="A16" s="30"/>
      <c r="B16" s="6"/>
      <c r="C16" s="27"/>
      <c r="H16" s="30"/>
      <c r="I16" s="6"/>
      <c r="U16" s="32">
        <v>824.51093069360365</v>
      </c>
      <c r="V16" s="8">
        <v>85.433973812181378</v>
      </c>
      <c r="W16" s="19">
        <f t="shared" si="3"/>
        <v>34.562256725257839</v>
      </c>
      <c r="Y16" s="26">
        <f t="shared" si="4"/>
        <v>2587.9315993719883</v>
      </c>
      <c r="AA16" s="32">
        <v>824.51093069360365</v>
      </c>
      <c r="AB16" s="8">
        <v>85.433973812181378</v>
      </c>
      <c r="AC16" s="25">
        <f t="shared" si="1"/>
        <v>34.562256725257839</v>
      </c>
      <c r="AE16" s="54">
        <v>760.51093069360365</v>
      </c>
      <c r="AF16">
        <v>97.684401383196914</v>
      </c>
      <c r="AG16" s="19">
        <f>$AF$47-($AI$55*AE16)</f>
        <v>121.8501402827859</v>
      </c>
      <c r="AH16" s="14">
        <v>2.2850330177340648</v>
      </c>
      <c r="AI16" s="26">
        <f t="shared" si="0"/>
        <v>583.98293656310841</v>
      </c>
    </row>
    <row r="17" spans="1:35" x14ac:dyDescent="0.2">
      <c r="A17" s="30"/>
      <c r="B17" s="6"/>
      <c r="C17" s="27"/>
      <c r="H17" s="30"/>
      <c r="I17" s="6"/>
      <c r="U17" s="32">
        <v>800.51093069360365</v>
      </c>
      <c r="V17" s="8">
        <v>87.956326489616046</v>
      </c>
      <c r="W17" s="19">
        <f t="shared" si="3"/>
        <v>62.664377602057016</v>
      </c>
      <c r="Y17" s="26">
        <f t="shared" si="4"/>
        <v>639.68267853089844</v>
      </c>
      <c r="AA17" s="32">
        <v>800.51093069360365</v>
      </c>
      <c r="AB17" s="8">
        <v>87.956326489616046</v>
      </c>
      <c r="AC17" s="25">
        <f t="shared" si="1"/>
        <v>62.664377602057016</v>
      </c>
      <c r="AE17" s="54">
        <v>756.51093069360365</v>
      </c>
      <c r="AF17">
        <v>98.038846017273173</v>
      </c>
      <c r="AG17" s="19">
        <f>$AF$47-($AI$55*AE17)</f>
        <v>126.46887657848288</v>
      </c>
      <c r="AH17" s="14">
        <v>2.2353312651075377</v>
      </c>
      <c r="AI17" s="26">
        <f t="shared" si="0"/>
        <v>808.2666377113178</v>
      </c>
    </row>
    <row r="18" spans="1:35" x14ac:dyDescent="0.2">
      <c r="A18" s="18"/>
      <c r="B18" s="8"/>
      <c r="C18" s="27"/>
      <c r="H18" s="30"/>
      <c r="I18" s="6"/>
      <c r="U18" s="32">
        <v>776.51093069360365</v>
      </c>
      <c r="V18" s="8">
        <v>97.352334058037471</v>
      </c>
      <c r="W18" s="19">
        <f t="shared" si="3"/>
        <v>90.766498478856079</v>
      </c>
      <c r="Y18" s="26">
        <f t="shared" si="4"/>
        <v>43.373230276011505</v>
      </c>
      <c r="AA18" s="32">
        <v>776.51093069360365</v>
      </c>
      <c r="AB18" s="8">
        <v>97.352334058037471</v>
      </c>
      <c r="AC18" s="25">
        <f t="shared" si="1"/>
        <v>90.766498478856079</v>
      </c>
      <c r="AE18" s="54">
        <v>754.51093069360365</v>
      </c>
      <c r="AF18">
        <v>98.214812469482808</v>
      </c>
      <c r="AG18" s="19">
        <f>$AF$47-($AI$55*AE18)</f>
        <v>128.77824472633142</v>
      </c>
      <c r="AH18" s="14">
        <v>2.132449779345309</v>
      </c>
      <c r="AI18" s="26">
        <f t="shared" si="0"/>
        <v>934.12339131897431</v>
      </c>
    </row>
    <row r="19" spans="1:35" x14ac:dyDescent="0.2">
      <c r="A19" s="18"/>
      <c r="B19" s="8"/>
      <c r="C19" s="27"/>
      <c r="H19" s="33"/>
      <c r="I19" s="9"/>
      <c r="U19" s="32">
        <v>760.51093069360365</v>
      </c>
      <c r="V19" s="8">
        <v>97.684401383196914</v>
      </c>
      <c r="W19" s="19">
        <f t="shared" si="3"/>
        <v>109.50124573005553</v>
      </c>
      <c r="Y19" s="26">
        <f t="shared" si="4"/>
        <v>139.63781031788443</v>
      </c>
      <c r="AA19" s="32">
        <v>760.51093069360365</v>
      </c>
      <c r="AB19" s="8">
        <v>97.684401383196914</v>
      </c>
      <c r="AC19" s="25">
        <f t="shared" si="1"/>
        <v>109.50124573005553</v>
      </c>
      <c r="AE19" s="54">
        <v>753.51093069360365</v>
      </c>
      <c r="AF19">
        <v>97.563133952605142</v>
      </c>
      <c r="AG19" s="19">
        <f>$AF$47-($AI$55*AE19)</f>
        <v>129.93292880025558</v>
      </c>
      <c r="AH19" s="14">
        <v>2.7008172748297357</v>
      </c>
      <c r="AI19" s="26">
        <f t="shared" si="0"/>
        <v>1047.8036184789769</v>
      </c>
    </row>
    <row r="20" spans="1:35" x14ac:dyDescent="0.2">
      <c r="A20" s="18"/>
      <c r="B20" s="8"/>
      <c r="C20" s="27"/>
      <c r="H20" s="30"/>
      <c r="I20" s="6"/>
      <c r="U20" s="32">
        <v>756.51093069360365</v>
      </c>
      <c r="V20" s="8">
        <v>98.038846017273173</v>
      </c>
      <c r="W20" s="19">
        <f t="shared" si="3"/>
        <v>114.18493254285545</v>
      </c>
      <c r="Y20" s="26">
        <f t="shared" si="4"/>
        <v>260.69611009158956</v>
      </c>
      <c r="AA20" s="32">
        <v>756.51093069360365</v>
      </c>
      <c r="AB20" s="8">
        <v>98.038846017273173</v>
      </c>
      <c r="AC20" s="25">
        <f t="shared" si="1"/>
        <v>114.18493254285545</v>
      </c>
      <c r="AE20" s="54">
        <v>753.01093069360365</v>
      </c>
      <c r="AF20">
        <v>96.304561132442004</v>
      </c>
      <c r="AG20" s="19">
        <f>$AF$47-($AI$55*AE20)</f>
        <v>130.51027083721772</v>
      </c>
      <c r="AI20" s="26"/>
    </row>
    <row r="21" spans="1:35" ht="17" thickBot="1" x14ac:dyDescent="0.25">
      <c r="A21" s="18"/>
      <c r="B21" s="8"/>
      <c r="C21" s="27"/>
      <c r="H21" s="30"/>
      <c r="I21" s="6"/>
      <c r="U21" s="32">
        <v>754.51093069360365</v>
      </c>
      <c r="V21" s="8">
        <v>98.214812469482808</v>
      </c>
      <c r="W21" s="19">
        <f t="shared" si="3"/>
        <v>116.52677594925535</v>
      </c>
      <c r="Y21" s="26">
        <f t="shared" si="4"/>
        <v>335.32800648452337</v>
      </c>
      <c r="AA21" s="32">
        <v>754.51093069360365</v>
      </c>
      <c r="AB21" s="8">
        <v>98.214812469482808</v>
      </c>
      <c r="AC21" s="25">
        <f t="shared" si="1"/>
        <v>116.52677594925535</v>
      </c>
      <c r="AE21" s="54">
        <v>752.51093069360365</v>
      </c>
      <c r="AF21">
        <v>100</v>
      </c>
      <c r="AG21" s="19">
        <f>$AF$47-($AI$55*AE21)</f>
        <v>131.08761287417985</v>
      </c>
      <c r="AI21" s="26"/>
    </row>
    <row r="22" spans="1:35" ht="17" thickBot="1" x14ac:dyDescent="0.25">
      <c r="A22" s="18"/>
      <c r="B22" s="8"/>
      <c r="C22" s="27"/>
      <c r="H22" s="33"/>
      <c r="I22" s="9"/>
      <c r="U22" s="32">
        <v>753.51093069360365</v>
      </c>
      <c r="V22" s="8">
        <v>97.563133952605142</v>
      </c>
      <c r="W22" s="19">
        <f t="shared" si="3"/>
        <v>117.6976976524553</v>
      </c>
      <c r="Y22" s="26">
        <f t="shared" si="4"/>
        <v>405.40065538332385</v>
      </c>
      <c r="AA22" s="32">
        <v>753.51093069360365</v>
      </c>
      <c r="AB22" s="8">
        <v>97.563133952605142</v>
      </c>
      <c r="AC22" s="25">
        <f t="shared" si="1"/>
        <v>117.6976976524553</v>
      </c>
      <c r="AE22" s="34">
        <v>750</v>
      </c>
      <c r="AG22" s="19">
        <f>$AF$47-($AI$55*AE22)</f>
        <v>133.98694455681164</v>
      </c>
      <c r="AI22" s="26"/>
    </row>
    <row r="23" spans="1:35" ht="17" thickBot="1" x14ac:dyDescent="0.25">
      <c r="A23" s="18"/>
      <c r="B23" s="8"/>
      <c r="C23" s="27"/>
      <c r="H23" s="30"/>
      <c r="I23" s="6"/>
      <c r="Q23" s="34">
        <v>800</v>
      </c>
      <c r="R23" s="22"/>
      <c r="S23" s="25">
        <f t="shared" ref="S23:S53" si="5">$R$53-($O$61*Q23)</f>
        <v>43.203267045752682</v>
      </c>
      <c r="U23" s="32">
        <v>753.01093069360365</v>
      </c>
      <c r="V23" s="8">
        <v>96.304561132442004</v>
      </c>
      <c r="W23" s="19">
        <f t="shared" si="3"/>
        <v>118.28315850405534</v>
      </c>
      <c r="Y23" s="26">
        <f t="shared" si="4"/>
        <v>483.05874242348852</v>
      </c>
      <c r="AA23" s="32">
        <v>753.01093069360365</v>
      </c>
      <c r="AB23" s="8">
        <v>96.304561132442004</v>
      </c>
      <c r="AC23" s="25">
        <f t="shared" si="1"/>
        <v>118.28315850405534</v>
      </c>
      <c r="AE23" s="29">
        <v>700</v>
      </c>
      <c r="AG23" s="19">
        <f>$AF$47-($AI$55*AE23)</f>
        <v>191.72114825302413</v>
      </c>
      <c r="AI23" s="26"/>
    </row>
    <row r="24" spans="1:35" ht="17" thickBot="1" x14ac:dyDescent="0.25">
      <c r="A24" s="18"/>
      <c r="B24" s="8"/>
      <c r="C24" s="27"/>
      <c r="H24" s="33"/>
      <c r="I24" s="9"/>
      <c r="Q24" s="34">
        <v>750</v>
      </c>
      <c r="S24" s="25">
        <f t="shared" si="5"/>
        <v>103.00306285539318</v>
      </c>
      <c r="U24" s="29">
        <v>752.51093069360365</v>
      </c>
      <c r="V24" s="14">
        <v>100</v>
      </c>
      <c r="W24" s="19">
        <f t="shared" si="3"/>
        <v>118.86861935565526</v>
      </c>
      <c r="Y24" s="26">
        <f t="shared" si="4"/>
        <v>356.02479638860814</v>
      </c>
      <c r="AA24" s="29">
        <v>752.51093069360365</v>
      </c>
      <c r="AB24" s="14">
        <v>100</v>
      </c>
      <c r="AC24" s="25">
        <f t="shared" si="1"/>
        <v>118.86861935565526</v>
      </c>
      <c r="AE24" s="35">
        <v>497.99618033199522</v>
      </c>
      <c r="AF24" s="10">
        <v>470.60858140050556</v>
      </c>
      <c r="AG24" s="19">
        <f>$AF$47-($AI$55*AE24)</f>
        <v>424.97174169553568</v>
      </c>
      <c r="AH24" s="14">
        <v>0.4358048498737746</v>
      </c>
      <c r="AI24" s="26">
        <f t="shared" si="0"/>
        <v>2082.7211382571145</v>
      </c>
    </row>
    <row r="25" spans="1:35" ht="17" thickBot="1" x14ac:dyDescent="0.25">
      <c r="A25" s="18"/>
      <c r="B25" s="8"/>
      <c r="C25" s="27"/>
      <c r="H25" s="33"/>
      <c r="I25" s="9"/>
      <c r="Q25" s="34">
        <v>700</v>
      </c>
      <c r="S25" s="25">
        <f t="shared" si="5"/>
        <v>162.80285866503368</v>
      </c>
      <c r="U25" s="34">
        <v>750</v>
      </c>
      <c r="W25" s="19">
        <f t="shared" si="3"/>
        <v>121.80872260002673</v>
      </c>
      <c r="Y25" s="26"/>
      <c r="AA25" s="34">
        <v>750</v>
      </c>
      <c r="AC25" s="25">
        <f t="shared" si="1"/>
        <v>121.80872260002673</v>
      </c>
      <c r="AE25" s="36">
        <v>473.99618033199522</v>
      </c>
      <c r="AF25" s="11">
        <v>475.51287210075799</v>
      </c>
      <c r="AG25" s="19">
        <f>$AF$47-($AI$55*AE25)</f>
        <v>452.68415946971777</v>
      </c>
      <c r="AH25" s="14">
        <v>0.51083116851921062</v>
      </c>
      <c r="AI25" s="26">
        <f t="shared" si="0"/>
        <v>521.15012039061526</v>
      </c>
    </row>
    <row r="26" spans="1:35" ht="17" thickBot="1" x14ac:dyDescent="0.25">
      <c r="A26" s="18"/>
      <c r="B26" s="8"/>
      <c r="C26" s="27"/>
      <c r="H26" s="33"/>
      <c r="I26" s="9"/>
      <c r="Q26" s="34">
        <v>650</v>
      </c>
      <c r="S26" s="25">
        <f t="shared" si="5"/>
        <v>222.60265447467407</v>
      </c>
      <c r="U26" s="29">
        <v>700</v>
      </c>
      <c r="W26" s="19">
        <f t="shared" si="3"/>
        <v>180.35480776002498</v>
      </c>
      <c r="Y26" s="26"/>
      <c r="AA26" s="29">
        <v>700</v>
      </c>
      <c r="AC26" s="25">
        <f t="shared" si="1"/>
        <v>180.35480776002498</v>
      </c>
      <c r="AE26" s="36">
        <v>449.99618033199522</v>
      </c>
      <c r="AF26" s="11">
        <v>480.25857450408603</v>
      </c>
      <c r="AG26" s="19">
        <f>$AF$47-($AI$55*AE26)</f>
        <v>480.39657724389974</v>
      </c>
      <c r="AH26" s="14">
        <v>0.85304407143183236</v>
      </c>
      <c r="AI26" s="26">
        <f t="shared" si="0"/>
        <v>1.9044756196091774E-2</v>
      </c>
    </row>
    <row r="27" spans="1:35" ht="17" thickBot="1" x14ac:dyDescent="0.25">
      <c r="A27" s="33"/>
      <c r="B27" s="9"/>
      <c r="C27" s="27"/>
      <c r="H27" s="33"/>
      <c r="I27" s="9"/>
      <c r="Q27" s="29">
        <v>600</v>
      </c>
      <c r="S27" s="25">
        <f t="shared" si="5"/>
        <v>282.40245028431457</v>
      </c>
      <c r="U27" s="34">
        <v>650</v>
      </c>
      <c r="W27" s="19">
        <f t="shared" si="3"/>
        <v>238.90089292002313</v>
      </c>
      <c r="Y27" s="26"/>
      <c r="AA27" s="34">
        <v>650</v>
      </c>
      <c r="AC27" s="25">
        <f t="shared" si="1"/>
        <v>238.90089292002313</v>
      </c>
      <c r="AE27" s="36">
        <v>425.99618033199522</v>
      </c>
      <c r="AF27" s="11">
        <v>482.41664183843687</v>
      </c>
      <c r="AG27" s="19">
        <f>$AF$47-($AI$55*AE27)</f>
        <v>508.10899501808177</v>
      </c>
      <c r="AH27" s="14">
        <v>1.1695426907988939</v>
      </c>
      <c r="AI27" s="26">
        <f t="shared" si="0"/>
        <v>660.09701190760927</v>
      </c>
    </row>
    <row r="28" spans="1:35" ht="17" thickBot="1" x14ac:dyDescent="0.25">
      <c r="A28" s="33"/>
      <c r="B28" s="9"/>
      <c r="C28" s="27"/>
      <c r="H28" s="33"/>
      <c r="I28" s="9"/>
      <c r="Q28" s="34">
        <v>550</v>
      </c>
      <c r="S28" s="25">
        <f t="shared" si="5"/>
        <v>342.20224609395495</v>
      </c>
      <c r="U28" s="29">
        <v>600</v>
      </c>
      <c r="W28" s="19">
        <f t="shared" si="3"/>
        <v>297.44697808002138</v>
      </c>
      <c r="Y28" s="26"/>
      <c r="AA28" s="29">
        <v>600</v>
      </c>
      <c r="AC28" s="25">
        <f t="shared" si="1"/>
        <v>297.44697808002138</v>
      </c>
      <c r="AE28" s="36">
        <v>409.99618033199522</v>
      </c>
      <c r="AF28" s="11">
        <v>484.33967866182485</v>
      </c>
      <c r="AG28" s="19">
        <f>$AF$47-($AI$55*AE28)</f>
        <v>526.58394020086985</v>
      </c>
      <c r="AH28" s="14">
        <v>0.48622005644644256</v>
      </c>
      <c r="AI28" s="26">
        <f t="shared" si="0"/>
        <v>1784.5776329792366</v>
      </c>
    </row>
    <row r="29" spans="1:35" ht="17" thickBot="1" x14ac:dyDescent="0.25">
      <c r="A29" s="33"/>
      <c r="B29" s="9"/>
      <c r="C29" s="27"/>
      <c r="H29" s="33"/>
      <c r="I29" s="9"/>
      <c r="Q29" s="29">
        <v>500</v>
      </c>
      <c r="S29" s="25">
        <f t="shared" si="5"/>
        <v>402.00204190359545</v>
      </c>
      <c r="U29" s="35">
        <v>497.99618033199522</v>
      </c>
      <c r="V29" s="10">
        <v>470.60858140050556</v>
      </c>
      <c r="W29" s="19">
        <f t="shared" si="3"/>
        <v>416.88546433858357</v>
      </c>
      <c r="Y29" s="26">
        <f t="shared" ref="Y29:Y38" si="6">(V29-W29)^2</f>
        <v>2886.173306848973</v>
      </c>
      <c r="AA29" s="35">
        <v>497.99618033199522</v>
      </c>
      <c r="AB29" s="10">
        <v>470.60858140050556</v>
      </c>
      <c r="AC29" s="25">
        <f t="shared" si="1"/>
        <v>416.88546433858357</v>
      </c>
      <c r="AE29" s="36">
        <v>405.99618033199522</v>
      </c>
      <c r="AF29" s="11">
        <v>486.26271548521282</v>
      </c>
      <c r="AG29" s="19">
        <f>$AF$47-($AI$55*AE29)</f>
        <v>531.20267649656682</v>
      </c>
      <c r="AH29" s="14">
        <v>0.17608102073436049</v>
      </c>
      <c r="AI29" s="26">
        <f t="shared" si="0"/>
        <v>2019.6000957020176</v>
      </c>
    </row>
    <row r="30" spans="1:35" x14ac:dyDescent="0.2">
      <c r="A30" s="33"/>
      <c r="B30" s="9"/>
      <c r="C30" s="27"/>
      <c r="H30" s="33"/>
      <c r="I30" s="9"/>
      <c r="K30" s="35">
        <v>497.99618033199522</v>
      </c>
      <c r="L30" s="10">
        <v>470.60858140050556</v>
      </c>
      <c r="M30" s="19">
        <f t="shared" ref="M30:M39" si="7">$L$53-($O$61*K30)</f>
        <v>404.39860204331603</v>
      </c>
      <c r="N30" s="22"/>
      <c r="O30" s="23">
        <f t="shared" ref="O30:O39" si="8">(L30-M30)^2</f>
        <v>4383.7613664794626</v>
      </c>
      <c r="Q30" s="35">
        <v>497.99618033199522</v>
      </c>
      <c r="R30" s="10">
        <v>470.60858140050556</v>
      </c>
      <c r="S30" s="25">
        <f t="shared" si="5"/>
        <v>404.39860204331603</v>
      </c>
      <c r="U30" s="36">
        <v>473.99618033199522</v>
      </c>
      <c r="V30" s="11">
        <v>475.51287210075799</v>
      </c>
      <c r="W30" s="19">
        <f t="shared" si="3"/>
        <v>444.98758521538275</v>
      </c>
      <c r="Y30" s="26">
        <f t="shared" si="6"/>
        <v>931.79313943446152</v>
      </c>
      <c r="AA30" s="36">
        <v>473.99618033199522</v>
      </c>
      <c r="AB30" s="11">
        <v>475.51287210075799</v>
      </c>
      <c r="AC30" s="25">
        <f t="shared" si="1"/>
        <v>444.98758521538275</v>
      </c>
      <c r="AE30" s="36">
        <v>403.99618033199522</v>
      </c>
      <c r="AF30" s="11">
        <v>493.37258300272396</v>
      </c>
      <c r="AG30" s="19">
        <f>$AF$47-($AI$55*AE30)</f>
        <v>533.51204464441525</v>
      </c>
      <c r="AH30" s="14">
        <v>0.10712492933448409</v>
      </c>
      <c r="AI30" s="26">
        <f t="shared" si="0"/>
        <v>1611.176380884807</v>
      </c>
    </row>
    <row r="31" spans="1:35" x14ac:dyDescent="0.2">
      <c r="C31" s="27"/>
      <c r="K31" s="36">
        <v>473.99618033199522</v>
      </c>
      <c r="L31" s="11">
        <v>475.51287210075799</v>
      </c>
      <c r="M31" s="19">
        <f t="shared" si="7"/>
        <v>433.10250403194345</v>
      </c>
      <c r="O31" s="26">
        <f t="shared" si="8"/>
        <v>1798.6393197323234</v>
      </c>
      <c r="Q31" s="36">
        <v>473.99618033199522</v>
      </c>
      <c r="R31" s="11">
        <v>475.51287210075799</v>
      </c>
      <c r="S31" s="25">
        <f t="shared" si="5"/>
        <v>433.10250403194345</v>
      </c>
      <c r="U31" s="36">
        <v>449.99618033199522</v>
      </c>
      <c r="V31" s="11">
        <v>480.25857450408603</v>
      </c>
      <c r="W31" s="19">
        <f t="shared" si="3"/>
        <v>473.08970609218181</v>
      </c>
      <c r="Y31" s="26">
        <f t="shared" si="6"/>
        <v>51.392674307198043</v>
      </c>
      <c r="AA31" s="36">
        <v>449.99618033199522</v>
      </c>
      <c r="AB31" s="11">
        <v>480.25857450408603</v>
      </c>
      <c r="AC31" s="25">
        <f t="shared" si="1"/>
        <v>473.08970609218181</v>
      </c>
      <c r="AE31" s="36">
        <v>402.99618033199522</v>
      </c>
      <c r="AF31" s="11">
        <v>495.02943725204295</v>
      </c>
      <c r="AG31" s="19">
        <f>$AF$47-($AI$55*AE31)</f>
        <v>534.66672871833953</v>
      </c>
      <c r="AH31" s="14">
        <v>2.1717714269137902E-3</v>
      </c>
      <c r="AI31" s="26">
        <f t="shared" si="0"/>
        <v>1571.1148747841471</v>
      </c>
    </row>
    <row r="32" spans="1:35" x14ac:dyDescent="0.2">
      <c r="A32" s="18"/>
      <c r="B32" s="12"/>
      <c r="C32" s="27"/>
      <c r="K32" s="36">
        <v>449.99618033199522</v>
      </c>
      <c r="L32" s="11">
        <v>480.25857450408603</v>
      </c>
      <c r="M32" s="19">
        <f t="shared" si="7"/>
        <v>461.80640602057088</v>
      </c>
      <c r="O32" s="26">
        <f t="shared" si="8"/>
        <v>340.48252174402984</v>
      </c>
      <c r="Q32" s="36">
        <v>449.99618033199522</v>
      </c>
      <c r="R32" s="11">
        <v>480.25857450408603</v>
      </c>
      <c r="S32" s="25">
        <f t="shared" si="5"/>
        <v>461.80640602057088</v>
      </c>
      <c r="U32" s="36">
        <v>425.99618033199522</v>
      </c>
      <c r="V32" s="11">
        <v>482.41664183843687</v>
      </c>
      <c r="W32" s="19">
        <f t="shared" si="3"/>
        <v>501.19182696898099</v>
      </c>
      <c r="Y32" s="26">
        <f t="shared" si="6"/>
        <v>352.50757668620491</v>
      </c>
      <c r="AA32" s="36">
        <v>425.99618033199522</v>
      </c>
      <c r="AB32" s="11">
        <v>482.41664183843687</v>
      </c>
      <c r="AC32" s="25">
        <f t="shared" si="1"/>
        <v>501.19182696898099</v>
      </c>
      <c r="AE32" s="36">
        <v>402.49618033199522</v>
      </c>
      <c r="AF32" s="11">
        <v>496.68629150136195</v>
      </c>
      <c r="AG32" s="19">
        <f>$AF$47-($AI$55*AE32)</f>
        <v>535.24407075530166</v>
      </c>
      <c r="AH32" s="14">
        <v>0</v>
      </c>
      <c r="AI32" s="26">
        <f t="shared" si="0"/>
        <v>1486.7023409955439</v>
      </c>
    </row>
    <row r="33" spans="1:35" x14ac:dyDescent="0.2">
      <c r="A33" s="18"/>
      <c r="B33" s="12"/>
      <c r="C33" s="27"/>
      <c r="K33" s="36">
        <v>425.99618033199522</v>
      </c>
      <c r="L33" s="11">
        <v>482.41664183843687</v>
      </c>
      <c r="M33" s="19">
        <f t="shared" si="7"/>
        <v>490.51030800919824</v>
      </c>
      <c r="O33" s="26">
        <f t="shared" si="8"/>
        <v>65.507432083726968</v>
      </c>
      <c r="Q33" s="36">
        <v>425.99618033199522</v>
      </c>
      <c r="R33" s="11">
        <v>482.41664183843687</v>
      </c>
      <c r="S33" s="25">
        <f t="shared" si="5"/>
        <v>490.51030800919824</v>
      </c>
      <c r="U33" s="36">
        <v>409.99618033199522</v>
      </c>
      <c r="V33" s="11">
        <v>484.33967866182485</v>
      </c>
      <c r="W33" s="19">
        <f t="shared" si="3"/>
        <v>519.92657422018044</v>
      </c>
      <c r="Y33" s="26">
        <f t="shared" si="6"/>
        <v>1266.4271354813091</v>
      </c>
      <c r="AA33" s="36">
        <v>409.99618033199522</v>
      </c>
      <c r="AB33" s="11">
        <v>484.33967866182485</v>
      </c>
      <c r="AC33" s="25">
        <f t="shared" si="1"/>
        <v>519.92657422018044</v>
      </c>
      <c r="AE33" s="29">
        <v>401.99618033199522</v>
      </c>
      <c r="AF33" s="37">
        <v>500</v>
      </c>
      <c r="AG33" s="19">
        <f>$AF$47-($AI$55*AE33)</f>
        <v>535.8214127922638</v>
      </c>
      <c r="AH33" s="14">
        <v>1</v>
      </c>
      <c r="AI33" s="26">
        <f t="shared" si="0"/>
        <v>1283.1736144337606</v>
      </c>
    </row>
    <row r="34" spans="1:35" x14ac:dyDescent="0.2">
      <c r="A34" s="18"/>
      <c r="B34" s="12"/>
      <c r="C34" s="27"/>
      <c r="K34" s="36">
        <v>409.99618033199522</v>
      </c>
      <c r="L34" s="11">
        <v>484.33967866182485</v>
      </c>
      <c r="M34" s="19">
        <f t="shared" si="7"/>
        <v>509.64624266828321</v>
      </c>
      <c r="O34" s="26">
        <f t="shared" si="8"/>
        <v>640.4221818129738</v>
      </c>
      <c r="Q34" s="36">
        <v>409.99618033199522</v>
      </c>
      <c r="R34" s="11">
        <v>484.33967866182485</v>
      </c>
      <c r="S34" s="25">
        <f t="shared" si="5"/>
        <v>509.64624266828321</v>
      </c>
      <c r="U34" s="36">
        <v>405.99618033199522</v>
      </c>
      <c r="V34" s="11">
        <v>486.26271548521282</v>
      </c>
      <c r="W34" s="19">
        <f t="shared" si="3"/>
        <v>524.61026103298036</v>
      </c>
      <c r="Y34" s="26">
        <f t="shared" si="6"/>
        <v>1470.534249538106</v>
      </c>
      <c r="AA34" s="36">
        <v>405.99618033199522</v>
      </c>
      <c r="AB34" s="11">
        <v>486.26271548521282</v>
      </c>
      <c r="AC34" s="25">
        <f t="shared" si="1"/>
        <v>524.61026103298036</v>
      </c>
      <c r="AE34" s="29">
        <v>400</v>
      </c>
      <c r="AF34" s="37"/>
      <c r="AG34" s="19">
        <f>$AF$47-($AI$55*AE34)</f>
        <v>538.12637043029952</v>
      </c>
      <c r="AI34" s="26"/>
    </row>
    <row r="35" spans="1:35" x14ac:dyDescent="0.2">
      <c r="A35" s="18"/>
      <c r="B35" s="12"/>
      <c r="C35" s="27"/>
      <c r="K35" s="36">
        <v>405.99618033199522</v>
      </c>
      <c r="L35" s="11">
        <v>486.26271548521282</v>
      </c>
      <c r="M35" s="19">
        <f t="shared" si="7"/>
        <v>514.43022633305441</v>
      </c>
      <c r="O35" s="26">
        <f t="shared" si="8"/>
        <v>793.40866736327325</v>
      </c>
      <c r="Q35" s="36">
        <v>405.99618033199522</v>
      </c>
      <c r="R35" s="11">
        <v>486.26271548521282</v>
      </c>
      <c r="S35" s="25">
        <f t="shared" si="5"/>
        <v>514.43022633305441</v>
      </c>
      <c r="U35" s="36">
        <v>403.99618033199522</v>
      </c>
      <c r="V35" s="11">
        <v>493.37258300272396</v>
      </c>
      <c r="W35" s="19">
        <f t="shared" si="3"/>
        <v>526.95210443938026</v>
      </c>
      <c r="Y35" s="26">
        <f t="shared" si="6"/>
        <v>1127.5842599148605</v>
      </c>
      <c r="AA35" s="36">
        <v>403.99618033199522</v>
      </c>
      <c r="AB35" s="11">
        <v>493.37258300272396</v>
      </c>
      <c r="AC35" s="25">
        <f t="shared" si="1"/>
        <v>526.95210443938026</v>
      </c>
      <c r="AE35" s="29">
        <v>350</v>
      </c>
      <c r="AF35" s="37"/>
      <c r="AG35" s="19">
        <f>$AF$47-($AI$55*AE35)</f>
        <v>595.86057412651212</v>
      </c>
      <c r="AI35" s="26"/>
    </row>
    <row r="36" spans="1:35" ht="17" thickBot="1" x14ac:dyDescent="0.25">
      <c r="A36" s="18"/>
      <c r="B36" s="12"/>
      <c r="C36" s="27"/>
      <c r="K36" s="36">
        <v>403.99618033199522</v>
      </c>
      <c r="L36" s="11">
        <v>493.37258300272396</v>
      </c>
      <c r="M36" s="19">
        <f t="shared" si="7"/>
        <v>516.82221816544006</v>
      </c>
      <c r="O36" s="26">
        <f t="shared" si="8"/>
        <v>549.88538926449166</v>
      </c>
      <c r="Q36" s="36">
        <v>403.99618033199522</v>
      </c>
      <c r="R36" s="11">
        <v>493.37258300272396</v>
      </c>
      <c r="S36" s="25">
        <f t="shared" si="5"/>
        <v>516.82221816544006</v>
      </c>
      <c r="U36" s="36">
        <v>402.99618033199522</v>
      </c>
      <c r="V36" s="11">
        <v>495.02943725204295</v>
      </c>
      <c r="W36" s="19">
        <f t="shared" si="3"/>
        <v>528.1230261425801</v>
      </c>
      <c r="Y36" s="26">
        <f t="shared" si="6"/>
        <v>1095.1856256558838</v>
      </c>
      <c r="AA36" s="36">
        <v>402.99618033199522</v>
      </c>
      <c r="AB36" s="11">
        <v>495.02943725204295</v>
      </c>
      <c r="AC36" s="25">
        <f t="shared" si="1"/>
        <v>528.1230261425801</v>
      </c>
      <c r="AE36" s="29">
        <v>300</v>
      </c>
      <c r="AF36" s="37"/>
      <c r="AG36" s="19">
        <f>$AF$47-($AI$55*AE36)</f>
        <v>653.59477782272461</v>
      </c>
      <c r="AI36" s="26"/>
    </row>
    <row r="37" spans="1:35" x14ac:dyDescent="0.2">
      <c r="A37" s="18"/>
      <c r="B37" s="12"/>
      <c r="C37" s="27"/>
      <c r="G37" s="34"/>
      <c r="H37" s="22"/>
      <c r="I37" s="21"/>
      <c r="K37" s="36">
        <v>402.99618033199522</v>
      </c>
      <c r="L37" s="11">
        <v>495.02943725204295</v>
      </c>
      <c r="M37" s="19">
        <f t="shared" si="7"/>
        <v>518.01821408163289</v>
      </c>
      <c r="O37" s="26">
        <f t="shared" si="8"/>
        <v>528.48386012069113</v>
      </c>
      <c r="Q37" s="36">
        <v>402.99618033199522</v>
      </c>
      <c r="R37" s="11">
        <v>495.02943725204295</v>
      </c>
      <c r="S37" s="25">
        <f t="shared" si="5"/>
        <v>518.01821408163289</v>
      </c>
      <c r="U37" s="36">
        <v>402.49618033199522</v>
      </c>
      <c r="V37" s="11">
        <v>496.68629150136195</v>
      </c>
      <c r="W37" s="19">
        <f t="shared" si="3"/>
        <v>528.70848699418013</v>
      </c>
      <c r="Y37" s="26">
        <f t="shared" si="6"/>
        <v>1025.4210041802653</v>
      </c>
      <c r="AA37" s="36">
        <v>402.49618033199522</v>
      </c>
      <c r="AB37" s="11">
        <v>496.68629150136195</v>
      </c>
      <c r="AC37" s="25">
        <f t="shared" si="1"/>
        <v>528.70848699418013</v>
      </c>
      <c r="AE37" s="29">
        <v>250</v>
      </c>
      <c r="AF37" s="37"/>
      <c r="AG37" s="19">
        <f>$AF$47-($AI$55*AE37)</f>
        <v>711.32898151893721</v>
      </c>
      <c r="AI37" s="26"/>
    </row>
    <row r="38" spans="1:35" x14ac:dyDescent="0.2">
      <c r="A38" s="18"/>
      <c r="B38" s="12"/>
      <c r="C38" s="27"/>
      <c r="G38" s="29"/>
      <c r="H38" s="37"/>
      <c r="I38" s="25"/>
      <c r="K38" s="36">
        <v>402.49618033199522</v>
      </c>
      <c r="L38" s="11">
        <v>496.68629150136195</v>
      </c>
      <c r="M38" s="19">
        <f t="shared" si="7"/>
        <v>518.61621203972925</v>
      </c>
      <c r="O38" s="26">
        <f t="shared" si="8"/>
        <v>480.92141481910386</v>
      </c>
      <c r="Q38" s="36">
        <v>402.49618033199522</v>
      </c>
      <c r="R38" s="11">
        <v>496.68629150136195</v>
      </c>
      <c r="S38" s="25">
        <f t="shared" si="5"/>
        <v>518.61621203972925</v>
      </c>
      <c r="U38" s="29">
        <v>401.99618033199522</v>
      </c>
      <c r="V38" s="37">
        <v>500</v>
      </c>
      <c r="W38" s="19">
        <f t="shared" si="3"/>
        <v>529.29394784578017</v>
      </c>
      <c r="Y38" s="26">
        <f t="shared" si="6"/>
        <v>858.13538039128844</v>
      </c>
      <c r="AA38" s="29">
        <v>401.99618033199522</v>
      </c>
      <c r="AB38" s="37">
        <v>500</v>
      </c>
      <c r="AC38" s="25">
        <f t="shared" si="1"/>
        <v>529.29394784578017</v>
      </c>
      <c r="AE38" s="39">
        <v>96</v>
      </c>
      <c r="AF38">
        <v>900.61793558615398</v>
      </c>
      <c r="AG38" s="19">
        <f>$AF$47-($AI$55*AE38)</f>
        <v>889.15032890327188</v>
      </c>
      <c r="AH38" s="14">
        <v>0.19855163634248965</v>
      </c>
      <c r="AI38" s="26">
        <f t="shared" ref="AI38" si="9">(AF38-AG38)^2</f>
        <v>131.50600303328201</v>
      </c>
    </row>
    <row r="39" spans="1:35" x14ac:dyDescent="0.2">
      <c r="A39" s="18"/>
      <c r="B39" s="12"/>
      <c r="C39" s="27"/>
      <c r="G39" s="29">
        <v>450</v>
      </c>
      <c r="H39" s="37"/>
      <c r="I39" s="25">
        <f t="shared" ref="I39:I54" si="10">$H$55-($E$63*G39)</f>
        <v>440.2931893179184</v>
      </c>
      <c r="K39" s="29">
        <v>401.99618033199522</v>
      </c>
      <c r="L39" s="37">
        <v>500</v>
      </c>
      <c r="M39" s="19">
        <f t="shared" si="7"/>
        <v>519.21420999782572</v>
      </c>
      <c r="O39" s="26">
        <f t="shared" si="8"/>
        <v>369.18586584054583</v>
      </c>
      <c r="Q39" s="29">
        <v>401.99618033199522</v>
      </c>
      <c r="R39" s="37">
        <v>500</v>
      </c>
      <c r="S39" s="25">
        <f t="shared" si="5"/>
        <v>519.21420999782572</v>
      </c>
      <c r="U39" s="29">
        <v>400</v>
      </c>
      <c r="V39" s="37"/>
      <c r="W39" s="19">
        <f t="shared" si="3"/>
        <v>531.63131872001418</v>
      </c>
      <c r="Y39" s="26"/>
      <c r="AA39" s="29">
        <v>400</v>
      </c>
      <c r="AB39" s="37"/>
      <c r="AC39" s="25">
        <f t="shared" si="1"/>
        <v>531.63131872001418</v>
      </c>
      <c r="AE39" s="39">
        <v>72</v>
      </c>
      <c r="AF39">
        <v>917.16011461286701</v>
      </c>
      <c r="AG39" s="19">
        <f>$AF$47-($AI$55*AE39)</f>
        <v>916.86274667745397</v>
      </c>
      <c r="AH39" s="14">
        <v>0.19855163634248965</v>
      </c>
      <c r="AI39" s="26">
        <f t="shared" si="0"/>
        <v>8.8427689011811195E-2</v>
      </c>
    </row>
    <row r="40" spans="1:35" x14ac:dyDescent="0.2">
      <c r="A40" s="18"/>
      <c r="B40" s="12"/>
      <c r="C40" s="27"/>
      <c r="G40" s="29">
        <v>400</v>
      </c>
      <c r="H40" s="37"/>
      <c r="I40" s="25">
        <f t="shared" si="10"/>
        <v>502.48283494926073</v>
      </c>
      <c r="K40" s="29">
        <v>400</v>
      </c>
      <c r="L40" s="37"/>
      <c r="M40" s="19"/>
      <c r="O40" s="26"/>
      <c r="Q40" s="29">
        <v>400</v>
      </c>
      <c r="R40" s="37"/>
      <c r="S40" s="25">
        <f t="shared" si="5"/>
        <v>521.60163352287634</v>
      </c>
      <c r="U40" s="29">
        <v>350</v>
      </c>
      <c r="V40" s="37"/>
      <c r="W40" s="19">
        <f t="shared" si="3"/>
        <v>590.17740388001243</v>
      </c>
      <c r="Y40" s="26"/>
      <c r="AA40" s="29">
        <v>350</v>
      </c>
      <c r="AB40" s="37"/>
      <c r="AC40" s="25">
        <f t="shared" si="1"/>
        <v>590.17740388001243</v>
      </c>
      <c r="AE40" s="39">
        <v>48</v>
      </c>
      <c r="AF40">
        <v>920.51797428561599</v>
      </c>
      <c r="AG40" s="19">
        <f>$AF$47-($AI$55*AE40)</f>
        <v>944.57516445163594</v>
      </c>
      <c r="AH40" s="14">
        <v>0.29890914403497931</v>
      </c>
      <c r="AI40" s="26">
        <f t="shared" si="0"/>
        <v>578.74839868404695</v>
      </c>
    </row>
    <row r="41" spans="1:35" x14ac:dyDescent="0.2">
      <c r="B41" s="13"/>
      <c r="C41" s="27"/>
      <c r="G41" s="29">
        <v>350</v>
      </c>
      <c r="H41" s="37"/>
      <c r="I41" s="25">
        <f t="shared" si="10"/>
        <v>564.67248058060318</v>
      </c>
      <c r="K41" s="29">
        <v>350</v>
      </c>
      <c r="L41" s="37"/>
      <c r="M41" s="19"/>
      <c r="O41" s="26"/>
      <c r="Q41" s="29">
        <v>350</v>
      </c>
      <c r="R41" s="37"/>
      <c r="S41" s="25">
        <f t="shared" si="5"/>
        <v>581.40142933251684</v>
      </c>
      <c r="U41" s="29">
        <v>300</v>
      </c>
      <c r="V41" s="37"/>
      <c r="W41" s="19">
        <f t="shared" si="3"/>
        <v>648.72348904001069</v>
      </c>
      <c r="Y41" s="26"/>
      <c r="AA41" s="29">
        <v>300</v>
      </c>
      <c r="AB41" s="37"/>
      <c r="AC41" s="25">
        <f t="shared" si="1"/>
        <v>648.72348904001069</v>
      </c>
      <c r="AE41" s="39">
        <v>24</v>
      </c>
      <c r="AF41">
        <v>933.90710313446198</v>
      </c>
      <c r="AG41" s="19">
        <f>$AF$47-($AI$55*AE41)</f>
        <v>972.28758222581791</v>
      </c>
      <c r="AH41" s="14">
        <v>0.21071666345129578</v>
      </c>
      <c r="AI41" s="26">
        <f t="shared" si="0"/>
        <v>1473.0611752820103</v>
      </c>
    </row>
    <row r="42" spans="1:35" x14ac:dyDescent="0.2">
      <c r="B42" s="38"/>
      <c r="C42" s="15"/>
      <c r="G42" s="29">
        <v>300</v>
      </c>
      <c r="H42" s="37"/>
      <c r="I42" s="25">
        <f t="shared" si="10"/>
        <v>626.86212621194557</v>
      </c>
      <c r="K42" s="29">
        <v>300</v>
      </c>
      <c r="L42" s="37"/>
      <c r="M42" s="19"/>
      <c r="O42" s="26"/>
      <c r="Q42" s="29">
        <v>300</v>
      </c>
      <c r="R42" s="37"/>
      <c r="S42" s="25">
        <f t="shared" si="5"/>
        <v>641.20122514215723</v>
      </c>
      <c r="U42" s="29">
        <v>250</v>
      </c>
      <c r="V42" s="37"/>
      <c r="W42" s="19">
        <f t="shared" si="3"/>
        <v>707.26957420000895</v>
      </c>
      <c r="Y42" s="26"/>
      <c r="AA42" s="29">
        <v>250</v>
      </c>
      <c r="AB42" s="37"/>
      <c r="AC42" s="25">
        <f t="shared" si="1"/>
        <v>707.26957420000895</v>
      </c>
      <c r="AE42" s="39">
        <v>8</v>
      </c>
      <c r="AF42">
        <v>947.35527909884502</v>
      </c>
      <c r="AG42" s="19">
        <f>$AF$47-($AI$55*AE42)</f>
        <v>990.76252740860605</v>
      </c>
      <c r="AH42" s="14">
        <v>0.2817604535910897</v>
      </c>
      <c r="AI42" s="26">
        <f t="shared" si="0"/>
        <v>1884.1892058252517</v>
      </c>
    </row>
    <row r="43" spans="1:35" x14ac:dyDescent="0.2">
      <c r="B43" s="13"/>
      <c r="C43" s="27"/>
      <c r="G43" s="29">
        <v>250</v>
      </c>
      <c r="H43" s="37"/>
      <c r="I43" s="25">
        <f t="shared" si="10"/>
        <v>689.05177184328795</v>
      </c>
      <c r="K43" s="29">
        <v>250</v>
      </c>
      <c r="L43" s="37"/>
      <c r="M43" s="19"/>
      <c r="O43" s="26"/>
      <c r="Q43" s="29">
        <v>250</v>
      </c>
      <c r="R43" s="37"/>
      <c r="S43" s="25">
        <f t="shared" si="5"/>
        <v>701.00102095179773</v>
      </c>
      <c r="U43" s="39">
        <v>96</v>
      </c>
      <c r="V43">
        <v>900.61793558615398</v>
      </c>
      <c r="W43" s="19">
        <f t="shared" si="3"/>
        <v>887.59151649280341</v>
      </c>
      <c r="Y43" s="26">
        <f t="shared" ref="Y43:Y51" si="11">(V43-W43)^2</f>
        <v>169.68759439560824</v>
      </c>
      <c r="AA43" s="39">
        <v>96</v>
      </c>
      <c r="AB43">
        <v>900.61793558615398</v>
      </c>
      <c r="AC43" s="25">
        <f t="shared" si="1"/>
        <v>887.59151649280341</v>
      </c>
      <c r="AE43" s="39">
        <v>4</v>
      </c>
      <c r="AF43">
        <v>959.43083347434799</v>
      </c>
      <c r="AG43" s="19">
        <f>$AF$47-($AI$55*AE43)</f>
        <v>995.38126370430302</v>
      </c>
      <c r="AH43" s="14">
        <v>0.12405483343546145</v>
      </c>
      <c r="AI43" s="26">
        <f t="shared" si="0"/>
        <v>1292.4334337188645</v>
      </c>
    </row>
    <row r="44" spans="1:35" x14ac:dyDescent="0.2">
      <c r="B44" s="13"/>
      <c r="C44" s="27"/>
      <c r="G44" s="29">
        <v>200</v>
      </c>
      <c r="H44" s="37"/>
      <c r="I44" s="25">
        <f t="shared" si="10"/>
        <v>751.24141747463034</v>
      </c>
      <c r="K44" s="39">
        <v>96</v>
      </c>
      <c r="L44">
        <v>900.61793558615398</v>
      </c>
      <c r="M44" s="19">
        <f t="shared" ref="M44:M52" si="12">$L$53-($O$61*K44)</f>
        <v>885.18439204549031</v>
      </c>
      <c r="O44" s="26">
        <f t="shared" ref="O44:O52" si="13">(L44-M44)^2</f>
        <v>238.19426622156109</v>
      </c>
      <c r="Q44" s="39">
        <v>96</v>
      </c>
      <c r="R44">
        <v>900.61793558615398</v>
      </c>
      <c r="S44" s="25">
        <f t="shared" si="5"/>
        <v>885.18439204549031</v>
      </c>
      <c r="U44" s="39">
        <v>72</v>
      </c>
      <c r="V44">
        <v>917.16011461286701</v>
      </c>
      <c r="W44" s="19">
        <f t="shared" si="3"/>
        <v>915.69363736960258</v>
      </c>
      <c r="Y44" s="26">
        <f t="shared" si="11"/>
        <v>2.1505555050124165</v>
      </c>
      <c r="AA44" s="39">
        <v>72</v>
      </c>
      <c r="AB44">
        <v>917.16011461286701</v>
      </c>
      <c r="AC44" s="25">
        <f t="shared" si="1"/>
        <v>915.69363736960258</v>
      </c>
      <c r="AE44" s="39">
        <v>2</v>
      </c>
      <c r="AF44">
        <v>961.56433379315001</v>
      </c>
      <c r="AG44" s="19">
        <f>$AF$47-($AI$55*AE44)</f>
        <v>997.69063185215145</v>
      </c>
      <c r="AH44" s="14">
        <v>6.8207369875796509E-2</v>
      </c>
      <c r="AI44" s="26">
        <f t="shared" si="0"/>
        <v>1305.1094114478115</v>
      </c>
    </row>
    <row r="45" spans="1:35" ht="17" thickBot="1" x14ac:dyDescent="0.25">
      <c r="G45" s="29">
        <v>150</v>
      </c>
      <c r="H45" s="37"/>
      <c r="I45" s="25">
        <f t="shared" si="10"/>
        <v>813.43106310597273</v>
      </c>
      <c r="K45" s="39">
        <v>72</v>
      </c>
      <c r="L45">
        <v>917.16011461286701</v>
      </c>
      <c r="M45" s="19">
        <f t="shared" si="12"/>
        <v>913.88829403411773</v>
      </c>
      <c r="O45" s="26">
        <f t="shared" si="13"/>
        <v>10.704809899527213</v>
      </c>
      <c r="Q45" s="39">
        <v>72</v>
      </c>
      <c r="R45">
        <v>917.16011461286701</v>
      </c>
      <c r="S45" s="25">
        <f t="shared" si="5"/>
        <v>913.88829403411773</v>
      </c>
      <c r="U45" s="39">
        <v>48</v>
      </c>
      <c r="V45">
        <v>920.51797428561599</v>
      </c>
      <c r="W45" s="19">
        <f t="shared" si="3"/>
        <v>943.79575824640176</v>
      </c>
      <c r="Y45" s="26">
        <f t="shared" si="11"/>
        <v>541.85522612501518</v>
      </c>
      <c r="AA45" s="39">
        <v>48</v>
      </c>
      <c r="AB45">
        <v>920.51797428561599</v>
      </c>
      <c r="AC45" s="25">
        <f t="shared" si="1"/>
        <v>943.79575824640176</v>
      </c>
      <c r="AE45" s="39">
        <v>1</v>
      </c>
      <c r="AF45">
        <v>973.691977219102</v>
      </c>
      <c r="AG45" s="19">
        <f>$AF$47-($AI$55*AE45)</f>
        <v>998.84531592607573</v>
      </c>
      <c r="AH45" s="14">
        <v>0.13631685622313536</v>
      </c>
      <c r="AI45" s="26">
        <f t="shared" si="0"/>
        <v>632.69044810774278</v>
      </c>
    </row>
    <row r="46" spans="1:35" ht="17" thickBot="1" x14ac:dyDescent="0.25">
      <c r="A46" s="39">
        <v>96</v>
      </c>
      <c r="B46">
        <v>900.61793558615398</v>
      </c>
      <c r="C46" s="19">
        <f t="shared" ref="C46:C54" si="14">$B$55-($E$63*A46)</f>
        <v>880.5958803878226</v>
      </c>
      <c r="D46" s="22"/>
      <c r="E46" s="23">
        <f t="shared" ref="E46:E54" si="15">(B46-C46)^2</f>
        <v>400.88269436502833</v>
      </c>
      <c r="G46" s="39">
        <v>96</v>
      </c>
      <c r="H46">
        <v>900.61793558615398</v>
      </c>
      <c r="I46" s="25">
        <f t="shared" si="10"/>
        <v>880.5958803878226</v>
      </c>
      <c r="K46" s="39">
        <v>48</v>
      </c>
      <c r="L46">
        <v>920.51797428561599</v>
      </c>
      <c r="M46" s="19">
        <f t="shared" si="12"/>
        <v>942.59219602274516</v>
      </c>
      <c r="O46" s="26">
        <f t="shared" si="13"/>
        <v>487.2712652999457</v>
      </c>
      <c r="Q46" s="39">
        <v>48</v>
      </c>
      <c r="R46">
        <v>920.51797428561599</v>
      </c>
      <c r="S46" s="25">
        <f t="shared" si="5"/>
        <v>942.59219602274516</v>
      </c>
      <c r="U46" s="39">
        <v>24</v>
      </c>
      <c r="V46">
        <v>933.90710313446198</v>
      </c>
      <c r="W46" s="19">
        <f t="shared" si="3"/>
        <v>971.89787912320082</v>
      </c>
      <c r="Y46" s="26">
        <f t="shared" si="11"/>
        <v>1443.2990602265361</v>
      </c>
      <c r="AA46" s="39">
        <v>24</v>
      </c>
      <c r="AB46">
        <v>933.90710313446198</v>
      </c>
      <c r="AC46" s="25">
        <f t="shared" si="1"/>
        <v>971.89787912320082</v>
      </c>
      <c r="AE46" s="39">
        <v>0.5</v>
      </c>
      <c r="AF46">
        <v>988.71120635840305</v>
      </c>
      <c r="AG46" s="19">
        <f>$AF$47-($AI$55*AE46)</f>
        <v>999.42265796303786</v>
      </c>
      <c r="AH46" s="14">
        <v>7.3630064200856549E-2</v>
      </c>
      <c r="AI46" s="26">
        <f t="shared" si="0"/>
        <v>114.73519547843379</v>
      </c>
    </row>
    <row r="47" spans="1:35" x14ac:dyDescent="0.2">
      <c r="A47" s="39">
        <v>72</v>
      </c>
      <c r="B47">
        <v>917.16011461286701</v>
      </c>
      <c r="C47" s="19">
        <f t="shared" si="14"/>
        <v>910.44691029086698</v>
      </c>
      <c r="D47" s="22"/>
      <c r="E47" s="23">
        <f t="shared" si="15"/>
        <v>45.067112268919807</v>
      </c>
      <c r="G47" s="39">
        <v>72</v>
      </c>
      <c r="H47">
        <v>917.16011461286701</v>
      </c>
      <c r="I47" s="25">
        <f t="shared" si="10"/>
        <v>910.44691029086698</v>
      </c>
      <c r="K47" s="39">
        <v>24</v>
      </c>
      <c r="L47">
        <v>933.90710313446198</v>
      </c>
      <c r="M47" s="19">
        <f t="shared" si="12"/>
        <v>971.29609801137258</v>
      </c>
      <c r="O47" s="26">
        <f t="shared" si="13"/>
        <v>1397.9369379056473</v>
      </c>
      <c r="Q47" s="39">
        <v>24</v>
      </c>
      <c r="R47">
        <v>933.90710313446198</v>
      </c>
      <c r="S47" s="25">
        <f t="shared" si="5"/>
        <v>971.29609801137258</v>
      </c>
      <c r="U47" s="39">
        <v>8</v>
      </c>
      <c r="V47">
        <v>947.35527909884502</v>
      </c>
      <c r="W47" s="19">
        <f t="shared" si="3"/>
        <v>990.63262637440027</v>
      </c>
      <c r="Y47" s="26">
        <f t="shared" si="11"/>
        <v>1872.9287872090101</v>
      </c>
      <c r="AA47" s="39">
        <v>8</v>
      </c>
      <c r="AB47">
        <v>947.35527909884502</v>
      </c>
      <c r="AC47" s="25">
        <f t="shared" si="1"/>
        <v>990.63262637440027</v>
      </c>
      <c r="AE47" s="39">
        <v>0</v>
      </c>
      <c r="AF47">
        <v>1000</v>
      </c>
      <c r="AG47" s="19">
        <f>$AF$47-($AI$55*AE47)</f>
        <v>1000</v>
      </c>
      <c r="AH47" s="14">
        <v>0</v>
      </c>
      <c r="AI47" s="26">
        <f>(AF47-AG47)^2</f>
        <v>0</v>
      </c>
    </row>
    <row r="48" spans="1:35" x14ac:dyDescent="0.2">
      <c r="A48" s="39">
        <v>48</v>
      </c>
      <c r="B48">
        <v>920.51797428561599</v>
      </c>
      <c r="C48" s="19">
        <f t="shared" si="14"/>
        <v>940.29794019391124</v>
      </c>
      <c r="E48" s="26">
        <f t="shared" si="15"/>
        <v>391.24705133332247</v>
      </c>
      <c r="G48" s="39">
        <v>48</v>
      </c>
      <c r="H48">
        <v>920.51797428561599</v>
      </c>
      <c r="I48" s="25">
        <f t="shared" si="10"/>
        <v>940.29794019391124</v>
      </c>
      <c r="K48" s="39">
        <v>8</v>
      </c>
      <c r="L48">
        <v>947.35527909884502</v>
      </c>
      <c r="M48" s="19">
        <f t="shared" si="12"/>
        <v>990.43203267045749</v>
      </c>
      <c r="O48" s="26">
        <f t="shared" si="13"/>
        <v>1855.6066982694279</v>
      </c>
      <c r="Q48" s="39">
        <v>8</v>
      </c>
      <c r="R48">
        <v>947.35527909884502</v>
      </c>
      <c r="S48" s="25">
        <f t="shared" si="5"/>
        <v>990.43203267045749</v>
      </c>
      <c r="U48" s="39">
        <v>4</v>
      </c>
      <c r="V48">
        <v>959.43083347434799</v>
      </c>
      <c r="W48" s="19">
        <f t="shared" si="3"/>
        <v>995.31631318720019</v>
      </c>
      <c r="Y48" s="26">
        <f t="shared" si="11"/>
        <v>1287.767654221527</v>
      </c>
      <c r="AA48" s="39">
        <v>4</v>
      </c>
      <c r="AB48">
        <v>959.43083347434799</v>
      </c>
      <c r="AC48" s="25">
        <f t="shared" si="1"/>
        <v>995.31631318720019</v>
      </c>
      <c r="AE48" s="41"/>
      <c r="AI48" s="26">
        <f>SUM(AI3:AI47)</f>
        <v>40080.475292830182</v>
      </c>
    </row>
    <row r="49" spans="1:35" x14ac:dyDescent="0.2">
      <c r="A49" s="39">
        <v>24</v>
      </c>
      <c r="B49">
        <v>933.90710313446198</v>
      </c>
      <c r="C49" s="19">
        <f t="shared" si="14"/>
        <v>970.14897009695562</v>
      </c>
      <c r="E49" s="26">
        <f t="shared" si="15"/>
        <v>1313.4729209270884</v>
      </c>
      <c r="G49" s="39">
        <v>24</v>
      </c>
      <c r="H49">
        <v>933.90710313446198</v>
      </c>
      <c r="I49" s="25">
        <f t="shared" si="10"/>
        <v>970.14897009695562</v>
      </c>
      <c r="K49" s="39">
        <v>4</v>
      </c>
      <c r="L49">
        <v>959.43083347434799</v>
      </c>
      <c r="M49" s="19">
        <f t="shared" si="12"/>
        <v>995.2160163352288</v>
      </c>
      <c r="O49" s="26">
        <f t="shared" si="13"/>
        <v>1280.5793123866777</v>
      </c>
      <c r="Q49" s="39">
        <v>4</v>
      </c>
      <c r="R49">
        <v>959.43083347434799</v>
      </c>
      <c r="S49" s="25">
        <f t="shared" si="5"/>
        <v>995.2160163352288</v>
      </c>
      <c r="U49" s="39">
        <v>2</v>
      </c>
      <c r="V49">
        <v>961.56433379315001</v>
      </c>
      <c r="W49" s="19">
        <f t="shared" si="3"/>
        <v>997.6581565936001</v>
      </c>
      <c r="Y49" s="26">
        <f t="shared" si="11"/>
        <v>1302.7640443502903</v>
      </c>
      <c r="AA49" s="39">
        <v>2</v>
      </c>
      <c r="AB49">
        <v>961.56433379315001</v>
      </c>
      <c r="AC49" s="25">
        <f t="shared" si="1"/>
        <v>997.6581565936001</v>
      </c>
      <c r="AE49" s="41"/>
      <c r="AI49" s="26"/>
    </row>
    <row r="50" spans="1:35" ht="17" x14ac:dyDescent="0.2">
      <c r="A50" s="39">
        <v>8</v>
      </c>
      <c r="B50">
        <v>947.35527909884502</v>
      </c>
      <c r="C50" s="19">
        <f t="shared" si="14"/>
        <v>990.04965669898525</v>
      </c>
      <c r="E50" s="26">
        <f t="shared" si="15"/>
        <v>1822.8098786633557</v>
      </c>
      <c r="G50" s="39">
        <v>8</v>
      </c>
      <c r="H50">
        <v>947.35527909884502</v>
      </c>
      <c r="I50" s="25">
        <f t="shared" si="10"/>
        <v>990.04965669898525</v>
      </c>
      <c r="J50" s="40"/>
      <c r="K50" s="39">
        <v>2</v>
      </c>
      <c r="L50">
        <v>961.56433379315001</v>
      </c>
      <c r="M50" s="19">
        <f t="shared" si="12"/>
        <v>997.60800816761434</v>
      </c>
      <c r="O50" s="26">
        <f t="shared" si="13"/>
        <v>1299.1464624124167</v>
      </c>
      <c r="Q50" s="39">
        <v>2</v>
      </c>
      <c r="R50">
        <v>961.56433379315001</v>
      </c>
      <c r="S50" s="25">
        <f t="shared" si="5"/>
        <v>997.60800816761434</v>
      </c>
      <c r="U50" s="39">
        <v>1</v>
      </c>
      <c r="V50">
        <v>973.691977219102</v>
      </c>
      <c r="W50" s="19">
        <f t="shared" si="3"/>
        <v>998.82907829680005</v>
      </c>
      <c r="Y50" s="26">
        <f t="shared" si="11"/>
        <v>631.87385059040844</v>
      </c>
      <c r="AA50" s="39">
        <v>1</v>
      </c>
      <c r="AB50">
        <v>973.691977219102</v>
      </c>
      <c r="AC50" s="25">
        <f t="shared" si="1"/>
        <v>998.82907829680005</v>
      </c>
      <c r="AE50" s="41"/>
      <c r="AH50" s="42" t="s">
        <v>2</v>
      </c>
      <c r="AI50" s="43">
        <f>RSQ(AG3:AG47,AF3:AF47)</f>
        <v>0.99404593904356831</v>
      </c>
    </row>
    <row r="51" spans="1:35" x14ac:dyDescent="0.2">
      <c r="A51" s="39">
        <v>4</v>
      </c>
      <c r="B51">
        <v>959.43083347434799</v>
      </c>
      <c r="C51" s="19">
        <f t="shared" si="14"/>
        <v>995.02482834949262</v>
      </c>
      <c r="E51" s="26">
        <f t="shared" si="15"/>
        <v>1266.9324711718223</v>
      </c>
      <c r="G51" s="39">
        <v>4</v>
      </c>
      <c r="H51">
        <v>959.43083347434799</v>
      </c>
      <c r="I51" s="25">
        <f t="shared" si="10"/>
        <v>995.02482834949262</v>
      </c>
      <c r="K51" s="39">
        <v>1</v>
      </c>
      <c r="L51">
        <v>973.691977219102</v>
      </c>
      <c r="M51" s="19">
        <f t="shared" si="12"/>
        <v>998.80400408380717</v>
      </c>
      <c r="O51" s="26">
        <f t="shared" si="13"/>
        <v>630.61389325367429</v>
      </c>
      <c r="Q51" s="39">
        <v>1</v>
      </c>
      <c r="R51">
        <v>973.691977219102</v>
      </c>
      <c r="S51" s="25">
        <f t="shared" si="5"/>
        <v>998.80400408380717</v>
      </c>
      <c r="U51" s="39">
        <v>0.5</v>
      </c>
      <c r="V51">
        <v>988.71120635840305</v>
      </c>
      <c r="W51" s="19">
        <f t="shared" si="3"/>
        <v>999.41453914839997</v>
      </c>
      <c r="Y51" s="26">
        <f t="shared" si="11"/>
        <v>114.56133281342326</v>
      </c>
      <c r="AA51" s="39">
        <v>0.5</v>
      </c>
      <c r="AB51">
        <v>988.71120635840305</v>
      </c>
      <c r="AC51" s="25">
        <f t="shared" si="1"/>
        <v>999.41453914839997</v>
      </c>
      <c r="AE51" s="41"/>
      <c r="AI51" s="26"/>
    </row>
    <row r="52" spans="1:35" x14ac:dyDescent="0.2">
      <c r="A52" s="39">
        <v>2</v>
      </c>
      <c r="B52">
        <v>961.56433379315001</v>
      </c>
      <c r="C52" s="19">
        <f t="shared" si="14"/>
        <v>997.51241417474625</v>
      </c>
      <c r="E52" s="26">
        <f t="shared" si="15"/>
        <v>1292.2644831217046</v>
      </c>
      <c r="G52" s="39">
        <v>2</v>
      </c>
      <c r="H52">
        <v>961.56433379315001</v>
      </c>
      <c r="I52" s="25">
        <f t="shared" si="10"/>
        <v>997.51241417474625</v>
      </c>
      <c r="K52" s="39">
        <v>0.5</v>
      </c>
      <c r="L52">
        <v>988.71120635840305</v>
      </c>
      <c r="M52" s="19">
        <f t="shared" si="12"/>
        <v>999.40200204190364</v>
      </c>
      <c r="O52" s="26">
        <f t="shared" si="13"/>
        <v>114.29311234635497</v>
      </c>
      <c r="Q52" s="39">
        <v>0.5</v>
      </c>
      <c r="R52">
        <v>988.71120635840305</v>
      </c>
      <c r="S52" s="25">
        <f t="shared" si="5"/>
        <v>999.40200204190364</v>
      </c>
      <c r="U52" s="39">
        <v>0</v>
      </c>
      <c r="V52">
        <v>1000</v>
      </c>
      <c r="W52" s="19">
        <f>$V$52-($Y$60*U52)</f>
        <v>1000</v>
      </c>
      <c r="Y52" s="26">
        <f>(V52-W52)^2</f>
        <v>0</v>
      </c>
      <c r="AA52" s="39">
        <v>0</v>
      </c>
      <c r="AB52">
        <v>1000</v>
      </c>
      <c r="AC52" s="25">
        <f>$AB$52-($Y$60*AA52)</f>
        <v>1000</v>
      </c>
      <c r="AE52" s="41"/>
      <c r="AI52" s="26"/>
    </row>
    <row r="53" spans="1:35" x14ac:dyDescent="0.2">
      <c r="A53" s="39">
        <v>1</v>
      </c>
      <c r="B53">
        <v>973.691977219102</v>
      </c>
      <c r="C53" s="19">
        <f t="shared" si="14"/>
        <v>998.75620708737313</v>
      </c>
      <c r="E53" s="26">
        <f t="shared" si="15"/>
        <v>628.21561888953443</v>
      </c>
      <c r="G53" s="39">
        <v>1</v>
      </c>
      <c r="H53">
        <v>973.691977219102</v>
      </c>
      <c r="I53" s="25">
        <f t="shared" si="10"/>
        <v>998.75620708737313</v>
      </c>
      <c r="K53" s="39">
        <v>0</v>
      </c>
      <c r="L53">
        <v>1000</v>
      </c>
      <c r="M53" s="19">
        <f>$L$53-($O$61*K53)</f>
        <v>1000</v>
      </c>
      <c r="O53" s="26">
        <f>(L53-M53)^2</f>
        <v>0</v>
      </c>
      <c r="Q53" s="39">
        <v>0</v>
      </c>
      <c r="R53">
        <v>1000</v>
      </c>
      <c r="S53" s="25">
        <f t="shared" si="5"/>
        <v>1000</v>
      </c>
      <c r="U53" s="29"/>
      <c r="Y53" s="26">
        <f>SUM(Y15:Y52)</f>
        <v>28712.705025143627</v>
      </c>
      <c r="AA53" s="29"/>
      <c r="AC53" s="26"/>
      <c r="AE53" s="41"/>
      <c r="AI53" s="26"/>
    </row>
    <row r="54" spans="1:35" x14ac:dyDescent="0.2">
      <c r="A54" s="39">
        <v>0.5</v>
      </c>
      <c r="B54">
        <v>988.71120635840305</v>
      </c>
      <c r="C54" s="19">
        <f t="shared" si="14"/>
        <v>999.37810354368662</v>
      </c>
      <c r="E54" s="26">
        <f t="shared" si="15"/>
        <v>113.78269556141063</v>
      </c>
      <c r="G54" s="39">
        <v>0.5</v>
      </c>
      <c r="H54">
        <v>988.71120635840305</v>
      </c>
      <c r="I54" s="25">
        <f t="shared" si="10"/>
        <v>999.37810354368662</v>
      </c>
      <c r="K54" s="29"/>
      <c r="O54" s="26">
        <f>SUM(O30:O53)</f>
        <v>17265.044777255855</v>
      </c>
      <c r="Q54" s="29"/>
      <c r="S54" s="26"/>
      <c r="U54" s="29"/>
      <c r="Y54" s="26"/>
      <c r="AA54" s="29"/>
      <c r="AC54" s="26"/>
      <c r="AE54" s="41"/>
      <c r="AH54" s="45" t="s">
        <v>0</v>
      </c>
      <c r="AI54" s="46"/>
    </row>
    <row r="55" spans="1:35" ht="17" x14ac:dyDescent="0.2">
      <c r="A55" s="39">
        <v>0</v>
      </c>
      <c r="B55">
        <v>1000</v>
      </c>
      <c r="C55" s="19">
        <f>$B$55-($E$63*A55)</f>
        <v>1000</v>
      </c>
      <c r="E55" s="26">
        <f>(B55-C55)^2</f>
        <v>0</v>
      </c>
      <c r="G55" s="39">
        <v>0</v>
      </c>
      <c r="H55">
        <v>1000</v>
      </c>
      <c r="I55" s="25">
        <f>$H$55-($E$63*G55)</f>
        <v>1000</v>
      </c>
      <c r="K55" s="29"/>
      <c r="O55" s="26"/>
      <c r="Q55" s="29"/>
      <c r="S55" s="26"/>
      <c r="U55" s="29"/>
      <c r="X55" s="42" t="s">
        <v>2</v>
      </c>
      <c r="Y55" s="43">
        <f>RSQ(W15:W52,V15:V52)</f>
        <v>0.99418313117592272</v>
      </c>
      <c r="AA55" s="29"/>
      <c r="AC55" s="26"/>
      <c r="AE55" s="41"/>
      <c r="AH55" s="45" t="s">
        <v>1</v>
      </c>
      <c r="AI55" s="48">
        <v>1.1546840739242512</v>
      </c>
    </row>
    <row r="56" spans="1:35" ht="18" thickBot="1" x14ac:dyDescent="0.25">
      <c r="A56" s="29"/>
      <c r="E56" s="26">
        <f>SUM(E46:E55)</f>
        <v>7274.6749263021866</v>
      </c>
      <c r="G56" s="29"/>
      <c r="I56" s="26"/>
      <c r="K56" s="29"/>
      <c r="N56" s="42" t="s">
        <v>2</v>
      </c>
      <c r="O56" s="43">
        <f>RSQ(M30:M53,L30:L53)</f>
        <v>0.98879961386725168</v>
      </c>
      <c r="Q56" s="29"/>
      <c r="S56" s="26"/>
      <c r="T56" s="44"/>
      <c r="U56" s="29"/>
      <c r="Y56" s="26"/>
      <c r="AA56" s="29"/>
      <c r="AC56" s="26"/>
      <c r="AE56" s="50"/>
      <c r="AF56" s="51"/>
      <c r="AG56" s="51"/>
      <c r="AH56" s="51"/>
      <c r="AI56" s="52"/>
    </row>
    <row r="57" spans="1:35" x14ac:dyDescent="0.2">
      <c r="A57" s="29"/>
      <c r="E57" s="26"/>
      <c r="G57" s="29"/>
      <c r="I57" s="26"/>
      <c r="K57" s="29"/>
      <c r="O57" s="26"/>
      <c r="Q57" s="29"/>
      <c r="S57" s="26"/>
      <c r="U57" s="29"/>
      <c r="Y57" s="26"/>
      <c r="AA57" s="29"/>
      <c r="AC57" s="26"/>
      <c r="AE57" s="14"/>
    </row>
    <row r="58" spans="1:35" ht="17" x14ac:dyDescent="0.2">
      <c r="A58" s="29"/>
      <c r="D58" s="42" t="s">
        <v>2</v>
      </c>
      <c r="E58" s="43">
        <f>RSQ(C46:C55,B46:B55)</f>
        <v>0.77464947781964744</v>
      </c>
      <c r="G58" s="29"/>
      <c r="I58" s="26"/>
      <c r="K58" s="29"/>
      <c r="O58" s="26"/>
      <c r="Q58" s="29"/>
      <c r="S58" s="26"/>
      <c r="U58" s="29"/>
      <c r="Y58" s="26"/>
      <c r="AA58" s="29"/>
      <c r="AC58" s="26"/>
      <c r="AE58" s="14"/>
    </row>
    <row r="59" spans="1:35" x14ac:dyDescent="0.2">
      <c r="A59" s="29"/>
      <c r="E59" s="26"/>
      <c r="G59" s="29"/>
      <c r="I59" s="26"/>
      <c r="K59" s="29"/>
      <c r="O59" s="26"/>
      <c r="Q59" s="29"/>
      <c r="S59" s="26"/>
      <c r="U59" s="29"/>
      <c r="X59" s="45" t="s">
        <v>0</v>
      </c>
      <c r="Y59" s="46"/>
      <c r="AA59" s="29"/>
      <c r="AC59" s="26"/>
      <c r="AE59" s="14"/>
    </row>
    <row r="60" spans="1:35" x14ac:dyDescent="0.2">
      <c r="A60" s="29"/>
      <c r="E60" s="26"/>
      <c r="G60" s="29"/>
      <c r="I60" s="26"/>
      <c r="K60" s="29"/>
      <c r="N60" s="45" t="s">
        <v>0</v>
      </c>
      <c r="O60" s="46"/>
      <c r="Q60" s="29"/>
      <c r="S60" s="26"/>
      <c r="U60" s="29"/>
      <c r="X60" s="45" t="s">
        <v>1</v>
      </c>
      <c r="Y60" s="48">
        <v>1.1709217031999644</v>
      </c>
      <c r="AA60" s="29"/>
      <c r="AC60" s="26"/>
      <c r="AE60" s="14"/>
    </row>
    <row r="61" spans="1:35" ht="17" thickBot="1" x14ac:dyDescent="0.25">
      <c r="A61" s="29"/>
      <c r="E61" s="26"/>
      <c r="G61" s="29"/>
      <c r="I61" s="26"/>
      <c r="K61" s="29"/>
      <c r="N61" s="45" t="s">
        <v>1</v>
      </c>
      <c r="O61" s="48">
        <v>1.1959959161928091</v>
      </c>
      <c r="Q61" s="29"/>
      <c r="S61" s="26"/>
      <c r="U61" s="53"/>
      <c r="V61" s="51"/>
      <c r="W61" s="51"/>
      <c r="X61" s="51"/>
      <c r="Y61" s="52"/>
      <c r="AA61" s="53"/>
      <c r="AB61" s="51"/>
      <c r="AC61" s="52"/>
      <c r="AE61" s="14"/>
    </row>
    <row r="62" spans="1:35" ht="17" thickBot="1" x14ac:dyDescent="0.25">
      <c r="A62" s="29"/>
      <c r="D62" s="45" t="s">
        <v>0</v>
      </c>
      <c r="E62" s="47"/>
      <c r="G62" s="29"/>
      <c r="I62" s="26"/>
      <c r="K62" s="53"/>
      <c r="L62" s="51"/>
      <c r="M62" s="51"/>
      <c r="N62" s="51"/>
      <c r="O62" s="52"/>
      <c r="Q62" s="53"/>
      <c r="R62" s="51"/>
      <c r="S62" s="52"/>
      <c r="AE62" s="14"/>
    </row>
    <row r="63" spans="1:35" x14ac:dyDescent="0.2">
      <c r="A63" s="29"/>
      <c r="D63" s="45" t="s">
        <v>1</v>
      </c>
      <c r="E63" s="49">
        <v>1.2437929126268481</v>
      </c>
      <c r="G63" s="29"/>
      <c r="I63" s="26"/>
      <c r="AE63" s="14"/>
    </row>
    <row r="64" spans="1:35" ht="17" thickBot="1" x14ac:dyDescent="0.25">
      <c r="A64" s="53"/>
      <c r="B64" s="51"/>
      <c r="C64" s="51"/>
      <c r="D64" s="51"/>
      <c r="E64" s="52"/>
      <c r="G64" s="53"/>
      <c r="H64" s="51"/>
      <c r="I64" s="52"/>
      <c r="AE64" s="14"/>
    </row>
    <row r="65" spans="31:31" x14ac:dyDescent="0.2">
      <c r="AE65" s="14"/>
    </row>
    <row r="66" spans="31:31" x14ac:dyDescent="0.2">
      <c r="AE66" s="14"/>
    </row>
    <row r="67" spans="31:31" x14ac:dyDescent="0.2">
      <c r="AE67" s="14"/>
    </row>
    <row r="68" spans="31:31" x14ac:dyDescent="0.2">
      <c r="AE68" s="14"/>
    </row>
    <row r="69" spans="31:31" x14ac:dyDescent="0.2">
      <c r="AE69" s="14"/>
    </row>
    <row r="78" spans="31:31" x14ac:dyDescent="0.2">
      <c r="AE78" s="14"/>
    </row>
    <row r="79" spans="31:31" x14ac:dyDescent="0.2">
      <c r="AE79" s="14"/>
    </row>
    <row r="80" spans="31:31" x14ac:dyDescent="0.2">
      <c r="AE80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E142-710F-5D4E-8E12-79D6A05754F4}">
  <dimension ref="A2:Z69"/>
  <sheetViews>
    <sheetView topLeftCell="A21" zoomScale="80" zoomScaleNormal="80" workbookViewId="0">
      <selection activeCell="AA22" sqref="AA22"/>
    </sheetView>
  </sheetViews>
  <sheetFormatPr baseColWidth="10" defaultColWidth="11.5" defaultRowHeight="16" x14ac:dyDescent="0.2"/>
  <cols>
    <col min="1" max="5" width="11.5" style="14"/>
    <col min="6" max="6" width="12.5" style="14" bestFit="1" customWidth="1"/>
    <col min="7" max="8" width="11.5" style="14"/>
    <col min="9" max="9" width="12.6640625" style="14" bestFit="1" customWidth="1"/>
    <col min="10" max="21" width="11.5" style="14"/>
    <col min="22" max="22" width="11.5" style="15"/>
    <col min="23" max="16384" width="11.5" style="14"/>
  </cols>
  <sheetData>
    <row r="2" spans="1:26" ht="17" thickBot="1" x14ac:dyDescent="0.25">
      <c r="V2" s="18"/>
      <c r="W2" s="2"/>
      <c r="X2" s="19"/>
      <c r="Y2" s="3" t="s">
        <v>3</v>
      </c>
    </row>
    <row r="3" spans="1:26" x14ac:dyDescent="0.2">
      <c r="V3" s="54">
        <v>456.24331831246838</v>
      </c>
      <c r="W3">
        <v>13.703364755797757</v>
      </c>
      <c r="X3" s="19">
        <f t="shared" ref="X3:X36" si="0">$W$36-($Z$44*V3)</f>
        <v>-86.297848474539933</v>
      </c>
      <c r="Y3" s="22">
        <v>0.92705658278976033</v>
      </c>
      <c r="Z3" s="23">
        <f t="shared" ref="Z3:Z35" si="1">(W3-X3)^2</f>
        <v>10000.242647539468</v>
      </c>
    </row>
    <row r="4" spans="1:26" x14ac:dyDescent="0.2">
      <c r="V4" s="54">
        <v>432.24331831246838</v>
      </c>
      <c r="W4">
        <v>14.305050600515452</v>
      </c>
      <c r="X4" s="19">
        <f t="shared" si="0"/>
        <v>-55.456523684437457</v>
      </c>
      <c r="Y4" s="14">
        <v>1.9937049325177916</v>
      </c>
      <c r="Z4" s="26">
        <f t="shared" si="1"/>
        <v>4866.677246715004</v>
      </c>
    </row>
    <row r="5" spans="1:26" x14ac:dyDescent="0.2">
      <c r="V5" s="54">
        <v>408.24331831246838</v>
      </c>
      <c r="W5">
        <v>15.623506521806993</v>
      </c>
      <c r="X5" s="19">
        <f t="shared" si="0"/>
        <v>-24.615198894334867</v>
      </c>
      <c r="Y5" s="14">
        <v>1.7364148183681405</v>
      </c>
      <c r="Z5" s="26">
        <f t="shared" si="1"/>
        <v>1619.1534135670445</v>
      </c>
    </row>
    <row r="6" spans="1:26" x14ac:dyDescent="0.2">
      <c r="V6" s="54">
        <v>384.24331831246838</v>
      </c>
      <c r="W6">
        <v>16.742946844638666</v>
      </c>
      <c r="X6" s="19">
        <f t="shared" si="0"/>
        <v>6.2261258957676091</v>
      </c>
      <c r="Y6" s="14">
        <v>1.4078632556027391</v>
      </c>
      <c r="Z6" s="26">
        <f t="shared" si="1"/>
        <v>110.60352287061313</v>
      </c>
    </row>
    <row r="7" spans="1:26" ht="24" x14ac:dyDescent="0.3">
      <c r="B7" s="16"/>
      <c r="D7" s="17"/>
      <c r="V7" s="54">
        <v>368.24331831246838</v>
      </c>
      <c r="W7">
        <v>18.980785508811024</v>
      </c>
      <c r="X7" s="19">
        <f t="shared" si="0"/>
        <v>26.78700908916926</v>
      </c>
      <c r="Y7" s="14">
        <v>0.55609432468506892</v>
      </c>
      <c r="Z7" s="26">
        <f t="shared" si="1"/>
        <v>60.937126586540948</v>
      </c>
    </row>
    <row r="8" spans="1:26" x14ac:dyDescent="0.2">
      <c r="V8" s="54">
        <v>364.24331831246838</v>
      </c>
      <c r="W8">
        <v>18.742839195702398</v>
      </c>
      <c r="X8" s="19">
        <f t="shared" si="0"/>
        <v>31.927229887519673</v>
      </c>
      <c r="Y8" s="14">
        <v>4.2923394427849111</v>
      </c>
      <c r="Z8" s="26">
        <f t="shared" si="1"/>
        <v>173.82815791447797</v>
      </c>
    </row>
    <row r="9" spans="1:26" x14ac:dyDescent="0.2">
      <c r="V9" s="54">
        <v>362.24331831246838</v>
      </c>
      <c r="W9">
        <v>18.800865361406597</v>
      </c>
      <c r="X9" s="19">
        <f t="shared" si="0"/>
        <v>34.497340286694907</v>
      </c>
      <c r="Y9" s="14">
        <v>0.5914594273660192</v>
      </c>
      <c r="Z9" s="26">
        <f t="shared" si="1"/>
        <v>246.37932508020467</v>
      </c>
    </row>
    <row r="10" spans="1:26" x14ac:dyDescent="0.2">
      <c r="A10" s="18"/>
      <c r="B10" s="5"/>
      <c r="C10" s="27"/>
      <c r="V10" s="54">
        <v>361.24331831246838</v>
      </c>
      <c r="W10">
        <v>19.138216339063085</v>
      </c>
      <c r="X10" s="19">
        <f t="shared" si="0"/>
        <v>35.782395486282496</v>
      </c>
      <c r="Y10" s="14">
        <v>0.6095720717574229</v>
      </c>
      <c r="Z10" s="26">
        <f t="shared" si="1"/>
        <v>277.02869948473347</v>
      </c>
    </row>
    <row r="11" spans="1:26" ht="17" thickBot="1" x14ac:dyDescent="0.25">
      <c r="A11" s="18"/>
      <c r="B11" s="5"/>
      <c r="C11" s="27"/>
      <c r="V11" s="54">
        <v>360.74331831246838</v>
      </c>
      <c r="W11">
        <v>19.17816850081546</v>
      </c>
      <c r="X11" s="19">
        <f t="shared" si="0"/>
        <v>36.424923086076262</v>
      </c>
      <c r="Y11" s="14">
        <v>1.60957207175742</v>
      </c>
      <c r="Z11" s="26">
        <f t="shared" si="1"/>
        <v>297.45054372421453</v>
      </c>
    </row>
    <row r="12" spans="1:26" ht="17" thickBot="1" x14ac:dyDescent="0.25">
      <c r="A12" s="18"/>
      <c r="B12" s="5"/>
      <c r="C12" s="27"/>
      <c r="Q12" s="34"/>
      <c r="R12" s="22"/>
      <c r="S12" s="25"/>
      <c r="V12" s="54">
        <v>360.24331831246838</v>
      </c>
      <c r="W12">
        <v>20</v>
      </c>
      <c r="X12" s="19">
        <f t="shared" si="0"/>
        <v>37.067450685870085</v>
      </c>
      <c r="Y12" s="14">
        <v>2.60957207175742</v>
      </c>
      <c r="Z12" s="26">
        <f t="shared" si="1"/>
        <v>291.29787291460724</v>
      </c>
    </row>
    <row r="13" spans="1:26" ht="17" thickBot="1" x14ac:dyDescent="0.25">
      <c r="A13" s="18"/>
      <c r="B13" s="5"/>
      <c r="C13" s="27"/>
      <c r="Q13" s="34"/>
      <c r="S13" s="25"/>
      <c r="V13" s="35">
        <v>349.30916306084345</v>
      </c>
      <c r="W13" s="10">
        <v>82.344750513540973</v>
      </c>
      <c r="X13" s="19">
        <f t="shared" si="0"/>
        <v>51.118443745068816</v>
      </c>
      <c r="Y13" s="14">
        <v>0.4358048498737746</v>
      </c>
      <c r="Z13" s="26">
        <f t="shared" si="1"/>
        <v>975.08223439872995</v>
      </c>
    </row>
    <row r="14" spans="1:26" x14ac:dyDescent="0.2">
      <c r="A14" s="18"/>
      <c r="B14" s="5"/>
      <c r="C14" s="27"/>
      <c r="Q14" s="34"/>
      <c r="S14" s="25"/>
      <c r="V14" s="36">
        <v>325.30916306084345</v>
      </c>
      <c r="W14" s="11">
        <v>80.73726718546304</v>
      </c>
      <c r="X14" s="19">
        <f t="shared" si="0"/>
        <v>81.959768535171293</v>
      </c>
      <c r="Y14" s="14">
        <v>0.51083116851921062</v>
      </c>
      <c r="Z14" s="26">
        <f t="shared" si="1"/>
        <v>1.4945095500384999</v>
      </c>
    </row>
    <row r="15" spans="1:26" ht="17" thickBot="1" x14ac:dyDescent="0.25">
      <c r="A15" s="18"/>
      <c r="B15" s="5"/>
      <c r="C15" s="27"/>
      <c r="Q15" s="29"/>
      <c r="S15" s="25"/>
      <c r="V15" s="36">
        <v>301.30916306084345</v>
      </c>
      <c r="W15" s="11">
        <v>80.64273513452838</v>
      </c>
      <c r="X15" s="19">
        <f t="shared" si="0"/>
        <v>112.80109332527383</v>
      </c>
      <c r="Y15" s="14">
        <v>0.85304407143183236</v>
      </c>
      <c r="Z15" s="26">
        <f t="shared" si="1"/>
        <v>1034.1600015242848</v>
      </c>
    </row>
    <row r="16" spans="1:26" x14ac:dyDescent="0.2">
      <c r="A16" s="18"/>
      <c r="B16" s="5"/>
      <c r="C16" s="27"/>
      <c r="Q16" s="34"/>
      <c r="S16" s="25"/>
      <c r="V16" s="36">
        <v>285.30916306084345</v>
      </c>
      <c r="W16" s="11">
        <v>91.309338387561766</v>
      </c>
      <c r="X16" s="19">
        <f t="shared" si="0"/>
        <v>133.36197651867548</v>
      </c>
      <c r="Y16" s="14">
        <v>1.1695426907988939</v>
      </c>
      <c r="Z16" s="26">
        <f t="shared" si="1"/>
        <v>1768.4243737863987</v>
      </c>
    </row>
    <row r="17" spans="1:26" x14ac:dyDescent="0.2">
      <c r="A17" s="18"/>
      <c r="B17" s="5"/>
      <c r="C17" s="27"/>
      <c r="H17" s="28"/>
      <c r="I17" s="6"/>
      <c r="Q17" s="29"/>
      <c r="S17" s="25"/>
      <c r="V17" s="36">
        <v>281.30916306084345</v>
      </c>
      <c r="W17" s="11">
        <v>92.820650053356005</v>
      </c>
      <c r="X17" s="19">
        <f t="shared" si="0"/>
        <v>138.50219731702589</v>
      </c>
      <c r="Y17" s="14">
        <v>0.48622005644644256</v>
      </c>
      <c r="Z17" s="26">
        <f t="shared" si="1"/>
        <v>2086.8037604029055</v>
      </c>
    </row>
    <row r="18" spans="1:26" ht="17" thickBot="1" x14ac:dyDescent="0.25">
      <c r="A18" s="18"/>
      <c r="B18" s="5"/>
      <c r="C18" s="27"/>
      <c r="H18" s="30"/>
      <c r="I18" s="6"/>
      <c r="Q18" s="29"/>
      <c r="S18" s="25"/>
      <c r="V18" s="36">
        <v>279.30916306084345</v>
      </c>
      <c r="W18" s="11">
        <v>96.401724444920148</v>
      </c>
      <c r="X18" s="19">
        <f t="shared" si="0"/>
        <v>141.07230771620112</v>
      </c>
      <c r="Y18" s="14">
        <v>0.17608102073436049</v>
      </c>
      <c r="Z18" s="26">
        <f t="shared" si="1"/>
        <v>1995.4610097964478</v>
      </c>
    </row>
    <row r="19" spans="1:26" x14ac:dyDescent="0.2">
      <c r="A19" s="30"/>
      <c r="B19" s="6"/>
      <c r="C19" s="27"/>
      <c r="H19" s="30"/>
      <c r="I19" s="6"/>
      <c r="K19" s="35">
        <v>373.30916306084345</v>
      </c>
      <c r="L19" s="10">
        <v>82.867098680602311</v>
      </c>
      <c r="M19" s="19">
        <f t="shared" ref="M19:M27" si="2">$L$43-($O$51*K19)</f>
        <v>2.5906403799551754</v>
      </c>
      <c r="N19" s="22"/>
      <c r="O19" s="23">
        <f t="shared" ref="O19:O27" si="3">(L19-M19)^2</f>
        <v>6444.3097572955385</v>
      </c>
      <c r="Q19" s="35">
        <v>373.30916306084345</v>
      </c>
      <c r="R19" s="10">
        <v>82.867098680602311</v>
      </c>
      <c r="S19" s="25">
        <f t="shared" ref="S19:S27" si="4">$R$43-($O$51*Q19)</f>
        <v>2.5906403799551754</v>
      </c>
      <c r="V19" s="36">
        <v>278.30916306084345</v>
      </c>
      <c r="W19" s="11">
        <v>95.068390748432861</v>
      </c>
      <c r="X19" s="19">
        <f t="shared" si="0"/>
        <v>142.35736291578871</v>
      </c>
      <c r="Y19" s="14">
        <v>0.10712492933448409</v>
      </c>
      <c r="Z19" s="26">
        <f t="shared" si="1"/>
        <v>2236.2468886449565</v>
      </c>
    </row>
    <row r="20" spans="1:26" x14ac:dyDescent="0.2">
      <c r="A20" s="30"/>
      <c r="B20" s="6"/>
      <c r="C20" s="27"/>
      <c r="H20" s="30"/>
      <c r="I20" s="6"/>
      <c r="K20" s="36">
        <v>349.30916306084345</v>
      </c>
      <c r="L20" s="11">
        <v>82.344750513540973</v>
      </c>
      <c r="M20" s="19">
        <f t="shared" si="2"/>
        <v>34.569026693862497</v>
      </c>
      <c r="O20" s="26">
        <f t="shared" si="3"/>
        <v>2282.5197864941933</v>
      </c>
      <c r="Q20" s="36">
        <v>349.30916306084345</v>
      </c>
      <c r="R20" s="11">
        <v>82.344750513540973</v>
      </c>
      <c r="S20" s="25">
        <f t="shared" si="4"/>
        <v>34.569026693862497</v>
      </c>
      <c r="V20" s="36">
        <v>277.30916306084345</v>
      </c>
      <c r="W20" s="11">
        <v>100</v>
      </c>
      <c r="X20" s="19">
        <f t="shared" si="0"/>
        <v>143.6424181153763</v>
      </c>
      <c r="Y20" s="14">
        <v>2.1717714269137902E-3</v>
      </c>
      <c r="Z20" s="26">
        <f t="shared" si="1"/>
        <v>1904.6606589573255</v>
      </c>
    </row>
    <row r="21" spans="1:26" x14ac:dyDescent="0.2">
      <c r="A21" s="30"/>
      <c r="B21" s="6"/>
      <c r="C21" s="27"/>
      <c r="H21" s="30"/>
      <c r="I21" s="6"/>
      <c r="K21" s="36">
        <v>325.30916306084345</v>
      </c>
      <c r="L21" s="11">
        <v>80.73726718546304</v>
      </c>
      <c r="M21" s="19">
        <f t="shared" si="2"/>
        <v>66.547413007769819</v>
      </c>
      <c r="O21" s="26">
        <f t="shared" si="3"/>
        <v>201.35196158419774</v>
      </c>
      <c r="Q21" s="36">
        <v>325.30916306084345</v>
      </c>
      <c r="R21" s="11">
        <v>80.73726718546304</v>
      </c>
      <c r="S21" s="25">
        <f t="shared" si="4"/>
        <v>66.547413007769819</v>
      </c>
      <c r="V21" s="29">
        <v>250</v>
      </c>
      <c r="W21" s="37"/>
      <c r="X21" s="19">
        <f t="shared" si="0"/>
        <v>178.73620010309895</v>
      </c>
      <c r="Z21" s="26"/>
    </row>
    <row r="22" spans="1:26" x14ac:dyDescent="0.2">
      <c r="A22" s="18"/>
      <c r="B22" s="12"/>
      <c r="C22" s="27"/>
      <c r="K22" s="36">
        <v>301.30916306084345</v>
      </c>
      <c r="L22" s="11">
        <v>80.64273513452838</v>
      </c>
      <c r="M22" s="19">
        <f t="shared" si="2"/>
        <v>98.525799321677141</v>
      </c>
      <c r="O22" s="26">
        <f t="shared" si="3"/>
        <v>319.80398472168258</v>
      </c>
      <c r="Q22" s="36">
        <v>301.30916306084345</v>
      </c>
      <c r="R22" s="11">
        <v>80.64273513452838</v>
      </c>
      <c r="S22" s="25">
        <f t="shared" si="4"/>
        <v>98.525799321677141</v>
      </c>
      <c r="V22" s="29">
        <v>220</v>
      </c>
      <c r="W22" s="37"/>
      <c r="X22" s="19">
        <f t="shared" si="0"/>
        <v>217.28785609072708</v>
      </c>
      <c r="Z22" s="26"/>
    </row>
    <row r="23" spans="1:26" x14ac:dyDescent="0.2">
      <c r="A23" s="18"/>
      <c r="B23" s="12"/>
      <c r="C23" s="27"/>
      <c r="K23" s="36">
        <v>285.30916306084345</v>
      </c>
      <c r="L23" s="11">
        <v>91.309338387561766</v>
      </c>
      <c r="M23" s="19">
        <f t="shared" si="2"/>
        <v>119.84472353094873</v>
      </c>
      <c r="O23" s="26">
        <f t="shared" si="3"/>
        <v>814.26820528142923</v>
      </c>
      <c r="Q23" s="36">
        <v>285.30916306084345</v>
      </c>
      <c r="R23" s="11">
        <v>91.309338387561766</v>
      </c>
      <c r="S23" s="25">
        <f t="shared" si="4"/>
        <v>119.84472353094873</v>
      </c>
      <c r="V23" s="29">
        <v>190</v>
      </c>
      <c r="W23" s="37"/>
      <c r="X23" s="19">
        <f t="shared" si="0"/>
        <v>255.8395120783552</v>
      </c>
      <c r="Z23" s="26"/>
    </row>
    <row r="24" spans="1:26" ht="17" thickBot="1" x14ac:dyDescent="0.25">
      <c r="A24" s="18"/>
      <c r="B24" s="12"/>
      <c r="C24" s="27"/>
      <c r="K24" s="36">
        <v>281.30916306084345</v>
      </c>
      <c r="L24" s="11">
        <v>92.820650053356005</v>
      </c>
      <c r="M24" s="19">
        <f t="shared" si="2"/>
        <v>125.17445458326659</v>
      </c>
      <c r="O24" s="26">
        <f t="shared" si="3"/>
        <v>1046.7686675596631</v>
      </c>
      <c r="Q24" s="36">
        <v>281.30916306084345</v>
      </c>
      <c r="R24" s="11">
        <v>92.820650053356005</v>
      </c>
      <c r="S24" s="25">
        <f t="shared" si="4"/>
        <v>125.17445458326659</v>
      </c>
      <c r="V24" s="29">
        <v>160</v>
      </c>
      <c r="W24" s="37"/>
      <c r="X24" s="19">
        <f t="shared" si="0"/>
        <v>294.39116806598332</v>
      </c>
      <c r="Z24" s="26"/>
    </row>
    <row r="25" spans="1:26" x14ac:dyDescent="0.2">
      <c r="A25" s="18"/>
      <c r="B25" s="12"/>
      <c r="C25" s="27"/>
      <c r="G25" s="34"/>
      <c r="H25" s="22"/>
      <c r="I25" s="21"/>
      <c r="K25" s="36">
        <v>279.30916306084345</v>
      </c>
      <c r="L25" s="11">
        <v>96.401724444920148</v>
      </c>
      <c r="M25" s="19">
        <f t="shared" si="2"/>
        <v>127.83932010942556</v>
      </c>
      <c r="O25" s="26">
        <f t="shared" si="3"/>
        <v>988.32242116492932</v>
      </c>
      <c r="Q25" s="36">
        <v>279.30916306084345</v>
      </c>
      <c r="R25" s="11">
        <v>96.401724444920148</v>
      </c>
      <c r="S25" s="25">
        <f t="shared" si="4"/>
        <v>127.83932010942556</v>
      </c>
      <c r="V25" s="29">
        <v>130</v>
      </c>
      <c r="W25" s="37"/>
      <c r="X25" s="19">
        <f t="shared" si="0"/>
        <v>332.94282405361145</v>
      </c>
      <c r="Z25" s="26"/>
    </row>
    <row r="26" spans="1:26" x14ac:dyDescent="0.2">
      <c r="A26" s="18"/>
      <c r="B26" s="12"/>
      <c r="C26" s="27"/>
      <c r="G26" s="29"/>
      <c r="H26" s="37"/>
      <c r="I26" s="25"/>
      <c r="K26" s="36">
        <v>278.30916306084345</v>
      </c>
      <c r="L26" s="11">
        <v>95.068390748432861</v>
      </c>
      <c r="M26" s="19">
        <f t="shared" si="2"/>
        <v>129.17175287250501</v>
      </c>
      <c r="O26" s="26">
        <f t="shared" si="3"/>
        <v>1163.0393081655989</v>
      </c>
      <c r="Q26" s="36">
        <v>278.30916306084345</v>
      </c>
      <c r="R26" s="11">
        <v>95.068390748432861</v>
      </c>
      <c r="S26" s="25">
        <f t="shared" si="4"/>
        <v>129.17175287250501</v>
      </c>
      <c r="V26" s="29">
        <v>100</v>
      </c>
      <c r="W26" s="37"/>
      <c r="X26" s="19">
        <f t="shared" si="0"/>
        <v>371.49448004123957</v>
      </c>
      <c r="Z26" s="26"/>
    </row>
    <row r="27" spans="1:26" x14ac:dyDescent="0.2">
      <c r="A27" s="18"/>
      <c r="B27" s="12"/>
      <c r="C27" s="27"/>
      <c r="G27" s="29">
        <v>300</v>
      </c>
      <c r="H27" s="37"/>
      <c r="I27" s="25">
        <f t="shared" ref="I27:I42" si="5">$H$43-($E$51*G27)</f>
        <v>67.269978837045414</v>
      </c>
      <c r="K27" s="36">
        <v>277.30916306084345</v>
      </c>
      <c r="L27" s="11">
        <v>100</v>
      </c>
      <c r="M27" s="19">
        <f t="shared" si="2"/>
        <v>130.50418563558446</v>
      </c>
      <c r="O27" s="26">
        <f t="shared" si="3"/>
        <v>930.50534129019752</v>
      </c>
      <c r="Q27" s="36">
        <v>277.30916306084345</v>
      </c>
      <c r="R27" s="11">
        <v>100</v>
      </c>
      <c r="S27" s="25">
        <f t="shared" si="4"/>
        <v>130.50418563558446</v>
      </c>
      <c r="V27" s="39">
        <v>96</v>
      </c>
      <c r="W27">
        <v>395.9666666666667</v>
      </c>
      <c r="X27" s="19">
        <f t="shared" si="0"/>
        <v>376.63470083958998</v>
      </c>
      <c r="Y27" s="14">
        <v>0.19855163634248965</v>
      </c>
      <c r="Z27" s="26">
        <f t="shared" ref="Z27" si="6">(W27-X27)^2</f>
        <v>373.72490273926189</v>
      </c>
    </row>
    <row r="28" spans="1:26" x14ac:dyDescent="0.2">
      <c r="A28" s="18"/>
      <c r="B28" s="12"/>
      <c r="C28" s="27"/>
      <c r="G28" s="29">
        <v>250</v>
      </c>
      <c r="H28" s="37"/>
      <c r="I28" s="25">
        <f t="shared" si="5"/>
        <v>139.39164903087118</v>
      </c>
      <c r="K28" s="29">
        <v>250</v>
      </c>
      <c r="L28" s="37"/>
      <c r="M28" s="19"/>
      <c r="O28" s="26"/>
      <c r="Q28" s="29">
        <v>250</v>
      </c>
      <c r="R28" s="37"/>
      <c r="S28" s="25"/>
      <c r="V28" s="39">
        <v>72</v>
      </c>
      <c r="W28">
        <v>386.86666666666673</v>
      </c>
      <c r="X28" s="19">
        <f t="shared" si="0"/>
        <v>407.47602562969246</v>
      </c>
      <c r="Y28" s="14">
        <v>0.19855163634248965</v>
      </c>
      <c r="Z28" s="26">
        <f t="shared" si="1"/>
        <v>424.7456768668489</v>
      </c>
    </row>
    <row r="29" spans="1:26" x14ac:dyDescent="0.2">
      <c r="B29" s="13"/>
      <c r="C29" s="27"/>
      <c r="G29" s="29">
        <v>220</v>
      </c>
      <c r="H29" s="37"/>
      <c r="I29" s="25">
        <f t="shared" si="5"/>
        <v>182.66465114716664</v>
      </c>
      <c r="K29" s="29">
        <v>220</v>
      </c>
      <c r="L29" s="37"/>
      <c r="M29" s="19"/>
      <c r="O29" s="26"/>
      <c r="Q29" s="29">
        <v>220</v>
      </c>
      <c r="R29" s="37"/>
      <c r="S29" s="25"/>
      <c r="V29" s="39">
        <v>48</v>
      </c>
      <c r="W29">
        <v>427.63333333333338</v>
      </c>
      <c r="X29" s="19">
        <f t="shared" si="0"/>
        <v>438.31735041979499</v>
      </c>
      <c r="Y29" s="14">
        <v>0.29890914403497931</v>
      </c>
      <c r="Z29" s="26">
        <f t="shared" si="1"/>
        <v>114.14822110380359</v>
      </c>
    </row>
    <row r="30" spans="1:26" x14ac:dyDescent="0.2">
      <c r="B30" s="38"/>
      <c r="C30" s="15"/>
      <c r="G30" s="29">
        <v>190</v>
      </c>
      <c r="H30" s="37"/>
      <c r="I30" s="25">
        <f t="shared" si="5"/>
        <v>225.9376532634621</v>
      </c>
      <c r="K30" s="29">
        <v>190</v>
      </c>
      <c r="L30" s="37"/>
      <c r="M30" s="19"/>
      <c r="O30" s="26"/>
      <c r="Q30" s="29">
        <v>190</v>
      </c>
      <c r="R30" s="37"/>
      <c r="S30" s="25"/>
      <c r="V30" s="39">
        <v>24</v>
      </c>
      <c r="W30">
        <v>397.56666666666661</v>
      </c>
      <c r="X30" s="19">
        <f t="shared" si="0"/>
        <v>469.15867520989752</v>
      </c>
      <c r="Y30" s="14">
        <v>0.21071666345129578</v>
      </c>
      <c r="Z30" s="26">
        <f t="shared" si="1"/>
        <v>5125.4156872540489</v>
      </c>
    </row>
    <row r="31" spans="1:26" x14ac:dyDescent="0.2">
      <c r="B31" s="13"/>
      <c r="C31" s="27"/>
      <c r="G31" s="29">
        <v>160</v>
      </c>
      <c r="H31" s="37"/>
      <c r="I31" s="25">
        <f t="shared" si="5"/>
        <v>269.21065537975755</v>
      </c>
      <c r="K31" s="29">
        <v>160</v>
      </c>
      <c r="L31" s="37"/>
      <c r="M31" s="19"/>
      <c r="O31" s="26"/>
      <c r="Q31" s="29">
        <v>160</v>
      </c>
      <c r="R31" s="37"/>
      <c r="S31" s="25"/>
      <c r="V31" s="39">
        <v>8</v>
      </c>
      <c r="W31">
        <v>442.26666666666665</v>
      </c>
      <c r="X31" s="19">
        <f t="shared" si="0"/>
        <v>489.71955840329917</v>
      </c>
      <c r="Y31" s="14">
        <v>0.2817604535910897</v>
      </c>
      <c r="Z31" s="26">
        <f t="shared" si="1"/>
        <v>2251.7769341685671</v>
      </c>
    </row>
    <row r="32" spans="1:26" x14ac:dyDescent="0.2">
      <c r="B32" s="13"/>
      <c r="C32" s="27"/>
      <c r="G32" s="29">
        <v>130</v>
      </c>
      <c r="H32" s="37"/>
      <c r="I32" s="25">
        <f t="shared" si="5"/>
        <v>312.48365749605301</v>
      </c>
      <c r="K32" s="29">
        <v>130</v>
      </c>
      <c r="L32" s="37"/>
      <c r="M32" s="19"/>
      <c r="O32" s="26"/>
      <c r="Q32" s="29">
        <v>130</v>
      </c>
      <c r="R32" s="37"/>
      <c r="S32" s="25"/>
      <c r="V32" s="39">
        <v>4</v>
      </c>
      <c r="W32">
        <v>412.73333333333329</v>
      </c>
      <c r="X32" s="19">
        <f t="shared" si="0"/>
        <v>494.85977920164959</v>
      </c>
      <c r="Y32" s="14">
        <v>0.12405483343546145</v>
      </c>
      <c r="Z32" s="26">
        <f t="shared" si="1"/>
        <v>6744.7531109614865</v>
      </c>
    </row>
    <row r="33" spans="1:26" ht="17" thickBot="1" x14ac:dyDescent="0.25">
      <c r="G33" s="29">
        <v>100</v>
      </c>
      <c r="H33" s="37"/>
      <c r="I33" s="25">
        <f t="shared" si="5"/>
        <v>355.75665961234847</v>
      </c>
      <c r="K33" s="29">
        <v>100</v>
      </c>
      <c r="L33" s="37"/>
      <c r="M33" s="19"/>
      <c r="O33" s="26"/>
      <c r="Q33" s="29">
        <v>100</v>
      </c>
      <c r="R33" s="37"/>
      <c r="S33" s="25"/>
      <c r="V33" s="39">
        <v>2</v>
      </c>
      <c r="W33">
        <v>447</v>
      </c>
      <c r="X33" s="19">
        <f t="shared" si="0"/>
        <v>497.42988960082477</v>
      </c>
      <c r="Y33" s="14">
        <v>6.8207369875796509E-2</v>
      </c>
      <c r="Z33" s="26">
        <f t="shared" si="1"/>
        <v>2543.1737651513736</v>
      </c>
    </row>
    <row r="34" spans="1:26" ht="17" thickBot="1" x14ac:dyDescent="0.25">
      <c r="A34" s="39">
        <v>96</v>
      </c>
      <c r="B34">
        <v>395.9666666666667</v>
      </c>
      <c r="C34" s="19">
        <f t="shared" ref="C34:C42" si="7">$B$43-($E$51*A34)</f>
        <v>361.52639322785456</v>
      </c>
      <c r="D34" s="22"/>
      <c r="E34" s="23">
        <f t="shared" ref="E34:E42" si="8">(B34-C34)^2</f>
        <v>1186.132434540149</v>
      </c>
      <c r="G34" s="39">
        <v>96</v>
      </c>
      <c r="H34">
        <v>395.9666666666667</v>
      </c>
      <c r="I34" s="25">
        <f t="shared" si="5"/>
        <v>361.52639322785456</v>
      </c>
      <c r="K34" s="39">
        <v>96</v>
      </c>
      <c r="L34">
        <v>395.9666666666667</v>
      </c>
      <c r="M34" s="19">
        <f t="shared" ref="M34:M42" si="9">$L$43-($O$51*K34)</f>
        <v>372.08645474437071</v>
      </c>
      <c r="O34" s="26">
        <f t="shared" ref="O34:O42" si="10">(L34-M34)^2</f>
        <v>570.26452145376732</v>
      </c>
      <c r="Q34" s="39">
        <v>96</v>
      </c>
      <c r="R34">
        <v>395.9666666666667</v>
      </c>
      <c r="S34" s="25">
        <f t="shared" ref="S34:S42" si="11">$R$43-($O$51*Q34)</f>
        <v>372.08645474437071</v>
      </c>
      <c r="V34" s="39">
        <v>1</v>
      </c>
      <c r="W34">
        <v>455.03333333333336</v>
      </c>
      <c r="X34" s="19">
        <f t="shared" si="0"/>
        <v>498.71494480041241</v>
      </c>
      <c r="Y34" s="14">
        <v>0.13631685622313536</v>
      </c>
      <c r="Z34" s="26">
        <f t="shared" si="1"/>
        <v>1908.0831803608521</v>
      </c>
    </row>
    <row r="35" spans="1:26" x14ac:dyDescent="0.2">
      <c r="A35" s="39">
        <v>72</v>
      </c>
      <c r="B35">
        <v>386.86666666666673</v>
      </c>
      <c r="C35" s="19">
        <f t="shared" si="7"/>
        <v>396.14479492089089</v>
      </c>
      <c r="D35" s="22"/>
      <c r="E35" s="23">
        <f t="shared" si="8"/>
        <v>86.083663901832608</v>
      </c>
      <c r="G35" s="39">
        <v>72</v>
      </c>
      <c r="H35">
        <v>386.86666666666673</v>
      </c>
      <c r="I35" s="25">
        <f t="shared" si="5"/>
        <v>396.14479492089089</v>
      </c>
      <c r="K35" s="39">
        <v>72</v>
      </c>
      <c r="L35">
        <v>386.86666666666673</v>
      </c>
      <c r="M35" s="19">
        <f t="shared" si="9"/>
        <v>404.06484105827803</v>
      </c>
      <c r="O35" s="26">
        <f t="shared" si="10"/>
        <v>295.77720240427482</v>
      </c>
      <c r="Q35" s="39">
        <v>72</v>
      </c>
      <c r="R35">
        <v>386.86666666666673</v>
      </c>
      <c r="S35" s="25">
        <f t="shared" si="11"/>
        <v>404.06484105827803</v>
      </c>
      <c r="V35" s="39">
        <v>0.5</v>
      </c>
      <c r="W35">
        <v>456.9666666666667</v>
      </c>
      <c r="X35" s="19">
        <f t="shared" si="0"/>
        <v>499.35747240020618</v>
      </c>
      <c r="Y35" s="14">
        <v>7.3630064200856549E-2</v>
      </c>
      <c r="Z35" s="26">
        <f t="shared" si="1"/>
        <v>1796.9804107386838</v>
      </c>
    </row>
    <row r="36" spans="1:26" x14ac:dyDescent="0.2">
      <c r="A36" s="39">
        <v>48</v>
      </c>
      <c r="B36">
        <v>427.63333333333338</v>
      </c>
      <c r="C36" s="19">
        <f t="shared" si="7"/>
        <v>430.76319661392728</v>
      </c>
      <c r="E36" s="26">
        <f t="shared" si="8"/>
        <v>9.7960441552099784</v>
      </c>
      <c r="G36" s="39">
        <v>48</v>
      </c>
      <c r="H36">
        <v>427.63333333333338</v>
      </c>
      <c r="I36" s="25">
        <f t="shared" si="5"/>
        <v>430.76319661392728</v>
      </c>
      <c r="K36" s="39">
        <v>48</v>
      </c>
      <c r="L36">
        <v>427.63333333333338</v>
      </c>
      <c r="M36" s="19">
        <f t="shared" si="9"/>
        <v>436.04322737218536</v>
      </c>
      <c r="O36" s="26">
        <f t="shared" si="10"/>
        <v>70.72631774471796</v>
      </c>
      <c r="Q36" s="39">
        <v>48</v>
      </c>
      <c r="R36">
        <v>427.63333333333338</v>
      </c>
      <c r="S36" s="25">
        <f t="shared" si="11"/>
        <v>436.04322737218536</v>
      </c>
      <c r="V36" s="39">
        <v>0</v>
      </c>
      <c r="W36">
        <v>500</v>
      </c>
      <c r="X36" s="19">
        <f t="shared" si="0"/>
        <v>500</v>
      </c>
      <c r="Y36" s="14">
        <v>0</v>
      </c>
      <c r="Z36" s="26">
        <f>(W36-X36)^2</f>
        <v>0</v>
      </c>
    </row>
    <row r="37" spans="1:26" x14ac:dyDescent="0.2">
      <c r="A37" s="39">
        <v>24</v>
      </c>
      <c r="B37">
        <v>397.56666666666661</v>
      </c>
      <c r="C37" s="19">
        <f t="shared" si="7"/>
        <v>465.38159830696361</v>
      </c>
      <c r="E37" s="26">
        <f t="shared" si="8"/>
        <v>4598.8649533781554</v>
      </c>
      <c r="G37" s="39">
        <v>24</v>
      </c>
      <c r="H37">
        <v>397.56666666666661</v>
      </c>
      <c r="I37" s="25">
        <f t="shared" si="5"/>
        <v>465.38159830696361</v>
      </c>
      <c r="K37" s="39">
        <v>24</v>
      </c>
      <c r="L37">
        <v>397.56666666666661</v>
      </c>
      <c r="M37" s="19">
        <f t="shared" si="9"/>
        <v>468.02161368609268</v>
      </c>
      <c r="O37" s="26">
        <f t="shared" si="10"/>
        <v>4963.8995595101351</v>
      </c>
      <c r="Q37" s="39">
        <v>24</v>
      </c>
      <c r="R37">
        <v>397.56666666666661</v>
      </c>
      <c r="S37" s="25">
        <f t="shared" si="11"/>
        <v>468.02161368609268</v>
      </c>
      <c r="V37" s="41"/>
      <c r="Z37" s="26">
        <f>SUM(Z3:Z36)</f>
        <v>51228.733882802917</v>
      </c>
    </row>
    <row r="38" spans="1:26" x14ac:dyDescent="0.2">
      <c r="A38" s="39">
        <v>8</v>
      </c>
      <c r="B38">
        <v>442.26666666666665</v>
      </c>
      <c r="C38" s="19">
        <f t="shared" si="7"/>
        <v>488.46053276898789</v>
      </c>
      <c r="E38" s="26">
        <f t="shared" si="8"/>
        <v>2133.8732654791829</v>
      </c>
      <c r="G38" s="39">
        <v>8</v>
      </c>
      <c r="H38">
        <v>442.26666666666665</v>
      </c>
      <c r="I38" s="25">
        <f t="shared" si="5"/>
        <v>488.46053276898789</v>
      </c>
      <c r="K38" s="39">
        <v>8</v>
      </c>
      <c r="L38">
        <v>442.26666666666665</v>
      </c>
      <c r="M38" s="19">
        <f t="shared" si="9"/>
        <v>489.34053789536421</v>
      </c>
      <c r="O38" s="26">
        <f t="shared" si="10"/>
        <v>2215.9493524559994</v>
      </c>
      <c r="Q38" s="39">
        <v>8</v>
      </c>
      <c r="R38">
        <v>442.26666666666665</v>
      </c>
      <c r="S38" s="25">
        <f t="shared" si="11"/>
        <v>489.34053789536421</v>
      </c>
      <c r="V38" s="41"/>
      <c r="Z38" s="26"/>
    </row>
    <row r="39" spans="1:26" ht="17" x14ac:dyDescent="0.2">
      <c r="A39" s="39">
        <v>4</v>
      </c>
      <c r="B39">
        <v>412.73333333333329</v>
      </c>
      <c r="C39" s="19">
        <f t="shared" si="7"/>
        <v>494.23026638449392</v>
      </c>
      <c r="E39" s="26">
        <f t="shared" si="8"/>
        <v>6641.750096745357</v>
      </c>
      <c r="G39" s="39">
        <v>4</v>
      </c>
      <c r="H39">
        <v>412.73333333333329</v>
      </c>
      <c r="I39" s="25">
        <f t="shared" si="5"/>
        <v>494.23026638449392</v>
      </c>
      <c r="K39" s="39">
        <v>4</v>
      </c>
      <c r="L39">
        <v>412.73333333333329</v>
      </c>
      <c r="M39" s="19">
        <f t="shared" si="9"/>
        <v>494.67026894768213</v>
      </c>
      <c r="O39" s="26">
        <f t="shared" si="10"/>
        <v>6713.6614178699474</v>
      </c>
      <c r="Q39" s="39">
        <v>4</v>
      </c>
      <c r="R39">
        <v>412.73333333333329</v>
      </c>
      <c r="S39" s="25">
        <f t="shared" si="11"/>
        <v>494.67026894768213</v>
      </c>
      <c r="V39" s="41"/>
      <c r="Y39" s="42" t="s">
        <v>2</v>
      </c>
      <c r="Z39" s="43">
        <f>RSQ(X3:X36,W3:W36)</f>
        <v>0.96953509540435934</v>
      </c>
    </row>
    <row r="40" spans="1:26" x14ac:dyDescent="0.2">
      <c r="A40" s="39">
        <v>2</v>
      </c>
      <c r="B40">
        <v>447</v>
      </c>
      <c r="C40" s="19">
        <f t="shared" si="7"/>
        <v>497.11513319224696</v>
      </c>
      <c r="E40" s="26">
        <f t="shared" si="8"/>
        <v>2511.5265748766528</v>
      </c>
      <c r="G40" s="39">
        <v>2</v>
      </c>
      <c r="H40">
        <v>447</v>
      </c>
      <c r="I40" s="25">
        <f t="shared" si="5"/>
        <v>497.11513319224696</v>
      </c>
      <c r="K40" s="39">
        <v>2</v>
      </c>
      <c r="L40">
        <v>447</v>
      </c>
      <c r="M40" s="19">
        <f t="shared" si="9"/>
        <v>497.33513447384104</v>
      </c>
      <c r="O40" s="26">
        <f t="shared" si="10"/>
        <v>2533.6257624996606</v>
      </c>
      <c r="Q40" s="39">
        <v>2</v>
      </c>
      <c r="R40">
        <v>447</v>
      </c>
      <c r="S40" s="25">
        <f t="shared" si="11"/>
        <v>497.33513447384104</v>
      </c>
      <c r="V40" s="41"/>
      <c r="Z40" s="26"/>
    </row>
    <row r="41" spans="1:26" x14ac:dyDescent="0.2">
      <c r="A41" s="39">
        <v>1</v>
      </c>
      <c r="B41">
        <v>455.03333333333336</v>
      </c>
      <c r="C41" s="19">
        <f t="shared" si="7"/>
        <v>498.55756659612348</v>
      </c>
      <c r="E41" s="26">
        <f t="shared" si="8"/>
        <v>1894.3588811137658</v>
      </c>
      <c r="G41" s="39">
        <v>1</v>
      </c>
      <c r="H41">
        <v>455.03333333333336</v>
      </c>
      <c r="I41" s="25">
        <f t="shared" si="5"/>
        <v>498.55756659612348</v>
      </c>
      <c r="K41" s="39">
        <v>1</v>
      </c>
      <c r="L41">
        <v>455.03333333333336</v>
      </c>
      <c r="M41" s="19">
        <f t="shared" si="9"/>
        <v>498.66756723692055</v>
      </c>
      <c r="O41" s="26">
        <f t="shared" si="10"/>
        <v>1903.9463683529575</v>
      </c>
      <c r="Q41" s="39">
        <v>1</v>
      </c>
      <c r="R41">
        <v>455.03333333333336</v>
      </c>
      <c r="S41" s="25">
        <f t="shared" si="11"/>
        <v>498.66756723692055</v>
      </c>
      <c r="V41" s="41"/>
      <c r="Z41" s="26"/>
    </row>
    <row r="42" spans="1:26" x14ac:dyDescent="0.2">
      <c r="A42" s="39">
        <v>0.5</v>
      </c>
      <c r="B42">
        <v>456.9666666666667</v>
      </c>
      <c r="C42" s="19">
        <f t="shared" si="7"/>
        <v>499.27878329806174</v>
      </c>
      <c r="E42" s="26">
        <f t="shared" si="8"/>
        <v>1790.3152138287769</v>
      </c>
      <c r="G42" s="39">
        <v>0.5</v>
      </c>
      <c r="H42">
        <v>456.9666666666667</v>
      </c>
      <c r="I42" s="25">
        <f t="shared" si="5"/>
        <v>499.27878329806174</v>
      </c>
      <c r="K42" s="39">
        <v>0.5</v>
      </c>
      <c r="L42">
        <v>456.9666666666667</v>
      </c>
      <c r="M42" s="19">
        <f t="shared" si="9"/>
        <v>499.33378361846025</v>
      </c>
      <c r="O42" s="26">
        <f t="shared" si="10"/>
        <v>1794.9725988069522</v>
      </c>
      <c r="Q42" s="39">
        <v>0.5</v>
      </c>
      <c r="R42">
        <v>456.9666666666667</v>
      </c>
      <c r="S42" s="25">
        <f t="shared" si="11"/>
        <v>499.33378361846025</v>
      </c>
      <c r="V42" s="41"/>
      <c r="Z42" s="26"/>
    </row>
    <row r="43" spans="1:26" x14ac:dyDescent="0.2">
      <c r="A43" s="39">
        <v>0</v>
      </c>
      <c r="B43">
        <v>500</v>
      </c>
      <c r="C43" s="19">
        <f>$B$43-($E$51*A43)</f>
        <v>500</v>
      </c>
      <c r="E43" s="26">
        <f>(B43-C43)^2</f>
        <v>0</v>
      </c>
      <c r="G43" s="39">
        <v>0</v>
      </c>
      <c r="H43">
        <v>500</v>
      </c>
      <c r="I43" s="25">
        <f>$H$43-($E$51*G43)</f>
        <v>500</v>
      </c>
      <c r="K43" s="39">
        <v>0</v>
      </c>
      <c r="L43">
        <v>500</v>
      </c>
      <c r="M43" s="19">
        <f>$L$43-($O$51*K43)</f>
        <v>500</v>
      </c>
      <c r="O43" s="26">
        <f>(L43-M43)^2</f>
        <v>0</v>
      </c>
      <c r="Q43" s="39">
        <v>0</v>
      </c>
      <c r="R43">
        <v>500</v>
      </c>
      <c r="S43" s="25">
        <f>$R$43-($O$51*Q43)</f>
        <v>500</v>
      </c>
      <c r="V43" s="41"/>
      <c r="Y43" s="45" t="s">
        <v>0</v>
      </c>
      <c r="Z43" s="46"/>
    </row>
    <row r="44" spans="1:26" x14ac:dyDescent="0.2">
      <c r="A44" s="29"/>
      <c r="E44" s="26">
        <f>SUM(E34:E43)</f>
        <v>20852.701128019085</v>
      </c>
      <c r="G44" s="29"/>
      <c r="I44" s="26"/>
      <c r="K44" s="29"/>
      <c r="O44" s="26">
        <f>SUM(O19:O43)</f>
        <v>35253.712534655846</v>
      </c>
      <c r="Q44" s="29"/>
      <c r="S44" s="26"/>
      <c r="V44" s="41"/>
      <c r="Y44" s="45" t="s">
        <v>1</v>
      </c>
      <c r="Z44" s="48">
        <v>1.2850551995876043</v>
      </c>
    </row>
    <row r="45" spans="1:26" ht="17" thickBot="1" x14ac:dyDescent="0.25">
      <c r="A45" s="29"/>
      <c r="E45" s="26"/>
      <c r="G45" s="29"/>
      <c r="I45" s="26"/>
      <c r="K45" s="29"/>
      <c r="O45" s="26"/>
      <c r="Q45" s="29"/>
      <c r="S45" s="26"/>
      <c r="V45" s="50"/>
      <c r="W45" s="51"/>
      <c r="X45" s="51"/>
      <c r="Y45" s="51"/>
      <c r="Z45" s="52"/>
    </row>
    <row r="46" spans="1:26" ht="17" x14ac:dyDescent="0.2">
      <c r="A46" s="29"/>
      <c r="D46" s="42" t="s">
        <v>2</v>
      </c>
      <c r="E46" s="43">
        <f>RSQ(C34:C43,B34:B43)</f>
        <v>0.49987332482626456</v>
      </c>
      <c r="G46" s="29"/>
      <c r="I46" s="26"/>
      <c r="K46" s="29"/>
      <c r="N46" s="42" t="s">
        <v>2</v>
      </c>
      <c r="O46" s="43">
        <f>RSQ(M19:M43,L19:L43)</f>
        <v>0.96606363674964757</v>
      </c>
      <c r="Q46" s="29"/>
      <c r="S46" s="26"/>
      <c r="V46" s="14"/>
    </row>
    <row r="47" spans="1:26" x14ac:dyDescent="0.2">
      <c r="A47" s="29"/>
      <c r="E47" s="26"/>
      <c r="G47" s="29"/>
      <c r="I47" s="26"/>
      <c r="K47" s="29"/>
      <c r="O47" s="26"/>
      <c r="Q47" s="29"/>
      <c r="S47" s="26"/>
      <c r="V47" s="14"/>
    </row>
    <row r="48" spans="1:26" x14ac:dyDescent="0.2">
      <c r="A48" s="29"/>
      <c r="E48" s="26"/>
      <c r="G48" s="29"/>
      <c r="I48" s="26"/>
      <c r="K48" s="29"/>
      <c r="O48" s="26"/>
      <c r="Q48" s="29"/>
      <c r="S48" s="26"/>
      <c r="V48" s="14"/>
    </row>
    <row r="49" spans="1:22" x14ac:dyDescent="0.2">
      <c r="A49" s="29"/>
      <c r="E49" s="26"/>
      <c r="G49" s="29"/>
      <c r="I49" s="26"/>
      <c r="K49" s="29"/>
      <c r="O49" s="26"/>
      <c r="Q49" s="29"/>
      <c r="S49" s="26"/>
      <c r="V49" s="14"/>
    </row>
    <row r="50" spans="1:22" x14ac:dyDescent="0.2">
      <c r="A50" s="29"/>
      <c r="D50" s="45" t="s">
        <v>0</v>
      </c>
      <c r="E50" s="47"/>
      <c r="G50" s="29"/>
      <c r="I50" s="26"/>
      <c r="K50" s="29"/>
      <c r="N50" s="45" t="s">
        <v>0</v>
      </c>
      <c r="O50" s="46"/>
      <c r="Q50" s="29"/>
      <c r="S50" s="26"/>
      <c r="V50" s="14"/>
    </row>
    <row r="51" spans="1:22" x14ac:dyDescent="0.2">
      <c r="A51" s="29"/>
      <c r="D51" s="45" t="s">
        <v>1</v>
      </c>
      <c r="E51" s="49">
        <v>1.4424334038765152</v>
      </c>
      <c r="G51" s="29"/>
      <c r="I51" s="26"/>
      <c r="K51" s="29"/>
      <c r="N51" s="45" t="s">
        <v>1</v>
      </c>
      <c r="O51" s="48">
        <v>1.3324327630794721</v>
      </c>
      <c r="Q51" s="29"/>
      <c r="S51" s="26"/>
      <c r="V51" s="14"/>
    </row>
    <row r="52" spans="1:22" ht="17" thickBot="1" x14ac:dyDescent="0.25">
      <c r="A52" s="53"/>
      <c r="B52" s="51"/>
      <c r="C52" s="51"/>
      <c r="D52" s="51"/>
      <c r="E52" s="52"/>
      <c r="G52" s="53"/>
      <c r="H52" s="51"/>
      <c r="I52" s="52"/>
      <c r="K52" s="53"/>
      <c r="L52" s="51"/>
      <c r="M52" s="51"/>
      <c r="N52" s="51"/>
      <c r="O52" s="52"/>
      <c r="Q52" s="53"/>
      <c r="R52" s="51"/>
      <c r="S52" s="52"/>
      <c r="V52" s="14"/>
    </row>
    <row r="53" spans="1:22" x14ac:dyDescent="0.2">
      <c r="V53" s="14"/>
    </row>
    <row r="54" spans="1:22" x14ac:dyDescent="0.2">
      <c r="V54" s="14"/>
    </row>
    <row r="55" spans="1:22" x14ac:dyDescent="0.2">
      <c r="J55" s="40"/>
      <c r="V55" s="14"/>
    </row>
    <row r="56" spans="1:22" x14ac:dyDescent="0.2">
      <c r="V56" s="14"/>
    </row>
    <row r="57" spans="1:22" x14ac:dyDescent="0.2">
      <c r="V57" s="14"/>
    </row>
    <row r="58" spans="1:22" x14ac:dyDescent="0.2">
      <c r="V58" s="14"/>
    </row>
    <row r="63" spans="1:22" x14ac:dyDescent="0.2">
      <c r="T63" s="44"/>
    </row>
    <row r="67" spans="22:22" x14ac:dyDescent="0.2">
      <c r="V67" s="14"/>
    </row>
    <row r="68" spans="22:22" x14ac:dyDescent="0.2">
      <c r="V68" s="14"/>
    </row>
    <row r="69" spans="22:22" x14ac:dyDescent="0.2">
      <c r="V69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TET</vt:lpstr>
      <vt:lpstr>CIP</vt:lpstr>
      <vt:lpstr>SDZ</vt:lpstr>
      <vt:lpstr>SMX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Johanna Zambrano</cp:lastModifiedBy>
  <dcterms:created xsi:type="dcterms:W3CDTF">2021-09-30T10:04:11Z</dcterms:created>
  <dcterms:modified xsi:type="dcterms:W3CDTF">2022-02-22T13:16:27Z</dcterms:modified>
</cp:coreProperties>
</file>