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Photocatalysis/Revisión 3/"/>
    </mc:Choice>
  </mc:AlternateContent>
  <xr:revisionPtr revIDLastSave="0" documentId="13_ncr:1_{32F59675-8F55-FA4A-8B9D-EAF46933FEBC}" xr6:coauthVersionLast="47" xr6:coauthVersionMax="47" xr10:uidLastSave="{00000000-0000-0000-0000-000000000000}"/>
  <bookViews>
    <workbookView xWindow="13600" yWindow="500" windowWidth="13720" windowHeight="13400" firstSheet="1" activeTab="3" xr2:uid="{00000000-000D-0000-FFFF-FFFF00000000}"/>
  </bookViews>
  <sheets>
    <sheet name="Hoja1" sheetId="1" r:id="rId1"/>
    <sheet name="TET" sheetId="4" r:id="rId2"/>
    <sheet name="CIP" sheetId="5" r:id="rId3"/>
    <sheet name="SDZ" sheetId="6" r:id="rId4"/>
    <sheet name="SMX" sheetId="7" r:id="rId5"/>
    <sheet name="TODAS LAS GRAFICAS" sheetId="8" r:id="rId6"/>
  </sheets>
  <definedNames>
    <definedName name="solver_adj" localSheetId="2" hidden="1">CIP!$AI$77</definedName>
    <definedName name="solver_adj" localSheetId="0" hidden="1">Hoja1!$F$146</definedName>
    <definedName name="solver_adj" localSheetId="3" hidden="1">SDZ!$AI$63</definedName>
    <definedName name="solver_adj" localSheetId="4" hidden="1">SMX!$AI$63</definedName>
    <definedName name="solver_adj" localSheetId="1" hidden="1">TET!$AI$63</definedName>
    <definedName name="solver_cvg" localSheetId="2" hidden="1">0.0001</definedName>
    <definedName name="solver_cvg" localSheetId="0" hidden="1">0.0001</definedName>
    <definedName name="solver_cvg" localSheetId="3" hidden="1">0.0001</definedName>
    <definedName name="solver_cvg" localSheetId="4" hidden="1">0.0001</definedName>
    <definedName name="solver_cvg" localSheetId="1" hidden="1">0.0001</definedName>
    <definedName name="solver_drv" localSheetId="2" hidden="1">1</definedName>
    <definedName name="solver_drv" localSheetId="0" hidden="1">2</definedName>
    <definedName name="solver_drv" localSheetId="3" hidden="1">1</definedName>
    <definedName name="solver_drv" localSheetId="4" hidden="1">1</definedName>
    <definedName name="solver_drv" localSheetId="1" hidden="1">2</definedName>
    <definedName name="solver_eng" localSheetId="2" hidden="1">1</definedName>
    <definedName name="solver_eng" localSheetId="0" hidden="1">1</definedName>
    <definedName name="solver_eng" localSheetId="3" hidden="1">1</definedName>
    <definedName name="solver_eng" localSheetId="4" hidden="1">1</definedName>
    <definedName name="solver_eng" localSheetId="1" hidden="1">1</definedName>
    <definedName name="solver_est" localSheetId="2" hidden="1">1</definedName>
    <definedName name="solver_est" localSheetId="0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itr" localSheetId="2" hidden="1">2147483647</definedName>
    <definedName name="solver_itr" localSheetId="0" hidden="1">2147483647</definedName>
    <definedName name="solver_itr" localSheetId="3" hidden="1">2147483647</definedName>
    <definedName name="solver_itr" localSheetId="4" hidden="1">2147483647</definedName>
    <definedName name="solver_itr" localSheetId="1" hidden="1">2147483647</definedName>
    <definedName name="solver_lin" localSheetId="2" hidden="1">2</definedName>
    <definedName name="solver_lin" localSheetId="3" hidden="1">2</definedName>
    <definedName name="solver_lin" localSheetId="4" hidden="1">2</definedName>
    <definedName name="solver_lin" localSheetId="1" hidden="1">2</definedName>
    <definedName name="solver_mip" localSheetId="2" hidden="1">2147483647</definedName>
    <definedName name="solver_mip" localSheetId="0" hidden="1">2147483647</definedName>
    <definedName name="solver_mip" localSheetId="3" hidden="1">2147483647</definedName>
    <definedName name="solver_mip" localSheetId="4" hidden="1">2147483647</definedName>
    <definedName name="solver_mip" localSheetId="1" hidden="1">2147483647</definedName>
    <definedName name="solver_mni" localSheetId="2" hidden="1">30</definedName>
    <definedName name="solver_mni" localSheetId="0" hidden="1">30</definedName>
    <definedName name="solver_mni" localSheetId="3" hidden="1">30</definedName>
    <definedName name="solver_mni" localSheetId="4" hidden="1">30</definedName>
    <definedName name="solver_mni" localSheetId="1" hidden="1">30</definedName>
    <definedName name="solver_mrt" localSheetId="2" hidden="1">0.075</definedName>
    <definedName name="solver_mrt" localSheetId="0" hidden="1">0.075</definedName>
    <definedName name="solver_mrt" localSheetId="3" hidden="1">0.075</definedName>
    <definedName name="solver_mrt" localSheetId="4" hidden="1">0.075</definedName>
    <definedName name="solver_mrt" localSheetId="1" hidden="1">0.075</definedName>
    <definedName name="solver_msl" localSheetId="2" hidden="1">2</definedName>
    <definedName name="solver_msl" localSheetId="0" hidden="1">2</definedName>
    <definedName name="solver_msl" localSheetId="3" hidden="1">2</definedName>
    <definedName name="solver_msl" localSheetId="4" hidden="1">2</definedName>
    <definedName name="solver_msl" localSheetId="1" hidden="1">2</definedName>
    <definedName name="solver_neg" localSheetId="2" hidden="1">1</definedName>
    <definedName name="solver_neg" localSheetId="0" hidden="1">1</definedName>
    <definedName name="solver_neg" localSheetId="3" hidden="1">1</definedName>
    <definedName name="solver_neg" localSheetId="4" hidden="1">1</definedName>
    <definedName name="solver_neg" localSheetId="1" hidden="1">1</definedName>
    <definedName name="solver_nod" localSheetId="2" hidden="1">2147483647</definedName>
    <definedName name="solver_nod" localSheetId="0" hidden="1">2147483647</definedName>
    <definedName name="solver_nod" localSheetId="3" hidden="1">2147483647</definedName>
    <definedName name="solver_nod" localSheetId="4" hidden="1">2147483647</definedName>
    <definedName name="solver_nod" localSheetId="1" hidden="1">2147483647</definedName>
    <definedName name="solver_num" localSheetId="2" hidden="1">0</definedName>
    <definedName name="solver_num" localSheetId="0" hidden="1">0</definedName>
    <definedName name="solver_num" localSheetId="3" hidden="1">0</definedName>
    <definedName name="solver_num" localSheetId="4" hidden="1">0</definedName>
    <definedName name="solver_num" localSheetId="1" hidden="1">0</definedName>
    <definedName name="solver_nwt" localSheetId="2" hidden="1">1</definedName>
    <definedName name="solver_nwt" localSheetId="0" hidden="1">1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opt" localSheetId="2" hidden="1">CIP!$AI$70</definedName>
    <definedName name="solver_opt" localSheetId="0" hidden="1">Hoja1!$F$142</definedName>
    <definedName name="solver_opt" localSheetId="3" hidden="1">SDZ!$AI$56</definedName>
    <definedName name="solver_opt" localSheetId="4" hidden="1">SMX!$AI$56</definedName>
    <definedName name="solver_opt" localSheetId="1" hidden="1">TET!$AI$56</definedName>
    <definedName name="solver_pre" localSheetId="2" hidden="1">0.000001</definedName>
    <definedName name="solver_pre" localSheetId="0" hidden="1">0.000001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rbv" localSheetId="2" hidden="1">1</definedName>
    <definedName name="solver_rbv" localSheetId="0" hidden="1">2</definedName>
    <definedName name="solver_rbv" localSheetId="3" hidden="1">1</definedName>
    <definedName name="solver_rbv" localSheetId="4" hidden="1">1</definedName>
    <definedName name="solver_rbv" localSheetId="1" hidden="1">2</definedName>
    <definedName name="solver_rlx" localSheetId="2" hidden="1">2</definedName>
    <definedName name="solver_rlx" localSheetId="0" hidden="1">2</definedName>
    <definedName name="solver_rlx" localSheetId="3" hidden="1">2</definedName>
    <definedName name="solver_rlx" localSheetId="4" hidden="1">2</definedName>
    <definedName name="solver_rlx" localSheetId="1" hidden="1">2</definedName>
    <definedName name="solver_rsd" localSheetId="2" hidden="1">0</definedName>
    <definedName name="solver_rsd" localSheetId="0" hidden="1">0</definedName>
    <definedName name="solver_rsd" localSheetId="3" hidden="1">0</definedName>
    <definedName name="solver_rsd" localSheetId="4" hidden="1">0</definedName>
    <definedName name="solver_rsd" localSheetId="1" hidden="1">0</definedName>
    <definedName name="solver_scl" localSheetId="2" hidden="1">1</definedName>
    <definedName name="solver_scl" localSheetId="0" hidden="1">2</definedName>
    <definedName name="solver_scl" localSheetId="3" hidden="1">1</definedName>
    <definedName name="solver_scl" localSheetId="4" hidden="1">1</definedName>
    <definedName name="solver_scl" localSheetId="1" hidden="1">2</definedName>
    <definedName name="solver_sho" localSheetId="2" hidden="1">2</definedName>
    <definedName name="solver_sho" localSheetId="0" hidden="1">2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sz" localSheetId="2" hidden="1">100</definedName>
    <definedName name="solver_ssz" localSheetId="0" hidden="1">100</definedName>
    <definedName name="solver_ssz" localSheetId="3" hidden="1">100</definedName>
    <definedName name="solver_ssz" localSheetId="4" hidden="1">100</definedName>
    <definedName name="solver_ssz" localSheetId="1" hidden="1">100</definedName>
    <definedName name="solver_tim" localSheetId="2" hidden="1">2147483647</definedName>
    <definedName name="solver_tim" localSheetId="0" hidden="1">2147483647</definedName>
    <definedName name="solver_tim" localSheetId="3" hidden="1">2147483647</definedName>
    <definedName name="solver_tim" localSheetId="4" hidden="1">2147483647</definedName>
    <definedName name="solver_tim" localSheetId="1" hidden="1">2147483647</definedName>
    <definedName name="solver_tol" localSheetId="2" hidden="1">0.01</definedName>
    <definedName name="solver_tol" localSheetId="0" hidden="1">0.01</definedName>
    <definedName name="solver_tol" localSheetId="3" hidden="1">0.01</definedName>
    <definedName name="solver_tol" localSheetId="4" hidden="1">0.01</definedName>
    <definedName name="solver_tol" localSheetId="1" hidden="1">0.01</definedName>
    <definedName name="solver_typ" localSheetId="2" hidden="1">2</definedName>
    <definedName name="solver_typ" localSheetId="0" hidden="1">2</definedName>
    <definedName name="solver_typ" localSheetId="3" hidden="1">2</definedName>
    <definedName name="solver_typ" localSheetId="4" hidden="1">2</definedName>
    <definedName name="solver_typ" localSheetId="1" hidden="1">2</definedName>
    <definedName name="solver_val" localSheetId="2" hidden="1">0</definedName>
    <definedName name="solver_val" localSheetId="0" hidden="1">0</definedName>
    <definedName name="solver_val" localSheetId="3" hidden="1">0</definedName>
    <definedName name="solver_val" localSheetId="4" hidden="1">0</definedName>
    <definedName name="solver_val" localSheetId="1" hidden="1">0</definedName>
    <definedName name="solver_ver" localSheetId="2" hidden="1">2</definedName>
    <definedName name="solver_ver" localSheetId="0" hidden="1">3</definedName>
    <definedName name="solver_ver" localSheetId="3" hidden="1">2</definedName>
    <definedName name="solver_ver" localSheetId="4" hidden="1">2</definedName>
    <definedName name="solver_ver" localSheetId="1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6" l="1"/>
  <c r="AG4" i="6"/>
  <c r="AI4" i="6" s="1"/>
  <c r="AG5" i="6"/>
  <c r="AI5" i="6" s="1"/>
  <c r="AG6" i="6"/>
  <c r="AI6" i="6" s="1"/>
  <c r="AG7" i="6"/>
  <c r="AG8" i="6"/>
  <c r="AI8" i="6" s="1"/>
  <c r="AG9" i="6"/>
  <c r="AG10" i="6"/>
  <c r="AI10" i="6" s="1"/>
  <c r="AG11" i="6"/>
  <c r="AG12" i="6"/>
  <c r="AG13" i="6"/>
  <c r="AG14" i="6"/>
  <c r="AG15" i="6"/>
  <c r="AG16" i="6"/>
  <c r="AI16" i="6" s="1"/>
  <c r="AG17" i="6"/>
  <c r="AI17" i="6" s="1"/>
  <c r="AG18" i="6"/>
  <c r="AI18" i="6" s="1"/>
  <c r="AG19" i="6"/>
  <c r="AG20" i="6"/>
  <c r="AI20" i="6" s="1"/>
  <c r="AG21" i="6"/>
  <c r="AG22" i="6"/>
  <c r="AI22" i="6" s="1"/>
  <c r="AG23" i="6"/>
  <c r="AG24" i="6"/>
  <c r="AG25" i="6"/>
  <c r="AG26" i="6"/>
  <c r="AG27" i="6"/>
  <c r="AG28" i="6"/>
  <c r="AG29" i="6"/>
  <c r="AG30" i="6"/>
  <c r="AG31" i="6"/>
  <c r="AG32" i="6"/>
  <c r="AI32" i="6" s="1"/>
  <c r="AG33" i="6"/>
  <c r="AI33" i="6" s="1"/>
  <c r="AG34" i="6"/>
  <c r="AI34" i="6" s="1"/>
  <c r="AG35" i="6"/>
  <c r="AG36" i="6"/>
  <c r="AI36" i="6" s="1"/>
  <c r="AG37" i="6"/>
  <c r="AG38" i="6"/>
  <c r="AI38" i="6" s="1"/>
  <c r="AG39" i="6"/>
  <c r="AG40" i="6"/>
  <c r="AG41" i="6"/>
  <c r="AG42" i="6"/>
  <c r="AG43" i="6"/>
  <c r="AG44" i="6"/>
  <c r="AG45" i="6"/>
  <c r="AG46" i="6"/>
  <c r="AG47" i="6"/>
  <c r="AG48" i="6"/>
  <c r="AI48" i="6" s="1"/>
  <c r="AG49" i="6"/>
  <c r="AI49" i="6" s="1"/>
  <c r="AG50" i="6"/>
  <c r="AI50" i="6" s="1"/>
  <c r="AG51" i="6"/>
  <c r="AG52" i="6"/>
  <c r="AI52" i="6" s="1"/>
  <c r="AG53" i="6"/>
  <c r="AG54" i="6"/>
  <c r="AI54" i="6" s="1"/>
  <c r="AG55" i="6"/>
  <c r="AG3" i="7"/>
  <c r="AG4" i="7"/>
  <c r="AI4" i="7" s="1"/>
  <c r="AG5" i="7"/>
  <c r="AI5" i="7" s="1"/>
  <c r="AG6" i="7"/>
  <c r="AI6" i="7" s="1"/>
  <c r="AG7" i="7"/>
  <c r="AG8" i="7"/>
  <c r="AI8" i="7" s="1"/>
  <c r="AG9" i="7"/>
  <c r="AI9" i="7" s="1"/>
  <c r="AG10" i="7"/>
  <c r="AI10" i="7" s="1"/>
  <c r="AG11" i="7"/>
  <c r="AG12" i="7"/>
  <c r="AG13" i="7"/>
  <c r="AG14" i="7"/>
  <c r="AG15" i="7"/>
  <c r="AG16" i="7"/>
  <c r="AI16" i="7" s="1"/>
  <c r="AG17" i="7"/>
  <c r="AI17" i="7" s="1"/>
  <c r="AG18" i="7"/>
  <c r="AI18" i="7" s="1"/>
  <c r="AG19" i="7"/>
  <c r="AG20" i="7"/>
  <c r="AI20" i="7" s="1"/>
  <c r="AG21" i="7"/>
  <c r="AI21" i="7" s="1"/>
  <c r="AG22" i="7"/>
  <c r="AI22" i="7" s="1"/>
  <c r="AG23" i="7"/>
  <c r="AG24" i="7"/>
  <c r="AG25" i="7"/>
  <c r="AG26" i="7"/>
  <c r="AG27" i="7"/>
  <c r="AG28" i="7"/>
  <c r="AG29" i="7"/>
  <c r="AG30" i="7"/>
  <c r="AI30" i="7" s="1"/>
  <c r="AG31" i="7"/>
  <c r="AG32" i="7"/>
  <c r="AI32" i="7" s="1"/>
  <c r="AG33" i="7"/>
  <c r="AI33" i="7" s="1"/>
  <c r="AG34" i="7"/>
  <c r="AI34" i="7" s="1"/>
  <c r="AG35" i="7"/>
  <c r="AG36" i="7"/>
  <c r="AI36" i="7" s="1"/>
  <c r="AG37" i="7"/>
  <c r="AI37" i="7" s="1"/>
  <c r="AG38" i="7"/>
  <c r="AI38" i="7" s="1"/>
  <c r="AG39" i="7"/>
  <c r="AG40" i="7"/>
  <c r="AG41" i="7"/>
  <c r="AG42" i="7"/>
  <c r="AG43" i="7"/>
  <c r="AG44" i="7"/>
  <c r="AG45" i="7"/>
  <c r="AG46" i="7"/>
  <c r="AG47" i="7"/>
  <c r="AG48" i="7"/>
  <c r="AI48" i="7" s="1"/>
  <c r="AG49" i="7"/>
  <c r="AI49" i="7" s="1"/>
  <c r="AG50" i="7"/>
  <c r="AI50" i="7" s="1"/>
  <c r="AG51" i="7"/>
  <c r="AG52" i="7"/>
  <c r="AI52" i="7" s="1"/>
  <c r="AG53" i="7"/>
  <c r="AI53" i="7" s="1"/>
  <c r="AG54" i="7"/>
  <c r="AI54" i="7" s="1"/>
  <c r="AG55" i="7"/>
  <c r="AG69" i="5"/>
  <c r="AG3" i="5"/>
  <c r="AG4" i="5"/>
  <c r="AI4" i="5" s="1"/>
  <c r="AG5" i="5"/>
  <c r="AG6" i="5"/>
  <c r="AI6" i="5" s="1"/>
  <c r="AG7" i="5"/>
  <c r="AG8" i="5"/>
  <c r="AI8" i="5" s="1"/>
  <c r="AG9" i="5"/>
  <c r="AG10" i="5"/>
  <c r="AI10" i="5" s="1"/>
  <c r="AG11" i="5"/>
  <c r="AG12" i="5"/>
  <c r="AG13" i="5"/>
  <c r="AG14" i="5"/>
  <c r="AG15" i="5"/>
  <c r="AG16" i="5"/>
  <c r="AG17" i="5"/>
  <c r="AI17" i="5" s="1"/>
  <c r="AG18" i="5"/>
  <c r="AI18" i="5" s="1"/>
  <c r="AG19" i="5"/>
  <c r="AG20" i="5"/>
  <c r="AI20" i="5" s="1"/>
  <c r="AG21" i="5"/>
  <c r="AG22" i="5"/>
  <c r="AI22" i="5" s="1"/>
  <c r="AG23" i="5"/>
  <c r="AG24" i="5"/>
  <c r="AI24" i="5" s="1"/>
  <c r="AG25" i="5"/>
  <c r="AI25" i="5" s="1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I40" i="5" s="1"/>
  <c r="AG41" i="5"/>
  <c r="AG42" i="5"/>
  <c r="AI42" i="5" s="1"/>
  <c r="AG43" i="5"/>
  <c r="AG44" i="5"/>
  <c r="AI44" i="5" s="1"/>
  <c r="AG45" i="5"/>
  <c r="AI45" i="5" s="1"/>
  <c r="AG46" i="5"/>
  <c r="AI46" i="5" s="1"/>
  <c r="AG47" i="5"/>
  <c r="AG48" i="5"/>
  <c r="AI48" i="5" s="1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I62" i="5" s="1"/>
  <c r="AG63" i="5"/>
  <c r="AG64" i="5"/>
  <c r="AI64" i="5" s="1"/>
  <c r="AG65" i="5"/>
  <c r="AI65" i="5" s="1"/>
  <c r="AG66" i="5"/>
  <c r="AI66" i="5" s="1"/>
  <c r="AG67" i="5"/>
  <c r="AG68" i="5"/>
  <c r="AI68" i="5" s="1"/>
  <c r="AG55" i="4"/>
  <c r="AG13" i="4"/>
  <c r="AG5" i="4"/>
  <c r="AG6" i="4"/>
  <c r="AG7" i="4"/>
  <c r="AG8" i="4"/>
  <c r="AI8" i="4" s="1"/>
  <c r="AG9" i="4"/>
  <c r="AG10" i="4"/>
  <c r="AG11" i="4"/>
  <c r="AG12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I7" i="6"/>
  <c r="AI9" i="6"/>
  <c r="AI15" i="6"/>
  <c r="AI19" i="6"/>
  <c r="AI21" i="6"/>
  <c r="AI31" i="6"/>
  <c r="AI35" i="6"/>
  <c r="AI37" i="6"/>
  <c r="AI51" i="6"/>
  <c r="AI53" i="6"/>
  <c r="AC22" i="7"/>
  <c r="AC8" i="7"/>
  <c r="AC4" i="7"/>
  <c r="AC11" i="7"/>
  <c r="AC12" i="7"/>
  <c r="AC13" i="7"/>
  <c r="AC14" i="7"/>
  <c r="AC55" i="7"/>
  <c r="AC54" i="7"/>
  <c r="AC53" i="7"/>
  <c r="AC52" i="7"/>
  <c r="AC51" i="7"/>
  <c r="AC50" i="7"/>
  <c r="AC49" i="7"/>
  <c r="AC48" i="7"/>
  <c r="AC47" i="7"/>
  <c r="AC46" i="7"/>
  <c r="AC45" i="7"/>
  <c r="AC44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1" i="7"/>
  <c r="AC20" i="7"/>
  <c r="AC19" i="7"/>
  <c r="AC18" i="7"/>
  <c r="AC17" i="7"/>
  <c r="AC16" i="7"/>
  <c r="AC15" i="7"/>
  <c r="W15" i="7"/>
  <c r="Y15" i="7" s="1"/>
  <c r="W16" i="7"/>
  <c r="Y16" i="7" s="1"/>
  <c r="W17" i="7"/>
  <c r="Y17" i="7" s="1"/>
  <c r="W18" i="7"/>
  <c r="Y18" i="7" s="1"/>
  <c r="W19" i="7"/>
  <c r="Y19" i="7" s="1"/>
  <c r="W20" i="7"/>
  <c r="W21" i="7"/>
  <c r="Y21" i="7" s="1"/>
  <c r="W22" i="7"/>
  <c r="Y22" i="7" s="1"/>
  <c r="W23" i="7"/>
  <c r="W24" i="7"/>
  <c r="W25" i="7"/>
  <c r="W26" i="7"/>
  <c r="W27" i="7"/>
  <c r="W28" i="7"/>
  <c r="W29" i="7"/>
  <c r="W30" i="7"/>
  <c r="W31" i="7"/>
  <c r="W32" i="7"/>
  <c r="Y32" i="7" s="1"/>
  <c r="W33" i="7"/>
  <c r="Y33" i="7" s="1"/>
  <c r="W34" i="7"/>
  <c r="Y34" i="7" s="1"/>
  <c r="W35" i="7"/>
  <c r="Y35" i="7" s="1"/>
  <c r="W36" i="7"/>
  <c r="Y36" i="7" s="1"/>
  <c r="W37" i="7"/>
  <c r="Y37" i="7" s="1"/>
  <c r="W38" i="7"/>
  <c r="Y38" i="7" s="1"/>
  <c r="W39" i="7"/>
  <c r="W40" i="7"/>
  <c r="W41" i="7"/>
  <c r="W42" i="7"/>
  <c r="W43" i="7"/>
  <c r="W44" i="7"/>
  <c r="W45" i="7"/>
  <c r="W46" i="7"/>
  <c r="W47" i="7"/>
  <c r="W48" i="7"/>
  <c r="W49" i="7"/>
  <c r="Y49" i="7" s="1"/>
  <c r="W50" i="7"/>
  <c r="Y50" i="7" s="1"/>
  <c r="W51" i="7"/>
  <c r="Y51" i="7" s="1"/>
  <c r="W52" i="7"/>
  <c r="Y52" i="7" s="1"/>
  <c r="W53" i="7"/>
  <c r="Y53" i="7" s="1"/>
  <c r="W54" i="7"/>
  <c r="Y54" i="7" s="1"/>
  <c r="W55" i="7"/>
  <c r="Y55" i="7" s="1"/>
  <c r="Y20" i="7"/>
  <c r="S29" i="7"/>
  <c r="L156" i="1"/>
  <c r="L157" i="1" s="1"/>
  <c r="S30" i="7"/>
  <c r="S28" i="7"/>
  <c r="S55" i="7"/>
  <c r="S54" i="7"/>
  <c r="S53" i="7"/>
  <c r="S52" i="7"/>
  <c r="S51" i="7"/>
  <c r="S50" i="7"/>
  <c r="S49" i="7"/>
  <c r="S48" i="7"/>
  <c r="S47" i="7"/>
  <c r="S38" i="7"/>
  <c r="S37" i="7"/>
  <c r="S36" i="7"/>
  <c r="S35" i="7"/>
  <c r="S34" i="7"/>
  <c r="S33" i="7"/>
  <c r="S32" i="7"/>
  <c r="S31" i="7"/>
  <c r="M36" i="7"/>
  <c r="O36" i="7" s="1"/>
  <c r="M35" i="7"/>
  <c r="O35" i="7" s="1"/>
  <c r="M32" i="7"/>
  <c r="O32" i="7" s="1"/>
  <c r="M31" i="7"/>
  <c r="O31" i="7" s="1"/>
  <c r="M38" i="7"/>
  <c r="L155" i="1"/>
  <c r="L148" i="1"/>
  <c r="L149" i="1" s="1"/>
  <c r="L150" i="1" s="1"/>
  <c r="I47" i="7"/>
  <c r="C47" i="7"/>
  <c r="E47" i="7" s="1"/>
  <c r="D133" i="1"/>
  <c r="I37" i="7"/>
  <c r="D134" i="1"/>
  <c r="D135" i="1"/>
  <c r="D136" i="1"/>
  <c r="F136" i="1" s="1"/>
  <c r="D137" i="1"/>
  <c r="F137" i="1" s="1"/>
  <c r="D138" i="1"/>
  <c r="D139" i="1"/>
  <c r="F139" i="1" s="1"/>
  <c r="D140" i="1"/>
  <c r="F140" i="1" s="1"/>
  <c r="D141" i="1"/>
  <c r="F141" i="1" s="1"/>
  <c r="F138" i="1"/>
  <c r="F135" i="1"/>
  <c r="AI55" i="7"/>
  <c r="M55" i="7"/>
  <c r="O55" i="7" s="1"/>
  <c r="I55" i="7"/>
  <c r="C55" i="7"/>
  <c r="E55" i="7" s="1"/>
  <c r="M54" i="7"/>
  <c r="O54" i="7" s="1"/>
  <c r="I54" i="7"/>
  <c r="C54" i="7"/>
  <c r="E54" i="7" s="1"/>
  <c r="M53" i="7"/>
  <c r="O53" i="7" s="1"/>
  <c r="I53" i="7"/>
  <c r="C53" i="7"/>
  <c r="E53" i="7" s="1"/>
  <c r="M52" i="7"/>
  <c r="O52" i="7" s="1"/>
  <c r="I52" i="7"/>
  <c r="C52" i="7"/>
  <c r="E52" i="7" s="1"/>
  <c r="AI51" i="7"/>
  <c r="M51" i="7"/>
  <c r="O51" i="7" s="1"/>
  <c r="I51" i="7"/>
  <c r="C51" i="7"/>
  <c r="E51" i="7" s="1"/>
  <c r="M50" i="7"/>
  <c r="O50" i="7" s="1"/>
  <c r="I50" i="7"/>
  <c r="C50" i="7"/>
  <c r="E50" i="7" s="1"/>
  <c r="M49" i="7"/>
  <c r="O49" i="7" s="1"/>
  <c r="I49" i="7"/>
  <c r="C49" i="7"/>
  <c r="E49" i="7" s="1"/>
  <c r="Y48" i="7"/>
  <c r="M48" i="7"/>
  <c r="O48" i="7" s="1"/>
  <c r="I48" i="7"/>
  <c r="C48" i="7"/>
  <c r="E48" i="7" s="1"/>
  <c r="AI47" i="7"/>
  <c r="M47" i="7"/>
  <c r="I46" i="7"/>
  <c r="I45" i="7"/>
  <c r="I44" i="7"/>
  <c r="I43" i="7"/>
  <c r="I42" i="7"/>
  <c r="I41" i="7"/>
  <c r="I40" i="7"/>
  <c r="I39" i="7"/>
  <c r="M37" i="7"/>
  <c r="O37" i="7" s="1"/>
  <c r="I38" i="7"/>
  <c r="AI35" i="7"/>
  <c r="M34" i="7"/>
  <c r="O34" i="7" s="1"/>
  <c r="M33" i="7"/>
  <c r="O33" i="7" s="1"/>
  <c r="AI31" i="7"/>
  <c r="Y31" i="7"/>
  <c r="M30" i="7"/>
  <c r="O30" i="7" s="1"/>
  <c r="S27" i="7"/>
  <c r="S26" i="7"/>
  <c r="S25" i="7"/>
  <c r="S24" i="7"/>
  <c r="S23" i="7"/>
  <c r="AI19" i="7"/>
  <c r="AI15" i="7"/>
  <c r="AC10" i="7"/>
  <c r="AC9" i="7"/>
  <c r="AI7" i="7"/>
  <c r="AC7" i="7"/>
  <c r="AC6" i="7"/>
  <c r="AC5" i="7"/>
  <c r="AC3" i="7"/>
  <c r="AC3" i="6"/>
  <c r="AC4" i="6"/>
  <c r="AC5" i="6"/>
  <c r="AC6" i="6"/>
  <c r="AC7" i="6"/>
  <c r="AC8" i="6"/>
  <c r="AC9" i="6"/>
  <c r="AC10" i="6"/>
  <c r="W15" i="6"/>
  <c r="W16" i="6"/>
  <c r="Y16" i="6" s="1"/>
  <c r="W19" i="6"/>
  <c r="Y19" i="6" s="1"/>
  <c r="S22" i="6"/>
  <c r="S23" i="6"/>
  <c r="S24" i="6"/>
  <c r="S25" i="6"/>
  <c r="M36" i="6"/>
  <c r="O36" i="6" s="1"/>
  <c r="M35" i="6"/>
  <c r="O35" i="6" s="1"/>
  <c r="M31" i="6"/>
  <c r="O31" i="6" s="1"/>
  <c r="M39" i="6"/>
  <c r="M40" i="6"/>
  <c r="M41" i="6"/>
  <c r="M42" i="6"/>
  <c r="M43" i="6"/>
  <c r="M44" i="6"/>
  <c r="M45" i="6"/>
  <c r="M46" i="6"/>
  <c r="M47" i="6"/>
  <c r="I38" i="6"/>
  <c r="I39" i="6"/>
  <c r="I40" i="6"/>
  <c r="I41" i="6"/>
  <c r="I42" i="6"/>
  <c r="I43" i="6"/>
  <c r="I44" i="6"/>
  <c r="I45" i="6"/>
  <c r="I46" i="6"/>
  <c r="I47" i="6"/>
  <c r="I55" i="6"/>
  <c r="I54" i="6"/>
  <c r="I53" i="6"/>
  <c r="I52" i="6"/>
  <c r="I51" i="6"/>
  <c r="I50" i="6"/>
  <c r="I49" i="6"/>
  <c r="I48" i="6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0" i="1"/>
  <c r="F90" i="1" s="1"/>
  <c r="AC55" i="6"/>
  <c r="W55" i="6"/>
  <c r="Y55" i="6" s="1"/>
  <c r="S55" i="6"/>
  <c r="M55" i="6"/>
  <c r="O55" i="6" s="1"/>
  <c r="C55" i="6"/>
  <c r="E55" i="6" s="1"/>
  <c r="AC54" i="6"/>
  <c r="W54" i="6"/>
  <c r="Y54" i="6" s="1"/>
  <c r="S54" i="6"/>
  <c r="M54" i="6"/>
  <c r="O54" i="6" s="1"/>
  <c r="C54" i="6"/>
  <c r="E54" i="6" s="1"/>
  <c r="AC53" i="6"/>
  <c r="W53" i="6"/>
  <c r="Y53" i="6" s="1"/>
  <c r="S53" i="6"/>
  <c r="M53" i="6"/>
  <c r="O53" i="6" s="1"/>
  <c r="C53" i="6"/>
  <c r="E53" i="6" s="1"/>
  <c r="AC52" i="6"/>
  <c r="W52" i="6"/>
  <c r="Y52" i="6" s="1"/>
  <c r="S52" i="6"/>
  <c r="M52" i="6"/>
  <c r="O52" i="6" s="1"/>
  <c r="C52" i="6"/>
  <c r="E52" i="6" s="1"/>
  <c r="AC51" i="6"/>
  <c r="W51" i="6"/>
  <c r="Y51" i="6" s="1"/>
  <c r="S51" i="6"/>
  <c r="M51" i="6"/>
  <c r="O51" i="6" s="1"/>
  <c r="C51" i="6"/>
  <c r="E51" i="6" s="1"/>
  <c r="AC50" i="6"/>
  <c r="W50" i="6"/>
  <c r="Y50" i="6" s="1"/>
  <c r="S50" i="6"/>
  <c r="M50" i="6"/>
  <c r="O50" i="6" s="1"/>
  <c r="C50" i="6"/>
  <c r="E50" i="6" s="1"/>
  <c r="AC49" i="6"/>
  <c r="W49" i="6"/>
  <c r="Y49" i="6" s="1"/>
  <c r="S49" i="6"/>
  <c r="M49" i="6"/>
  <c r="O49" i="6" s="1"/>
  <c r="C49" i="6"/>
  <c r="E49" i="6" s="1"/>
  <c r="AC48" i="6"/>
  <c r="W48" i="6"/>
  <c r="Y48" i="6" s="1"/>
  <c r="S48" i="6"/>
  <c r="M48" i="6"/>
  <c r="O48" i="6" s="1"/>
  <c r="C48" i="6"/>
  <c r="AC38" i="6"/>
  <c r="W38" i="6"/>
  <c r="Y38" i="6" s="1"/>
  <c r="S38" i="6"/>
  <c r="M38" i="6"/>
  <c r="O38" i="6" s="1"/>
  <c r="AC37" i="6"/>
  <c r="W37" i="6"/>
  <c r="Y37" i="6" s="1"/>
  <c r="S37" i="6"/>
  <c r="M37" i="6"/>
  <c r="O37" i="6" s="1"/>
  <c r="AC36" i="6"/>
  <c r="W36" i="6"/>
  <c r="Y36" i="6" s="1"/>
  <c r="S36" i="6"/>
  <c r="AC35" i="6"/>
  <c r="W35" i="6"/>
  <c r="Y35" i="6" s="1"/>
  <c r="S35" i="6"/>
  <c r="AC34" i="6"/>
  <c r="W34" i="6"/>
  <c r="Y34" i="6" s="1"/>
  <c r="S34" i="6"/>
  <c r="M34" i="6"/>
  <c r="O34" i="6" s="1"/>
  <c r="AC33" i="6"/>
  <c r="W33" i="6"/>
  <c r="Y33" i="6" s="1"/>
  <c r="S33" i="6"/>
  <c r="M33" i="6"/>
  <c r="O33" i="6" s="1"/>
  <c r="AC32" i="6"/>
  <c r="W32" i="6"/>
  <c r="Y32" i="6" s="1"/>
  <c r="S32" i="6"/>
  <c r="M32" i="6"/>
  <c r="O32" i="6" s="1"/>
  <c r="AC31" i="6"/>
  <c r="W31" i="6"/>
  <c r="Y31" i="6" s="1"/>
  <c r="S31" i="6"/>
  <c r="S30" i="6"/>
  <c r="S29" i="6"/>
  <c r="S28" i="6"/>
  <c r="S27" i="6"/>
  <c r="S26" i="6"/>
  <c r="AC22" i="6"/>
  <c r="AC21" i="6"/>
  <c r="W22" i="6"/>
  <c r="Y22" i="6" s="1"/>
  <c r="AC20" i="6"/>
  <c r="W21" i="6"/>
  <c r="Y21" i="6" s="1"/>
  <c r="AC19" i="6"/>
  <c r="W20" i="6"/>
  <c r="Y20" i="6" s="1"/>
  <c r="AC18" i="6"/>
  <c r="AC17" i="6"/>
  <c r="W18" i="6"/>
  <c r="Y18" i="6" s="1"/>
  <c r="AC16" i="6"/>
  <c r="W17" i="6"/>
  <c r="AC15" i="6"/>
  <c r="AI5" i="5"/>
  <c r="AI11" i="5"/>
  <c r="AI19" i="5"/>
  <c r="AI21" i="5"/>
  <c r="AI23" i="5"/>
  <c r="AI41" i="5"/>
  <c r="AI43" i="5"/>
  <c r="AI47" i="5"/>
  <c r="AI9" i="5"/>
  <c r="H72" i="1"/>
  <c r="H73" i="1"/>
  <c r="H74" i="1"/>
  <c r="H76" i="1"/>
  <c r="H77" i="1"/>
  <c r="H78" i="1"/>
  <c r="H80" i="1"/>
  <c r="AC11" i="5"/>
  <c r="AC12" i="5"/>
  <c r="AC13" i="5"/>
  <c r="AC56" i="5"/>
  <c r="AC55" i="5"/>
  <c r="AC54" i="5"/>
  <c r="AC53" i="5"/>
  <c r="AC52" i="5"/>
  <c r="AC51" i="5"/>
  <c r="AC50" i="5"/>
  <c r="AC49" i="5"/>
  <c r="AC39" i="5"/>
  <c r="AC38" i="5"/>
  <c r="AC37" i="5"/>
  <c r="AC36" i="5"/>
  <c r="AC35" i="5"/>
  <c r="AC34" i="5"/>
  <c r="AC33" i="5"/>
  <c r="AC32" i="5"/>
  <c r="AC31" i="5"/>
  <c r="AC25" i="5"/>
  <c r="AC24" i="5"/>
  <c r="AC23" i="5"/>
  <c r="AC22" i="5"/>
  <c r="AC21" i="5"/>
  <c r="AC20" i="5"/>
  <c r="AC19" i="5"/>
  <c r="AC18" i="5"/>
  <c r="AC17" i="5"/>
  <c r="W22" i="5"/>
  <c r="Y22" i="5" s="1"/>
  <c r="L67" i="1"/>
  <c r="S26" i="5"/>
  <c r="S27" i="5"/>
  <c r="S28" i="5"/>
  <c r="S29" i="5"/>
  <c r="S30" i="5"/>
  <c r="S39" i="5"/>
  <c r="M49" i="5"/>
  <c r="O49" i="5" s="1"/>
  <c r="M32" i="5"/>
  <c r="O32" i="5" s="1"/>
  <c r="H54" i="1"/>
  <c r="H57" i="1"/>
  <c r="H58" i="1"/>
  <c r="H61" i="1"/>
  <c r="H62" i="1"/>
  <c r="I40" i="5"/>
  <c r="I41" i="5"/>
  <c r="I56" i="5"/>
  <c r="W56" i="5"/>
  <c r="Y56" i="5" s="1"/>
  <c r="S56" i="5"/>
  <c r="M56" i="5"/>
  <c r="O56" i="5" s="1"/>
  <c r="C56" i="5"/>
  <c r="E56" i="5" s="1"/>
  <c r="W55" i="5"/>
  <c r="Y55" i="5" s="1"/>
  <c r="S55" i="5"/>
  <c r="M55" i="5"/>
  <c r="O55" i="5" s="1"/>
  <c r="I55" i="5"/>
  <c r="C55" i="5"/>
  <c r="E55" i="5" s="1"/>
  <c r="AI67" i="5"/>
  <c r="W54" i="5"/>
  <c r="Y54" i="5" s="1"/>
  <c r="S54" i="5"/>
  <c r="M54" i="5"/>
  <c r="O54" i="5" s="1"/>
  <c r="I54" i="5"/>
  <c r="C54" i="5"/>
  <c r="E54" i="5" s="1"/>
  <c r="W53" i="5"/>
  <c r="Y53" i="5" s="1"/>
  <c r="S53" i="5"/>
  <c r="M53" i="5"/>
  <c r="O53" i="5" s="1"/>
  <c r="I53" i="5"/>
  <c r="C53" i="5"/>
  <c r="E53" i="5" s="1"/>
  <c r="W52" i="5"/>
  <c r="Y52" i="5" s="1"/>
  <c r="S52" i="5"/>
  <c r="M52" i="5"/>
  <c r="O52" i="5" s="1"/>
  <c r="I52" i="5"/>
  <c r="C52" i="5"/>
  <c r="E52" i="5" s="1"/>
  <c r="W51" i="5"/>
  <c r="Y51" i="5" s="1"/>
  <c r="S51" i="5"/>
  <c r="M51" i="5"/>
  <c r="O51" i="5" s="1"/>
  <c r="I51" i="5"/>
  <c r="C51" i="5"/>
  <c r="E51" i="5" s="1"/>
  <c r="AI63" i="5"/>
  <c r="W50" i="5"/>
  <c r="Y50" i="5" s="1"/>
  <c r="S50" i="5"/>
  <c r="M50" i="5"/>
  <c r="O50" i="5" s="1"/>
  <c r="I50" i="5"/>
  <c r="C50" i="5"/>
  <c r="E50" i="5" s="1"/>
  <c r="W49" i="5"/>
  <c r="Y49" i="5" s="1"/>
  <c r="S49" i="5"/>
  <c r="I49" i="5"/>
  <c r="C49" i="5"/>
  <c r="E49" i="5" s="1"/>
  <c r="I48" i="5"/>
  <c r="I47" i="5"/>
  <c r="I46" i="5"/>
  <c r="I45" i="5"/>
  <c r="I44" i="5"/>
  <c r="I43" i="5"/>
  <c r="I42" i="5"/>
  <c r="M39" i="5"/>
  <c r="O39" i="5" s="1"/>
  <c r="M38" i="5"/>
  <c r="O38" i="5" s="1"/>
  <c r="W39" i="5"/>
  <c r="Y39" i="5" s="1"/>
  <c r="M37" i="5"/>
  <c r="O37" i="5" s="1"/>
  <c r="W38" i="5"/>
  <c r="Y38" i="5" s="1"/>
  <c r="S38" i="5"/>
  <c r="M36" i="5"/>
  <c r="O36" i="5" s="1"/>
  <c r="W37" i="5"/>
  <c r="Y37" i="5" s="1"/>
  <c r="S37" i="5"/>
  <c r="M35" i="5"/>
  <c r="O35" i="5" s="1"/>
  <c r="W36" i="5"/>
  <c r="Y36" i="5" s="1"/>
  <c r="S36" i="5"/>
  <c r="M34" i="5"/>
  <c r="O34" i="5" s="1"/>
  <c r="W35" i="5"/>
  <c r="Y35" i="5" s="1"/>
  <c r="S35" i="5"/>
  <c r="M33" i="5"/>
  <c r="O33" i="5" s="1"/>
  <c r="W34" i="5"/>
  <c r="Y34" i="5" s="1"/>
  <c r="S34" i="5"/>
  <c r="W33" i="5"/>
  <c r="Y33" i="5" s="1"/>
  <c r="S33" i="5"/>
  <c r="M31" i="5"/>
  <c r="O31" i="5" s="1"/>
  <c r="W32" i="5"/>
  <c r="Y32" i="5" s="1"/>
  <c r="S32" i="5"/>
  <c r="W31" i="5"/>
  <c r="Y31" i="5" s="1"/>
  <c r="S31" i="5"/>
  <c r="W25" i="5"/>
  <c r="Y25" i="5" s="1"/>
  <c r="W24" i="5"/>
  <c r="Y24" i="5" s="1"/>
  <c r="W23" i="5"/>
  <c r="Y23" i="5" s="1"/>
  <c r="W21" i="5"/>
  <c r="Y21" i="5" s="1"/>
  <c r="W20" i="5"/>
  <c r="Y20" i="5" s="1"/>
  <c r="W19" i="5"/>
  <c r="Y19" i="5" s="1"/>
  <c r="W18" i="5"/>
  <c r="Y18" i="5" s="1"/>
  <c r="W17" i="5"/>
  <c r="AC16" i="5"/>
  <c r="AC15" i="5"/>
  <c r="AC14" i="5"/>
  <c r="AI7" i="5"/>
  <c r="D47" i="1"/>
  <c r="D48" i="1"/>
  <c r="F48" i="1" s="1"/>
  <c r="D49" i="1"/>
  <c r="F49" i="1" s="1"/>
  <c r="D50" i="1"/>
  <c r="D51" i="1"/>
  <c r="F51" i="1" s="1"/>
  <c r="D52" i="1"/>
  <c r="F52" i="1" s="1"/>
  <c r="D53" i="1"/>
  <c r="F53" i="1" s="1"/>
  <c r="D46" i="1"/>
  <c r="L74" i="1"/>
  <c r="L75" i="1" s="1"/>
  <c r="L76" i="1" s="1"/>
  <c r="H75" i="1" s="1"/>
  <c r="L60" i="1"/>
  <c r="L61" i="1" s="1"/>
  <c r="L62" i="1" s="1"/>
  <c r="H55" i="1" s="1"/>
  <c r="F47" i="1"/>
  <c r="AI58" i="7" l="1"/>
  <c r="AI55" i="6"/>
  <c r="AI58" i="4"/>
  <c r="H60" i="1"/>
  <c r="H56" i="1"/>
  <c r="L68" i="1"/>
  <c r="L69" i="1" s="1"/>
  <c r="H59" i="1"/>
  <c r="H79" i="1"/>
  <c r="Y58" i="7"/>
  <c r="O56" i="7"/>
  <c r="E56" i="7"/>
  <c r="F143" i="1"/>
  <c r="F133" i="1"/>
  <c r="F134" i="1"/>
  <c r="Y56" i="7"/>
  <c r="O58" i="7"/>
  <c r="AI3" i="7"/>
  <c r="AI56" i="7" s="1"/>
  <c r="AI3" i="6"/>
  <c r="Y58" i="6"/>
  <c r="Y15" i="6"/>
  <c r="Y17" i="6"/>
  <c r="O56" i="6"/>
  <c r="O58" i="6"/>
  <c r="E58" i="6"/>
  <c r="F99" i="1"/>
  <c r="F98" i="1"/>
  <c r="E48" i="6"/>
  <c r="E56" i="6" s="1"/>
  <c r="Y59" i="5"/>
  <c r="O57" i="5"/>
  <c r="O59" i="5"/>
  <c r="F55" i="1"/>
  <c r="E57" i="5"/>
  <c r="E59" i="5"/>
  <c r="Y17" i="5"/>
  <c r="Y57" i="5" s="1"/>
  <c r="AI3" i="5"/>
  <c r="F46" i="1"/>
  <c r="F50" i="1"/>
  <c r="AI6" i="4"/>
  <c r="AC13" i="4"/>
  <c r="AC14" i="4"/>
  <c r="AC15" i="4"/>
  <c r="AC16" i="4"/>
  <c r="AC17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W18" i="4"/>
  <c r="W19" i="4"/>
  <c r="Y19" i="4" s="1"/>
  <c r="W20" i="4"/>
  <c r="Y20" i="4" s="1"/>
  <c r="W21" i="4"/>
  <c r="Y21" i="4" s="1"/>
  <c r="W22" i="4"/>
  <c r="Y22" i="4" s="1"/>
  <c r="W23" i="4"/>
  <c r="Y23" i="4" s="1"/>
  <c r="W24" i="4"/>
  <c r="Y24" i="4" s="1"/>
  <c r="W25" i="4"/>
  <c r="Y25" i="4" s="1"/>
  <c r="W26" i="4"/>
  <c r="Y26" i="4" s="1"/>
  <c r="W27" i="4"/>
  <c r="W28" i="4"/>
  <c r="W29" i="4"/>
  <c r="W30" i="4"/>
  <c r="W31" i="4"/>
  <c r="W32" i="4"/>
  <c r="Y32" i="4" s="1"/>
  <c r="W33" i="4"/>
  <c r="W34" i="4"/>
  <c r="Y34" i="4" s="1"/>
  <c r="W35" i="4"/>
  <c r="Y35" i="4" s="1"/>
  <c r="W36" i="4"/>
  <c r="Y36" i="4" s="1"/>
  <c r="W37" i="4"/>
  <c r="Y37" i="4" s="1"/>
  <c r="W38" i="4"/>
  <c r="Y38" i="4" s="1"/>
  <c r="W39" i="4"/>
  <c r="Y39" i="4" s="1"/>
  <c r="W40" i="4"/>
  <c r="Y40" i="4" s="1"/>
  <c r="W41" i="4"/>
  <c r="W42" i="4"/>
  <c r="W43" i="4"/>
  <c r="W44" i="4"/>
  <c r="W45" i="4"/>
  <c r="W46" i="4"/>
  <c r="W47" i="4"/>
  <c r="W48" i="4"/>
  <c r="Y48" i="4" s="1"/>
  <c r="W49" i="4"/>
  <c r="Y49" i="4" s="1"/>
  <c r="W50" i="4"/>
  <c r="Y50" i="4" s="1"/>
  <c r="W51" i="4"/>
  <c r="Y51" i="4" s="1"/>
  <c r="W52" i="4"/>
  <c r="W53" i="4"/>
  <c r="Y53" i="4" s="1"/>
  <c r="W54" i="4"/>
  <c r="Y54" i="4" s="1"/>
  <c r="W55" i="4"/>
  <c r="Y55" i="4" s="1"/>
  <c r="Y52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M32" i="4"/>
  <c r="M33" i="4"/>
  <c r="M34" i="4"/>
  <c r="M35" i="4"/>
  <c r="M36" i="4"/>
  <c r="M37" i="4"/>
  <c r="O37" i="4" s="1"/>
  <c r="M38" i="4"/>
  <c r="O38" i="4" s="1"/>
  <c r="M39" i="4"/>
  <c r="O39" i="4" s="1"/>
  <c r="M40" i="4"/>
  <c r="M41" i="4"/>
  <c r="M42" i="4"/>
  <c r="M43" i="4"/>
  <c r="M44" i="4"/>
  <c r="M45" i="4"/>
  <c r="M46" i="4"/>
  <c r="M47" i="4"/>
  <c r="M48" i="4"/>
  <c r="M49" i="4"/>
  <c r="O49" i="4" s="1"/>
  <c r="M50" i="4"/>
  <c r="M51" i="4"/>
  <c r="O51" i="4" s="1"/>
  <c r="M52" i="4"/>
  <c r="O52" i="4" s="1"/>
  <c r="M53" i="4"/>
  <c r="O53" i="4" s="1"/>
  <c r="M54" i="4"/>
  <c r="O54" i="4" s="1"/>
  <c r="M55" i="4"/>
  <c r="O55" i="4" s="1"/>
  <c r="I48" i="4"/>
  <c r="I41" i="4"/>
  <c r="I42" i="4"/>
  <c r="I43" i="4"/>
  <c r="I44" i="4"/>
  <c r="I45" i="4"/>
  <c r="I46" i="4"/>
  <c r="I47" i="4"/>
  <c r="I55" i="4"/>
  <c r="I54" i="4"/>
  <c r="I53" i="4"/>
  <c r="I52" i="4"/>
  <c r="I51" i="4"/>
  <c r="I50" i="4"/>
  <c r="I49" i="4"/>
  <c r="C48" i="4"/>
  <c r="E48" i="4" s="1"/>
  <c r="C49" i="4"/>
  <c r="E49" i="4" s="1"/>
  <c r="C50" i="4"/>
  <c r="C51" i="4"/>
  <c r="E51" i="4" s="1"/>
  <c r="C52" i="4"/>
  <c r="E52" i="4" s="1"/>
  <c r="C53" i="4"/>
  <c r="E53" i="4" s="1"/>
  <c r="C54" i="4"/>
  <c r="E54" i="4" s="1"/>
  <c r="C55" i="4"/>
  <c r="E55" i="4" s="1"/>
  <c r="AI49" i="4"/>
  <c r="AI51" i="4"/>
  <c r="AI52" i="4"/>
  <c r="AI53" i="4"/>
  <c r="AI54" i="4"/>
  <c r="AI55" i="4"/>
  <c r="AI34" i="4"/>
  <c r="L19" i="1"/>
  <c r="L20" i="1" s="1"/>
  <c r="L21" i="1" s="1"/>
  <c r="D5" i="1"/>
  <c r="D6" i="1"/>
  <c r="D7" i="1"/>
  <c r="D8" i="1"/>
  <c r="D9" i="1"/>
  <c r="D10" i="1"/>
  <c r="D11" i="1"/>
  <c r="D12" i="1"/>
  <c r="AI7" i="4"/>
  <c r="AI9" i="4"/>
  <c r="AI19" i="4"/>
  <c r="AI11" i="4" s="1"/>
  <c r="AI20" i="4"/>
  <c r="AI12" i="4" s="1"/>
  <c r="AI21" i="4"/>
  <c r="AI13" i="4" s="1"/>
  <c r="AI22" i="4"/>
  <c r="AI23" i="4"/>
  <c r="AI26" i="4"/>
  <c r="AI18" i="4" s="1"/>
  <c r="AI10" i="4" s="1"/>
  <c r="L26" i="1"/>
  <c r="L27" i="1" s="1"/>
  <c r="L28" i="1" s="1"/>
  <c r="AI33" i="4"/>
  <c r="AI25" i="4" s="1"/>
  <c r="AI35" i="4"/>
  <c r="AI36" i="4"/>
  <c r="AI37" i="4"/>
  <c r="AI39" i="4"/>
  <c r="L33" i="1"/>
  <c r="L34" i="1" s="1"/>
  <c r="L35" i="1" s="1"/>
  <c r="H34" i="1" s="1"/>
  <c r="AI58" i="6" l="1"/>
  <c r="AI56" i="6"/>
  <c r="H63" i="1"/>
  <c r="H67" i="1"/>
  <c r="H71" i="1"/>
  <c r="H64" i="1"/>
  <c r="H68" i="1"/>
  <c r="H65" i="1"/>
  <c r="H69" i="1"/>
  <c r="H66" i="1"/>
  <c r="H70" i="1"/>
  <c r="F142" i="1"/>
  <c r="Y56" i="6"/>
  <c r="F54" i="1"/>
  <c r="Y58" i="4"/>
  <c r="Y18" i="4"/>
  <c r="Y33" i="4"/>
  <c r="E58" i="4"/>
  <c r="E50" i="4"/>
  <c r="E56" i="4" s="1"/>
  <c r="F14" i="1"/>
  <c r="H32" i="1"/>
  <c r="H39" i="1"/>
  <c r="H35" i="1"/>
  <c r="H31" i="1"/>
  <c r="H37" i="1"/>
  <c r="H33" i="1"/>
  <c r="H36" i="1"/>
  <c r="H38" i="1"/>
  <c r="AI5" i="4"/>
  <c r="H14" i="1"/>
  <c r="H18" i="1"/>
  <c r="H15" i="1"/>
  <c r="H19" i="1"/>
  <c r="H16" i="1"/>
  <c r="H20" i="1"/>
  <c r="H13" i="1"/>
  <c r="H17" i="1"/>
  <c r="H21" i="1"/>
  <c r="AI38" i="4"/>
  <c r="Y56" i="4" l="1"/>
  <c r="H152" i="1" l="1"/>
  <c r="H156" i="1"/>
  <c r="H153" i="1"/>
  <c r="H157" i="1"/>
  <c r="H155" i="1"/>
  <c r="H154" i="1"/>
  <c r="H158" i="1"/>
  <c r="H151" i="1"/>
  <c r="H159" i="1"/>
  <c r="L162" i="1"/>
  <c r="L118" i="1"/>
  <c r="L111" i="1"/>
  <c r="L112" i="1" s="1"/>
  <c r="L113" i="1" s="1"/>
  <c r="L104" i="1"/>
  <c r="H107" i="1" l="1"/>
  <c r="H111" i="1"/>
  <c r="H108" i="1"/>
  <c r="H112" i="1"/>
  <c r="H109" i="1"/>
  <c r="H113" i="1"/>
  <c r="H106" i="1"/>
  <c r="H110" i="1"/>
  <c r="L119" i="1"/>
  <c r="L120" i="1" s="1"/>
  <c r="L163" i="1"/>
  <c r="L164" i="1" s="1"/>
  <c r="F8" i="1"/>
  <c r="L105" i="1"/>
  <c r="L106" i="1" s="1"/>
  <c r="F5" i="1"/>
  <c r="F9" i="1"/>
  <c r="F7" i="1"/>
  <c r="F6" i="1"/>
  <c r="H101" i="1" l="1"/>
  <c r="H105" i="1"/>
  <c r="H98" i="1"/>
  <c r="H102" i="1"/>
  <c r="H99" i="1"/>
  <c r="H103" i="1"/>
  <c r="H100" i="1"/>
  <c r="H104" i="1"/>
  <c r="H117" i="1"/>
  <c r="H115" i="1"/>
  <c r="H119" i="1"/>
  <c r="H116" i="1"/>
  <c r="H120" i="1"/>
  <c r="H121" i="1"/>
  <c r="H114" i="1"/>
  <c r="H118" i="1"/>
  <c r="H25" i="1"/>
  <c r="H29" i="1"/>
  <c r="H23" i="1"/>
  <c r="H24" i="1"/>
  <c r="H22" i="1"/>
  <c r="H26" i="1"/>
  <c r="H30" i="1"/>
  <c r="H27" i="1"/>
  <c r="H28" i="1"/>
  <c r="H163" i="1"/>
  <c r="H167" i="1"/>
  <c r="H166" i="1"/>
  <c r="H160" i="1"/>
  <c r="H164" i="1"/>
  <c r="H168" i="1"/>
  <c r="H162" i="1"/>
  <c r="H161" i="1"/>
  <c r="H165" i="1"/>
  <c r="H143" i="1"/>
  <c r="H147" i="1"/>
  <c r="H144" i="1"/>
  <c r="H148" i="1"/>
  <c r="H142" i="1"/>
  <c r="H146" i="1"/>
  <c r="H145" i="1"/>
  <c r="H149" i="1"/>
  <c r="H150" i="1"/>
  <c r="F12" i="1"/>
  <c r="F11" i="1"/>
  <c r="F10" i="1"/>
  <c r="F13" i="1" l="1"/>
  <c r="F84" i="1" l="1"/>
  <c r="O35" i="4" l="1"/>
  <c r="O36" i="4"/>
  <c r="O33" i="4"/>
  <c r="O34" i="4"/>
  <c r="O58" i="4"/>
  <c r="O50" i="4"/>
  <c r="O40" i="4"/>
  <c r="O32" i="4"/>
  <c r="O48" i="4"/>
  <c r="O56" i="4" l="1"/>
  <c r="AI48" i="4" l="1"/>
  <c r="AI40" i="4"/>
  <c r="AI32" i="4"/>
  <c r="AI24" i="4"/>
  <c r="AI50" i="4"/>
  <c r="AI56" i="4" l="1"/>
  <c r="AI72" i="5"/>
  <c r="AI69" i="5"/>
  <c r="AI70" i="5" s="1"/>
</calcChain>
</file>

<file path=xl/sharedStrings.xml><?xml version="1.0" encoding="utf-8"?>
<sst xmlns="http://schemas.openxmlformats.org/spreadsheetml/2006/main" count="101" uniqueCount="21">
  <si>
    <t>Tetra</t>
  </si>
  <si>
    <t>min</t>
  </si>
  <si>
    <t>TET teórico</t>
  </si>
  <si>
    <t>Ce</t>
  </si>
  <si>
    <t>K</t>
  </si>
  <si>
    <t>Resolución GRG (Generalized Reduced Gradient) Nonlinear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</si>
  <si>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</si>
  <si>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CIP teórico</t>
  </si>
  <si>
    <t>SDZ teórico</t>
  </si>
  <si>
    <t>SMX teórico</t>
  </si>
  <si>
    <t>CIP</t>
  </si>
  <si>
    <t>SDZ</t>
  </si>
  <si>
    <t>SMX</t>
  </si>
  <si>
    <t>conc/min</t>
  </si>
  <si>
    <t>TET</t>
  </si>
  <si>
    <t>TET exp.</t>
  </si>
  <si>
    <t>CIP exp.</t>
  </si>
  <si>
    <t>SDZ exp.</t>
  </si>
  <si>
    <t>SMX exp.</t>
  </si>
  <si>
    <t>Desv &lt;Ct&gt;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</si>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</sst>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2"/>
      <color rgb="FF0070C0"/>
      <name val="Calibri"/>
      <family val="2"/>
    </font>
    <font>
      <sz val="12"/>
      <color rgb="FF00B050"/>
      <name val="Calibri"/>
      <family val="2"/>
    </font>
    <font>
      <sz val="12"/>
      <color rgb="FFFF0000"/>
      <name val="Calibri"/>
      <family val="2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u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/>
    <xf numFmtId="0" fontId="4" fillId="0" borderId="0" xfId="1"/>
    <xf numFmtId="0" fontId="4" fillId="2" borderId="0" xfId="1" applyFill="1"/>
    <xf numFmtId="0" fontId="5" fillId="0" borderId="0" xfId="1" applyFont="1"/>
    <xf numFmtId="0" fontId="3" fillId="0" borderId="0" xfId="1" applyFont="1"/>
    <xf numFmtId="0" fontId="4" fillId="0" borderId="0" xfId="1" applyBorder="1"/>
    <xf numFmtId="0" fontId="4" fillId="0" borderId="1" xfId="1" applyBorder="1"/>
    <xf numFmtId="164" fontId="5" fillId="3" borderId="1" xfId="1" applyNumberFormat="1" applyFont="1" applyFill="1" applyBorder="1" applyAlignment="1">
      <alignment horizontal="right"/>
    </xf>
    <xf numFmtId="0" fontId="5" fillId="3" borderId="1" xfId="1" applyFont="1" applyFill="1" applyBorder="1"/>
    <xf numFmtId="0" fontId="6" fillId="0" borderId="0" xfId="1" applyFont="1"/>
    <xf numFmtId="0" fontId="4" fillId="3" borderId="0" xfId="1" applyFill="1" applyAlignment="1">
      <alignment horizontal="right"/>
    </xf>
    <xf numFmtId="0" fontId="4" fillId="3" borderId="0" xfId="1" applyFill="1"/>
    <xf numFmtId="0" fontId="4" fillId="0" borderId="0" xfId="1" applyFont="1" applyFill="1"/>
    <xf numFmtId="0" fontId="8" fillId="0" borderId="0" xfId="0" applyFont="1" applyFill="1" applyBorder="1"/>
    <xf numFmtId="0" fontId="9" fillId="5" borderId="0" xfId="0" applyFont="1" applyFill="1" applyBorder="1"/>
    <xf numFmtId="2" fontId="4" fillId="0" borderId="0" xfId="1" applyNumberFormat="1"/>
    <xf numFmtId="0" fontId="10" fillId="0" borderId="0" xfId="0" applyFont="1" applyFill="1" applyBorder="1"/>
    <xf numFmtId="2" fontId="9" fillId="5" borderId="0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2" fontId="5" fillId="0" borderId="0" xfId="1" applyNumberFormat="1" applyFont="1"/>
    <xf numFmtId="0" fontId="4" fillId="0" borderId="0" xfId="1" applyFill="1"/>
    <xf numFmtId="0" fontId="9" fillId="0" borderId="0" xfId="0" applyFont="1" applyFill="1" applyBorder="1"/>
    <xf numFmtId="2" fontId="4" fillId="0" borderId="0" xfId="1" applyNumberFormat="1" applyFill="1"/>
    <xf numFmtId="0" fontId="9" fillId="6" borderId="0" xfId="0" applyFont="1" applyFill="1" applyBorder="1"/>
    <xf numFmtId="2" fontId="15" fillId="0" borderId="0" xfId="1" applyNumberFormat="1" applyFont="1"/>
    <xf numFmtId="2" fontId="16" fillId="0" borderId="0" xfId="1" applyNumberFormat="1" applyFont="1"/>
    <xf numFmtId="2" fontId="17" fillId="0" borderId="0" xfId="1" applyNumberFormat="1" applyFont="1"/>
    <xf numFmtId="0" fontId="15" fillId="7" borderId="0" xfId="1" applyFont="1" applyFill="1"/>
    <xf numFmtId="2" fontId="18" fillId="5" borderId="0" xfId="0" applyNumberFormat="1" applyFont="1" applyFill="1" applyBorder="1"/>
    <xf numFmtId="1" fontId="2" fillId="4" borderId="0" xfId="0" applyNumberFormat="1" applyFont="1" applyFill="1"/>
    <xf numFmtId="2" fontId="0" fillId="2" borderId="0" xfId="0" applyNumberFormat="1" applyFill="1"/>
    <xf numFmtId="2" fontId="3" fillId="0" borderId="0" xfId="0" applyNumberFormat="1" applyFont="1" applyFill="1"/>
    <xf numFmtId="2" fontId="10" fillId="0" borderId="0" xfId="0" applyNumberFormat="1" applyFont="1" applyFill="1" applyBorder="1"/>
    <xf numFmtId="0" fontId="4" fillId="0" borderId="0" xfId="1" applyFill="1" applyBorder="1"/>
    <xf numFmtId="0" fontId="4" fillId="0" borderId="0" xfId="1" applyFill="1" applyBorder="1" applyAlignment="1">
      <alignment horizontal="right"/>
    </xf>
    <xf numFmtId="0" fontId="5" fillId="0" borderId="0" xfId="1" applyFont="1" applyFill="1" applyBorder="1"/>
    <xf numFmtId="2" fontId="19" fillId="0" borderId="0" xfId="0" applyNumberFormat="1" applyFont="1" applyFill="1"/>
    <xf numFmtId="0" fontId="20" fillId="0" borderId="0" xfId="1" applyFont="1"/>
    <xf numFmtId="0" fontId="21" fillId="0" borderId="0" xfId="1" applyFont="1"/>
    <xf numFmtId="2" fontId="4" fillId="0" borderId="0" xfId="1" applyNumberFormat="1" applyFill="1" applyBorder="1"/>
    <xf numFmtId="2" fontId="15" fillId="0" borderId="0" xfId="1" applyNumberFormat="1" applyFont="1" applyFill="1" applyBorder="1"/>
    <xf numFmtId="2" fontId="17" fillId="0" borderId="0" xfId="1" applyNumberFormat="1" applyFont="1" applyFill="1" applyBorder="1"/>
    <xf numFmtId="2" fontId="16" fillId="0" borderId="0" xfId="1" applyNumberFormat="1" applyFont="1" applyFill="1" applyBorder="1"/>
    <xf numFmtId="0" fontId="6" fillId="0" borderId="0" xfId="1" applyFont="1" applyFill="1" applyBorder="1"/>
    <xf numFmtId="2" fontId="5" fillId="0" borderId="0" xfId="1" applyNumberFormat="1" applyFont="1" applyFill="1" applyBorder="1"/>
    <xf numFmtId="0" fontId="19" fillId="0" borderId="0" xfId="1" applyFont="1"/>
    <xf numFmtId="1" fontId="2" fillId="4" borderId="2" xfId="0" applyNumberFormat="1" applyFont="1" applyFill="1" applyBorder="1"/>
    <xf numFmtId="2" fontId="0" fillId="2" borderId="3" xfId="0" applyNumberFormat="1" applyFill="1" applyBorder="1"/>
    <xf numFmtId="0" fontId="4" fillId="0" borderId="3" xfId="1" applyBorder="1"/>
    <xf numFmtId="0" fontId="4" fillId="0" borderId="4" xfId="1" applyBorder="1"/>
    <xf numFmtId="1" fontId="2" fillId="4" borderId="5" xfId="0" applyNumberFormat="1" applyFont="1" applyFill="1" applyBorder="1"/>
    <xf numFmtId="2" fontId="0" fillId="2" borderId="0" xfId="0" applyNumberFormat="1" applyFill="1" applyBorder="1"/>
    <xf numFmtId="0" fontId="4" fillId="0" borderId="6" xfId="1" applyBorder="1"/>
    <xf numFmtId="0" fontId="4" fillId="0" borderId="5" xfId="1" applyBorder="1"/>
    <xf numFmtId="0" fontId="4" fillId="3" borderId="0" xfId="1" applyFill="1" applyBorder="1" applyAlignment="1">
      <alignment horizontal="right"/>
    </xf>
    <xf numFmtId="0" fontId="4" fillId="3" borderId="6" xfId="1" applyFill="1" applyBorder="1"/>
    <xf numFmtId="2" fontId="5" fillId="3" borderId="7" xfId="1" applyNumberFormat="1" applyFont="1" applyFill="1" applyBorder="1" applyAlignment="1">
      <alignment horizontal="right"/>
    </xf>
    <xf numFmtId="165" fontId="5" fillId="3" borderId="7" xfId="1" applyNumberFormat="1" applyFont="1" applyFill="1" applyBorder="1"/>
    <xf numFmtId="0" fontId="4" fillId="0" borderId="8" xfId="1" applyBorder="1"/>
    <xf numFmtId="0" fontId="4" fillId="0" borderId="9" xfId="1" applyBorder="1"/>
    <xf numFmtId="0" fontId="4" fillId="0" borderId="10" xfId="1" applyBorder="1"/>
    <xf numFmtId="0" fontId="4" fillId="0" borderId="2" xfId="1" applyBorder="1"/>
    <xf numFmtId="2" fontId="5" fillId="0" borderId="3" xfId="1" applyNumberFormat="1" applyFont="1" applyFill="1" applyBorder="1"/>
    <xf numFmtId="0" fontId="20" fillId="0" borderId="4" xfId="1" applyFont="1" applyBorder="1"/>
    <xf numFmtId="0" fontId="20" fillId="0" borderId="6" xfId="1" applyFont="1" applyBorder="1"/>
    <xf numFmtId="0" fontId="9" fillId="0" borderId="5" xfId="0" applyFont="1" applyFill="1" applyBorder="1"/>
    <xf numFmtId="0" fontId="4" fillId="0" borderId="6" xfId="1" applyFill="1" applyBorder="1"/>
    <xf numFmtId="2" fontId="4" fillId="0" borderId="2" xfId="1" applyNumberFormat="1" applyBorder="1"/>
    <xf numFmtId="2" fontId="3" fillId="0" borderId="3" xfId="0" applyNumberFormat="1" applyFont="1" applyFill="1" applyBorder="1"/>
    <xf numFmtId="0" fontId="20" fillId="0" borderId="3" xfId="1" applyFont="1" applyBorder="1"/>
    <xf numFmtId="2" fontId="4" fillId="0" borderId="5" xfId="1" applyNumberFormat="1" applyBorder="1"/>
    <xf numFmtId="2" fontId="3" fillId="0" borderId="0" xfId="0" applyNumberFormat="1" applyFont="1" applyFill="1" applyBorder="1"/>
    <xf numFmtId="0" fontId="20" fillId="0" borderId="0" xfId="1" applyFont="1" applyBorder="1"/>
    <xf numFmtId="0" fontId="5" fillId="3" borderId="7" xfId="1" applyFont="1" applyFill="1" applyBorder="1"/>
    <xf numFmtId="2" fontId="10" fillId="0" borderId="3" xfId="0" applyNumberFormat="1" applyFont="1" applyFill="1" applyBorder="1"/>
    <xf numFmtId="1" fontId="4" fillId="0" borderId="5" xfId="1" applyNumberFormat="1" applyBorder="1"/>
    <xf numFmtId="0" fontId="22" fillId="0" borderId="0" xfId="1" applyFont="1"/>
    <xf numFmtId="2" fontId="22" fillId="0" borderId="2" xfId="1" applyNumberFormat="1" applyFont="1" applyFill="1" applyBorder="1"/>
    <xf numFmtId="2" fontId="19" fillId="0" borderId="3" xfId="0" applyNumberFormat="1" applyFont="1" applyFill="1" applyBorder="1"/>
    <xf numFmtId="2" fontId="22" fillId="0" borderId="5" xfId="1" applyNumberFormat="1" applyFont="1" applyFill="1" applyBorder="1"/>
    <xf numFmtId="2" fontId="19" fillId="0" borderId="0" xfId="0" applyNumberFormat="1" applyFont="1" applyFill="1" applyBorder="1"/>
    <xf numFmtId="2" fontId="22" fillId="0" borderId="5" xfId="1" applyNumberFormat="1" applyFont="1" applyBorder="1"/>
    <xf numFmtId="0" fontId="22" fillId="0" borderId="5" xfId="1" applyFont="1" applyBorder="1"/>
    <xf numFmtId="0" fontId="23" fillId="0" borderId="5" xfId="0" applyFont="1" applyFill="1" applyBorder="1"/>
    <xf numFmtId="1" fontId="20" fillId="4" borderId="5" xfId="0" applyNumberFormat="1" applyFont="1" applyFill="1" applyBorder="1"/>
    <xf numFmtId="0" fontId="22" fillId="0" borderId="8" xfId="1" applyFont="1" applyBorder="1"/>
    <xf numFmtId="0" fontId="24" fillId="0" borderId="0" xfId="1" applyFont="1" applyFill="1"/>
    <xf numFmtId="2" fontId="3" fillId="0" borderId="0" xfId="1" applyNumberFormat="1" applyFont="1"/>
    <xf numFmtId="2" fontId="8" fillId="2" borderId="0" xfId="0" applyNumberFormat="1" applyFont="1" applyFill="1" applyBorder="1"/>
    <xf numFmtId="2" fontId="12" fillId="0" borderId="0" xfId="0" applyNumberFormat="1" applyFont="1" applyFill="1" applyBorder="1"/>
    <xf numFmtId="2" fontId="12" fillId="0" borderId="3" xfId="0" applyNumberFormat="1" applyFont="1" applyFill="1" applyBorder="1"/>
    <xf numFmtId="0" fontId="21" fillId="0" borderId="0" xfId="1" applyFont="1" applyBorder="1"/>
    <xf numFmtId="0" fontId="19" fillId="0" borderId="0" xfId="1" applyFont="1" applyBorder="1"/>
    <xf numFmtId="2" fontId="11" fillId="0" borderId="0" xfId="0" applyNumberFormat="1" applyFont="1" applyFill="1" applyBorder="1"/>
    <xf numFmtId="2" fontId="8" fillId="2" borderId="3" xfId="0" applyNumberFormat="1" applyFont="1" applyFill="1" applyBorder="1"/>
    <xf numFmtId="2" fontId="4" fillId="0" borderId="2" xfId="1" applyNumberFormat="1" applyFill="1" applyBorder="1"/>
    <xf numFmtId="2" fontId="11" fillId="0" borderId="3" xfId="0" applyNumberFormat="1" applyFont="1" applyFill="1" applyBorder="1"/>
    <xf numFmtId="2" fontId="4" fillId="0" borderId="5" xfId="1" applyNumberFormat="1" applyFill="1" applyBorder="1"/>
    <xf numFmtId="0" fontId="3" fillId="0" borderId="0" xfId="1" applyFont="1" applyFill="1"/>
    <xf numFmtId="0" fontId="4" fillId="0" borderId="0" xfId="1" applyFill="1" applyAlignment="1">
      <alignment horizontal="right"/>
    </xf>
    <xf numFmtId="164" fontId="5" fillId="3" borderId="7" xfId="1" applyNumberFormat="1" applyFont="1" applyFill="1" applyBorder="1" applyAlignment="1">
      <alignment horizontal="right"/>
    </xf>
    <xf numFmtId="2" fontId="17" fillId="0" borderId="2" xfId="1" applyNumberFormat="1" applyFont="1" applyBorder="1"/>
    <xf numFmtId="0" fontId="11" fillId="0" borderId="3" xfId="0" applyFont="1" applyFill="1" applyBorder="1"/>
    <xf numFmtId="2" fontId="17" fillId="0" borderId="5" xfId="1" applyNumberFormat="1" applyFont="1" applyBorder="1"/>
    <xf numFmtId="2" fontId="22" fillId="0" borderId="2" xfId="1" applyNumberFormat="1" applyFont="1" applyBorder="1"/>
    <xf numFmtId="0" fontId="10" fillId="0" borderId="3" xfId="0" applyFont="1" applyFill="1" applyBorder="1"/>
    <xf numFmtId="2" fontId="5" fillId="0" borderId="0" xfId="1" applyNumberFormat="1" applyFont="1" applyFill="1" applyBorder="1" applyAlignment="1">
      <alignment horizontal="right"/>
    </xf>
    <xf numFmtId="0" fontId="4" fillId="0" borderId="11" xfId="1" applyBorder="1"/>
    <xf numFmtId="0" fontId="5" fillId="3" borderId="11" xfId="1" applyFont="1" applyFill="1" applyBorder="1"/>
    <xf numFmtId="0" fontId="4" fillId="0" borderId="0" xfId="1" applyFont="1" applyFill="1" applyBorder="1"/>
    <xf numFmtId="0" fontId="3" fillId="0" borderId="0" xfId="1" applyFont="1" applyFill="1" applyBorder="1"/>
    <xf numFmtId="2" fontId="14" fillId="0" borderId="2" xfId="1" applyNumberFormat="1" applyFont="1" applyBorder="1"/>
    <xf numFmtId="2" fontId="14" fillId="0" borderId="5" xfId="1" applyNumberFormat="1" applyFont="1" applyBorder="1"/>
    <xf numFmtId="2" fontId="13" fillId="0" borderId="5" xfId="1" applyNumberFormat="1" applyFont="1" applyBorder="1"/>
    <xf numFmtId="2" fontId="5" fillId="0" borderId="5" xfId="1" applyNumberFormat="1" applyFont="1" applyBorder="1"/>
    <xf numFmtId="2" fontId="13" fillId="0" borderId="2" xfId="1" applyNumberFormat="1" applyFont="1" applyBorder="1"/>
    <xf numFmtId="2" fontId="5" fillId="0" borderId="2" xfId="1" applyNumberFormat="1" applyFont="1" applyBorder="1"/>
    <xf numFmtId="0" fontId="4" fillId="0" borderId="3" xfId="1" applyFill="1" applyBorder="1"/>
    <xf numFmtId="0" fontId="5" fillId="3" borderId="12" xfId="1" applyFont="1" applyFill="1" applyBorder="1"/>
    <xf numFmtId="0" fontId="16" fillId="0" borderId="0" xfId="0" applyFont="1"/>
    <xf numFmtId="0" fontId="5" fillId="0" borderId="0" xfId="0" applyFont="1"/>
    <xf numFmtId="0" fontId="1" fillId="0" borderId="1" xfId="1" applyFont="1" applyBorder="1"/>
    <xf numFmtId="2" fontId="4" fillId="0" borderId="6" xfId="1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Hoja1!$B$4:$B$12</c:f>
              <c:numCache>
                <c:formatCode>0</c:formatCode>
                <c:ptCount val="9"/>
                <c:pt idx="0">
                  <c:v>180</c:v>
                </c:pt>
                <c:pt idx="1">
                  <c:v>120</c:v>
                </c:pt>
                <c:pt idx="2">
                  <c:v>90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30</c:v>
                </c:pt>
                <c:pt idx="7">
                  <c:v>15</c:v>
                </c:pt>
                <c:pt idx="8">
                  <c:v>0</c:v>
                </c:pt>
              </c:numCache>
            </c:numRef>
          </c:xVal>
          <c:yVal>
            <c:numRef>
              <c:f>Hoja1!$C$4:$C$12</c:f>
              <c:numCache>
                <c:formatCode>0.00</c:formatCode>
                <c:ptCount val="9"/>
                <c:pt idx="1">
                  <c:v>941.08461605202865</c:v>
                </c:pt>
                <c:pt idx="2">
                  <c:v>946.050448427432</c:v>
                </c:pt>
                <c:pt idx="3">
                  <c:v>954.11641997499271</c:v>
                </c:pt>
                <c:pt idx="4">
                  <c:v>960.23750496814307</c:v>
                </c:pt>
                <c:pt idx="5">
                  <c:v>964.30420941019759</c:v>
                </c:pt>
                <c:pt idx="6">
                  <c:v>971.27592977799338</c:v>
                </c:pt>
                <c:pt idx="7">
                  <c:v>988.43187937315281</c:v>
                </c:pt>
                <c:pt idx="8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80-468E-B46D-6B25CCF5A77B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D80-468E-B46D-6B25CCF5A77B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D80-468E-B46D-6B25CCF5A77B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3D80-468E-B46D-6B25CCF5A77B}"/>
            </c:ext>
          </c:extLst>
        </c:ser>
        <c:ser>
          <c:idx val="4"/>
          <c:order val="4"/>
          <c:tx>
            <c:v>TET Ajuste</c:v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Hoja1!$B$4:$B$12</c:f>
              <c:numCache>
                <c:formatCode>0</c:formatCode>
                <c:ptCount val="9"/>
                <c:pt idx="0">
                  <c:v>180</c:v>
                </c:pt>
                <c:pt idx="1">
                  <c:v>120</c:v>
                </c:pt>
                <c:pt idx="2">
                  <c:v>90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30</c:v>
                </c:pt>
                <c:pt idx="7">
                  <c:v>15</c:v>
                </c:pt>
                <c:pt idx="8">
                  <c:v>0</c:v>
                </c:pt>
              </c:numCache>
            </c:numRef>
          </c:xVal>
          <c:yVal>
            <c:numRef>
              <c:f>Hoja1!$D$4:$D$12</c:f>
              <c:numCache>
                <c:formatCode>General</c:formatCode>
                <c:ptCount val="9"/>
                <c:pt idx="1">
                  <c:v>930.2253141360452</c:v>
                </c:pt>
                <c:pt idx="2">
                  <c:v>947.1987479607252</c:v>
                </c:pt>
                <c:pt idx="3">
                  <c:v>955.80125426563836</c:v>
                </c:pt>
                <c:pt idx="4">
                  <c:v>964.48188896217505</c:v>
                </c:pt>
                <c:pt idx="5">
                  <c:v>973.24136161628746</c:v>
                </c:pt>
                <c:pt idx="6">
                  <c:v>982.08038823824143</c:v>
                </c:pt>
                <c:pt idx="7">
                  <c:v>990.99969134114338</c:v>
                </c:pt>
                <c:pt idx="8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80-468E-B46D-6B25CCF5A77B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D80-468E-B46D-6B25CCF5A77B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3D80-468E-B46D-6B25CCF5A77B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3D80-468E-B46D-6B25CCF5A77B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3D80-468E-B46D-6B25CCF5A77B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3D80-468E-B46D-6B25CCF5A77B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3D80-468E-B46D-6B25CCF5A77B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3D80-468E-B46D-6B25CCF5A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68274292411844"/>
          <c:y val="0.14175681844117313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A47-47BC-967A-8F021ADE0A28}"/>
              </c:ext>
            </c:extLst>
          </c:dPt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TET!$AF$5:$AF$55</c:f>
              <c:numCache>
                <c:formatCode>0.00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47-47BC-967A-8F021ADE0A28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TET!$AG$5:$AG$55</c:f>
              <c:numCache>
                <c:formatCode>General</c:formatCode>
                <c:ptCount val="51"/>
                <c:pt idx="0">
                  <c:v>12.530533669392877</c:v>
                </c:pt>
                <c:pt idx="1">
                  <c:v>13.089695467357298</c:v>
                </c:pt>
                <c:pt idx="2">
                  <c:v>13.37856491570629</c:v>
                </c:pt>
                <c:pt idx="3">
                  <c:v>13.525381508260551</c:v>
                </c:pt>
                <c:pt idx="4">
                  <c:v>13.673809268528618</c:v>
                </c:pt>
                <c:pt idx="5">
                  <c:v>13.823865877491617</c:v>
                </c:pt>
                <c:pt idx="6">
                  <c:v>13.975569210162053</c:v>
                </c:pt>
                <c:pt idx="7">
                  <c:v>14.128937337713117</c:v>
                </c:pt>
                <c:pt idx="8">
                  <c:v>14.283988529631349</c:v>
                </c:pt>
                <c:pt idx="9">
                  <c:v>14.696110776322723</c:v>
                </c:pt>
                <c:pt idx="10">
                  <c:v>18.281098636784776</c:v>
                </c:pt>
                <c:pt idx="11">
                  <c:v>26.302806108566266</c:v>
                </c:pt>
                <c:pt idx="12">
                  <c:v>54.450474268409451</c:v>
                </c:pt>
                <c:pt idx="13">
                  <c:v>73.559492596624622</c:v>
                </c:pt>
                <c:pt idx="14">
                  <c:v>76.842007070700632</c:v>
                </c:pt>
                <c:pt idx="15">
                  <c:v>78.53779199158727</c:v>
                </c:pt>
                <c:pt idx="16">
                  <c:v>79.399667019259567</c:v>
                </c:pt>
                <c:pt idx="17">
                  <c:v>80.271000277733748</c:v>
                </c:pt>
                <c:pt idx="18">
                  <c:v>81.151895561790965</c:v>
                </c:pt>
                <c:pt idx="19">
                  <c:v>82.042457805258039</c:v>
                </c:pt>
                <c:pt idx="20">
                  <c:v>82.942793093507362</c:v>
                </c:pt>
                <c:pt idx="21">
                  <c:v>83.853008676093921</c:v>
                </c:pt>
                <c:pt idx="22">
                  <c:v>84.256112407048079</c:v>
                </c:pt>
                <c:pt idx="23">
                  <c:v>112.72007008746991</c:v>
                </c:pt>
                <c:pt idx="24">
                  <c:v>162.18139877484799</c:v>
                </c:pt>
                <c:pt idx="25">
                  <c:v>233.34625402694908</c:v>
                </c:pt>
                <c:pt idx="26">
                  <c:v>335.73809746209906</c:v>
                </c:pt>
                <c:pt idx="27">
                  <c:v>415.1734106783743</c:v>
                </c:pt>
                <c:pt idx="28">
                  <c:v>433.70008455412386</c:v>
                </c:pt>
                <c:pt idx="29">
                  <c:v>443.27117843377033</c:v>
                </c:pt>
                <c:pt idx="30">
                  <c:v>448.13564367389148</c:v>
                </c:pt>
                <c:pt idx="31">
                  <c:v>453.05349163597521</c:v>
                </c:pt>
                <c:pt idx="32">
                  <c:v>458.0253081428948</c:v>
                </c:pt>
                <c:pt idx="33">
                  <c:v>463.05168544635342</c:v>
                </c:pt>
                <c:pt idx="34">
                  <c:v>468.13322229743443</c:v>
                </c:pt>
                <c:pt idx="35">
                  <c:v>473.27052401792525</c:v>
                </c:pt>
                <c:pt idx="36">
                  <c:v>449.15936417920813</c:v>
                </c:pt>
                <c:pt idx="37">
                  <c:v>483.05926554300669</c:v>
                </c:pt>
                <c:pt idx="38">
                  <c:v>519.5177316482426</c:v>
                </c:pt>
                <c:pt idx="39">
                  <c:v>558.72786788085386</c:v>
                </c:pt>
                <c:pt idx="40">
                  <c:v>600.89735408310378</c:v>
                </c:pt>
                <c:pt idx="41">
                  <c:v>646.24954454763849</c:v>
                </c:pt>
                <c:pt idx="42">
                  <c:v>695.02465103261386</c:v>
                </c:pt>
                <c:pt idx="43">
                  <c:v>916.3893852339246</c:v>
                </c:pt>
                <c:pt idx="44">
                  <c:v>936.61268965269721</c:v>
                </c:pt>
                <c:pt idx="45">
                  <c:v>946.89109279266722</c:v>
                </c:pt>
                <c:pt idx="46">
                  <c:v>957.28229129861404</c:v>
                </c:pt>
                <c:pt idx="47">
                  <c:v>967.78752298874838</c:v>
                </c:pt>
                <c:pt idx="48">
                  <c:v>978.40803926511865</c:v>
                </c:pt>
                <c:pt idx="49">
                  <c:v>989.1451052626802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47-47BC-967A-8F021ADE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SDZ Experim.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dPt>
            <c:idx val="25"/>
            <c:marker>
              <c:symbol val="triangle"/>
              <c:size val="3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B43-4ECE-ABE6-AF96B95D456B}"/>
              </c:ext>
            </c:extLst>
          </c:dPt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SDZ!$AF$3:$AF$55</c:f>
              <c:numCache>
                <c:formatCode>General</c:formatCode>
                <c:ptCount val="53"/>
                <c:pt idx="0">
                  <c:v>18.533661978901588</c:v>
                </c:pt>
                <c:pt idx="1">
                  <c:v>18.658347127341155</c:v>
                </c:pt>
                <c:pt idx="2">
                  <c:v>18.758074441158303</c:v>
                </c:pt>
                <c:pt idx="3">
                  <c:v>19.1455081211347</c:v>
                </c:pt>
                <c:pt idx="4">
                  <c:v>19.448585675530612</c:v>
                </c:pt>
                <c:pt idx="5">
                  <c:v>19.626875713668337</c:v>
                </c:pt>
                <c:pt idx="6">
                  <c:v>19.841954720664297</c:v>
                </c:pt>
                <c:pt idx="7">
                  <c:v>20</c:v>
                </c:pt>
                <c:pt idx="12">
                  <c:v>93.933873270636028</c:v>
                </c:pt>
                <c:pt idx="13">
                  <c:v>95.876578306234705</c:v>
                </c:pt>
                <c:pt idx="14">
                  <c:v>96.124892830666795</c:v>
                </c:pt>
                <c:pt idx="15">
                  <c:v>96.662346321442101</c:v>
                </c:pt>
                <c:pt idx="16">
                  <c:v>97.677924576422868</c:v>
                </c:pt>
                <c:pt idx="17">
                  <c:v>98.478252331064724</c:v>
                </c:pt>
                <c:pt idx="18">
                  <c:v>99.29247264794499</c:v>
                </c:pt>
                <c:pt idx="19">
                  <c:v>100</c:v>
                </c:pt>
                <c:pt idx="28">
                  <c:v>467.20573893664931</c:v>
                </c:pt>
                <c:pt idx="29">
                  <c:v>470.61173300268598</c:v>
                </c:pt>
                <c:pt idx="30">
                  <c:v>479.27764791608962</c:v>
                </c:pt>
                <c:pt idx="31">
                  <c:v>487.47477261425894</c:v>
                </c:pt>
                <c:pt idx="32">
                  <c:v>492.18530112369598</c:v>
                </c:pt>
                <c:pt idx="33">
                  <c:v>496.75302480205067</c:v>
                </c:pt>
                <c:pt idx="34">
                  <c:v>498.38173060359367</c:v>
                </c:pt>
                <c:pt idx="35">
                  <c:v>500</c:v>
                </c:pt>
                <c:pt idx="45" formatCode="0.00">
                  <c:v>962.97927292646943</c:v>
                </c:pt>
                <c:pt idx="46" formatCode="0.00">
                  <c:v>972.55031389807573</c:v>
                </c:pt>
                <c:pt idx="47" formatCode="0.00">
                  <c:v>977.40440335201674</c:v>
                </c:pt>
                <c:pt idx="48" formatCode="0.00">
                  <c:v>981.45145546178571</c:v>
                </c:pt>
                <c:pt idx="49" formatCode="0.00">
                  <c:v>985.35646665346667</c:v>
                </c:pt>
                <c:pt idx="50" formatCode="0.00">
                  <c:v>996.92846056425333</c:v>
                </c:pt>
                <c:pt idx="51" formatCode="0.00">
                  <c:v>998.40622515148004</c:v>
                </c:pt>
                <c:pt idx="52" formatCode="0.0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3-4ECE-ABE6-AF96B95D456B}"/>
            </c:ext>
          </c:extLst>
        </c:ser>
        <c:ser>
          <c:idx val="4"/>
          <c:order val="1"/>
          <c:tx>
            <c:v>SDZ Ajuste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SDZ!$AG$3:$AG$55</c:f>
              <c:numCache>
                <c:formatCode>General</c:formatCode>
                <c:ptCount val="53"/>
                <c:pt idx="0">
                  <c:v>19.337390496180394</c:v>
                </c:pt>
                <c:pt idx="1">
                  <c:v>19.518184014218523</c:v>
                </c:pt>
                <c:pt idx="2">
                  <c:v>19.609213657381616</c:v>
                </c:pt>
                <c:pt idx="3">
                  <c:v>19.700667848029667</c:v>
                </c:pt>
                <c:pt idx="4">
                  <c:v>19.792548566183278</c:v>
                </c:pt>
                <c:pt idx="5">
                  <c:v>19.884857801097507</c:v>
                </c:pt>
                <c:pt idx="6">
                  <c:v>19.97759755130501</c:v>
                </c:pt>
                <c:pt idx="7">
                  <c:v>20.070769824659241</c:v>
                </c:pt>
                <c:pt idx="8">
                  <c:v>20.702590276233554</c:v>
                </c:pt>
                <c:pt idx="9">
                  <c:v>24.17595839620428</c:v>
                </c:pt>
                <c:pt idx="10">
                  <c:v>44.959321624323685</c:v>
                </c:pt>
                <c:pt idx="11">
                  <c:v>83.609533396481154</c:v>
                </c:pt>
                <c:pt idx="12">
                  <c:v>95.981619728935783</c:v>
                </c:pt>
                <c:pt idx="13">
                  <c:v>96.878992862152472</c:v>
                </c:pt>
                <c:pt idx="14">
                  <c:v>97.330820764984836</c:v>
                </c:pt>
                <c:pt idx="15">
                  <c:v>97.784755919841089</c:v>
                </c:pt>
                <c:pt idx="16">
                  <c:v>98.240808154602675</c:v>
                </c:pt>
                <c:pt idx="17">
                  <c:v>98.69898734298684</c:v>
                </c:pt>
                <c:pt idx="18">
                  <c:v>99.159303404760081</c:v>
                </c:pt>
                <c:pt idx="19">
                  <c:v>99.621766305953116</c:v>
                </c:pt>
                <c:pt idx="20">
                  <c:v>100.71325091973904</c:v>
                </c:pt>
                <c:pt idx="21">
                  <c:v>114.01810660216103</c:v>
                </c:pt>
                <c:pt idx="22">
                  <c:v>133.14744507078763</c:v>
                </c:pt>
                <c:pt idx="23">
                  <c:v>155.48620001853629</c:v>
                </c:pt>
                <c:pt idx="24">
                  <c:v>181.57282990560702</c:v>
                </c:pt>
                <c:pt idx="25">
                  <c:v>212.03613282722284</c:v>
                </c:pt>
                <c:pt idx="26">
                  <c:v>247.61040320678143</c:v>
                </c:pt>
                <c:pt idx="27">
                  <c:v>289.15313139663755</c:v>
                </c:pt>
                <c:pt idx="28">
                  <c:v>476.09277275528143</c:v>
                </c:pt>
                <c:pt idx="29">
                  <c:v>480.54396731102861</c:v>
                </c:pt>
                <c:pt idx="30">
                  <c:v>482.78514640005812</c:v>
                </c:pt>
                <c:pt idx="31">
                  <c:v>485.03677798469846</c:v>
                </c:pt>
                <c:pt idx="32">
                  <c:v>487.29891081369306</c:v>
                </c:pt>
                <c:pt idx="33">
                  <c:v>489.57159386314152</c:v>
                </c:pt>
                <c:pt idx="34">
                  <c:v>491.85487633756026</c:v>
                </c:pt>
                <c:pt idx="35">
                  <c:v>494.14880767094741</c:v>
                </c:pt>
                <c:pt idx="36">
                  <c:v>505.38266932341656</c:v>
                </c:pt>
                <c:pt idx="37">
                  <c:v>554.67137331117294</c:v>
                </c:pt>
                <c:pt idx="38">
                  <c:v>590.17302785303616</c:v>
                </c:pt>
                <c:pt idx="39">
                  <c:v>627.94696024418863</c:v>
                </c:pt>
                <c:pt idx="40">
                  <c:v>668.13860727316876</c:v>
                </c:pt>
                <c:pt idx="41">
                  <c:v>710.90271438743048</c:v>
                </c:pt>
                <c:pt idx="42">
                  <c:v>756.40393149260228</c:v>
                </c:pt>
                <c:pt idx="43">
                  <c:v>830.17410949341433</c:v>
                </c:pt>
                <c:pt idx="44">
                  <c:v>856.32966176364494</c:v>
                </c:pt>
                <c:pt idx="45">
                  <c:v>963.46032888196407</c:v>
                </c:pt>
                <c:pt idx="46">
                  <c:v>972.46813075591137</c:v>
                </c:pt>
                <c:pt idx="47">
                  <c:v>977.00356432215381</c:v>
                </c:pt>
                <c:pt idx="48">
                  <c:v>981.56015041461626</c:v>
                </c:pt>
                <c:pt idx="49">
                  <c:v>986.1379876852485</c:v>
                </c:pt>
                <c:pt idx="50">
                  <c:v>990.73717524609742</c:v>
                </c:pt>
                <c:pt idx="51">
                  <c:v>995.35781267145205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43-4ECE-ABE6-AF96B95D4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3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8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CB-4C6C-95BA-FDA6E2C808F3}"/>
              </c:ext>
            </c:extLst>
          </c:dPt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SMX!$AF$3:$AF$55</c:f>
              <c:numCache>
                <c:formatCode>0.00</c:formatCode>
                <c:ptCount val="53"/>
                <c:pt idx="0">
                  <c:v>18.41061256784873</c:v>
                </c:pt>
                <c:pt idx="1">
                  <c:v>18.6336619789016</c:v>
                </c:pt>
                <c:pt idx="2">
                  <c:v>18.795013794007819</c:v>
                </c:pt>
                <c:pt idx="3">
                  <c:v>18.841407774491632</c:v>
                </c:pt>
                <c:pt idx="4">
                  <c:v>19.285508121134708</c:v>
                </c:pt>
                <c:pt idx="5">
                  <c:v>19.453585675530608</c:v>
                </c:pt>
                <c:pt idx="6">
                  <c:v>19.598542380335001</c:v>
                </c:pt>
                <c:pt idx="7">
                  <c:v>19.775288053997631</c:v>
                </c:pt>
                <c:pt idx="8">
                  <c:v>20</c:v>
                </c:pt>
                <c:pt idx="12">
                  <c:v>93.555688293131752</c:v>
                </c:pt>
                <c:pt idx="13">
                  <c:v>94.26720660396937</c:v>
                </c:pt>
                <c:pt idx="14">
                  <c:v>95.209911639568034</c:v>
                </c:pt>
                <c:pt idx="15">
                  <c:v>95.791559497333466</c:v>
                </c:pt>
                <c:pt idx="16">
                  <c:v>97.162346321442101</c:v>
                </c:pt>
                <c:pt idx="17">
                  <c:v>98.011257909756196</c:v>
                </c:pt>
                <c:pt idx="18">
                  <c:v>98.811585664398066</c:v>
                </c:pt>
                <c:pt idx="19">
                  <c:v>99.29247264794499</c:v>
                </c:pt>
                <c:pt idx="20">
                  <c:v>100</c:v>
                </c:pt>
                <c:pt idx="27">
                  <c:v>468.31514936231764</c:v>
                </c:pt>
                <c:pt idx="28">
                  <c:v>472.03907226998263</c:v>
                </c:pt>
                <c:pt idx="29">
                  <c:v>476.77839966935267</c:v>
                </c:pt>
                <c:pt idx="30">
                  <c:v>481.94431458275631</c:v>
                </c:pt>
                <c:pt idx="31">
                  <c:v>484.30810594759231</c:v>
                </c:pt>
                <c:pt idx="32">
                  <c:v>489.35196779036261</c:v>
                </c:pt>
                <c:pt idx="33">
                  <c:v>494.08635813538399</c:v>
                </c:pt>
                <c:pt idx="34">
                  <c:v>497.5483972702603</c:v>
                </c:pt>
                <c:pt idx="35">
                  <c:v>500</c:v>
                </c:pt>
                <c:pt idx="44">
                  <c:v>958.64883490562499</c:v>
                </c:pt>
                <c:pt idx="45">
                  <c:v>966.14592887491926</c:v>
                </c:pt>
                <c:pt idx="46">
                  <c:v>970.38364640167572</c:v>
                </c:pt>
                <c:pt idx="47">
                  <c:v>974.73772913149332</c:v>
                </c:pt>
                <c:pt idx="48">
                  <c:v>981.45145582711575</c:v>
                </c:pt>
                <c:pt idx="49">
                  <c:v>989.02313114856997</c:v>
                </c:pt>
                <c:pt idx="50">
                  <c:v>996.92844724070994</c:v>
                </c:pt>
                <c:pt idx="51">
                  <c:v>998.40620910043663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B-4C6C-95BA-FDA6E2C808F3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ECB-4C6C-95BA-FDA6E2C808F3}"/>
              </c:ext>
            </c:extLst>
          </c:dPt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SMX!$AG$3:$AG$55</c:f>
              <c:numCache>
                <c:formatCode>General</c:formatCode>
                <c:ptCount val="53"/>
                <c:pt idx="0">
                  <c:v>18.972147513447723</c:v>
                </c:pt>
                <c:pt idx="1">
                  <c:v>19.287589622883413</c:v>
                </c:pt>
                <c:pt idx="2">
                  <c:v>19.447272033612347</c:v>
                </c:pt>
                <c:pt idx="3">
                  <c:v>19.527608312450891</c:v>
                </c:pt>
                <c:pt idx="4">
                  <c:v>19.60827645879694</c:v>
                </c:pt>
                <c:pt idx="5">
                  <c:v>19.689277843588318</c:v>
                </c:pt>
                <c:pt idx="6">
                  <c:v>19.770613843426144</c:v>
                </c:pt>
                <c:pt idx="7">
                  <c:v>19.852285840598267</c:v>
                </c:pt>
                <c:pt idx="8">
                  <c:v>19.934295223102723</c:v>
                </c:pt>
                <c:pt idx="9">
                  <c:v>21.330039129248355</c:v>
                </c:pt>
                <c:pt idx="10">
                  <c:v>28.076915262838202</c:v>
                </c:pt>
                <c:pt idx="11">
                  <c:v>64.03576595993492</c:v>
                </c:pt>
                <c:pt idx="12">
                  <c:v>95.036571117974518</c:v>
                </c:pt>
                <c:pt idx="13">
                  <c:v>96.616705177428756</c:v>
                </c:pt>
                <c:pt idx="14">
                  <c:v>97.416597165026545</c:v>
                </c:pt>
                <c:pt idx="15">
                  <c:v>97.819023114528619</c:v>
                </c:pt>
                <c:pt idx="16">
                  <c:v>98.223111477310823</c:v>
                </c:pt>
                <c:pt idx="17">
                  <c:v>98.628869120768101</c:v>
                </c:pt>
                <c:pt idx="18">
                  <c:v>99.036302940664342</c:v>
                </c:pt>
                <c:pt idx="19">
                  <c:v>99.445419861249817</c:v>
                </c:pt>
                <c:pt idx="20">
                  <c:v>99.856226835378692</c:v>
                </c:pt>
                <c:pt idx="21">
                  <c:v>110.95275411596643</c:v>
                </c:pt>
                <c:pt idx="22">
                  <c:v>146.0480712958865</c:v>
                </c:pt>
                <c:pt idx="23">
                  <c:v>192.24434128921629</c:v>
                </c:pt>
                <c:pt idx="24">
                  <c:v>253.05289162531795</c:v>
                </c:pt>
                <c:pt idx="25">
                  <c:v>290.32883666540596</c:v>
                </c:pt>
                <c:pt idx="26">
                  <c:v>382.16236247946568</c:v>
                </c:pt>
                <c:pt idx="27">
                  <c:v>469.45234584786124</c:v>
                </c:pt>
                <c:pt idx="28">
                  <c:v>477.25773731178577</c:v>
                </c:pt>
                <c:pt idx="29">
                  <c:v>481.20896540835241</c:v>
                </c:pt>
                <c:pt idx="30">
                  <c:v>483.19682969892409</c:v>
                </c:pt>
                <c:pt idx="31">
                  <c:v>485.19290581579537</c:v>
                </c:pt>
                <c:pt idx="32">
                  <c:v>487.19722768185096</c:v>
                </c:pt>
                <c:pt idx="33">
                  <c:v>489.20982936011029</c:v>
                </c:pt>
                <c:pt idx="34">
                  <c:v>491.23074505430645</c:v>
                </c:pt>
                <c:pt idx="35">
                  <c:v>493.26000910946749</c:v>
                </c:pt>
                <c:pt idx="36">
                  <c:v>546.27707319333501</c:v>
                </c:pt>
                <c:pt idx="37">
                  <c:v>593.22616193410829</c:v>
                </c:pt>
                <c:pt idx="38">
                  <c:v>626.74639336678422</c:v>
                </c:pt>
                <c:pt idx="39">
                  <c:v>662.1606847506207</c:v>
                </c:pt>
                <c:pt idx="40">
                  <c:v>699.57605990213904</c:v>
                </c:pt>
                <c:pt idx="41">
                  <c:v>739.10559001629463</c:v>
                </c:pt>
                <c:pt idx="42">
                  <c:v>780.86873537346537</c:v>
                </c:pt>
                <c:pt idx="43">
                  <c:v>871.60784485542774</c:v>
                </c:pt>
                <c:pt idx="44">
                  <c:v>951.73404934126188</c:v>
                </c:pt>
                <c:pt idx="45">
                  <c:v>967.55814073277043</c:v>
                </c:pt>
                <c:pt idx="46">
                  <c:v>975.56857746714138</c:v>
                </c:pt>
                <c:pt idx="47">
                  <c:v>979.59863109780292</c:v>
                </c:pt>
                <c:pt idx="48">
                  <c:v>983.64533279672014</c:v>
                </c:pt>
                <c:pt idx="49">
                  <c:v>987.70875133671939</c:v>
                </c:pt>
                <c:pt idx="50">
                  <c:v>991.78895577472542</c:v>
                </c:pt>
                <c:pt idx="51">
                  <c:v>995.88601545293602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CB-4C6C-95BA-FDA6E2C80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5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1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dPt>
            <c:idx val="34"/>
            <c:marker>
              <c:symbol val="star"/>
              <c:size val="3"/>
              <c:spPr>
                <a:noFill/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25F-F14E-8915-CB4B44E6464E}"/>
              </c:ext>
            </c:extLst>
          </c:dPt>
          <c:errBars>
            <c:errDir val="y"/>
            <c:errBarType val="both"/>
            <c:errValType val="fixedVal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TET!$AF$5:$AF$55</c:f>
              <c:numCache>
                <c:formatCode>0.00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B7-4E5B-9DCA-50C8FFE701F6}"/>
            </c:ext>
          </c:extLst>
        </c:ser>
        <c:ser>
          <c:idx val="2"/>
          <c:order val="1"/>
          <c:tx>
            <c:v>TET Ajuste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TET!$AG$5:$AG$55</c:f>
              <c:numCache>
                <c:formatCode>General</c:formatCode>
                <c:ptCount val="51"/>
                <c:pt idx="0">
                  <c:v>12.530533669392877</c:v>
                </c:pt>
                <c:pt idx="1">
                  <c:v>13.089695467357298</c:v>
                </c:pt>
                <c:pt idx="2">
                  <c:v>13.37856491570629</c:v>
                </c:pt>
                <c:pt idx="3">
                  <c:v>13.525381508260551</c:v>
                </c:pt>
                <c:pt idx="4">
                  <c:v>13.673809268528618</c:v>
                </c:pt>
                <c:pt idx="5">
                  <c:v>13.823865877491617</c:v>
                </c:pt>
                <c:pt idx="6">
                  <c:v>13.975569210162053</c:v>
                </c:pt>
                <c:pt idx="7">
                  <c:v>14.128937337713117</c:v>
                </c:pt>
                <c:pt idx="8">
                  <c:v>14.283988529631349</c:v>
                </c:pt>
                <c:pt idx="9">
                  <c:v>14.696110776322723</c:v>
                </c:pt>
                <c:pt idx="10">
                  <c:v>18.281098636784776</c:v>
                </c:pt>
                <c:pt idx="11">
                  <c:v>26.302806108566266</c:v>
                </c:pt>
                <c:pt idx="12">
                  <c:v>54.450474268409451</c:v>
                </c:pt>
                <c:pt idx="13">
                  <c:v>73.559492596624622</c:v>
                </c:pt>
                <c:pt idx="14">
                  <c:v>76.842007070700632</c:v>
                </c:pt>
                <c:pt idx="15">
                  <c:v>78.53779199158727</c:v>
                </c:pt>
                <c:pt idx="16">
                  <c:v>79.399667019259567</c:v>
                </c:pt>
                <c:pt idx="17">
                  <c:v>80.271000277733748</c:v>
                </c:pt>
                <c:pt idx="18">
                  <c:v>81.151895561790965</c:v>
                </c:pt>
                <c:pt idx="19">
                  <c:v>82.042457805258039</c:v>
                </c:pt>
                <c:pt idx="20">
                  <c:v>82.942793093507362</c:v>
                </c:pt>
                <c:pt idx="21">
                  <c:v>83.853008676093921</c:v>
                </c:pt>
                <c:pt idx="22">
                  <c:v>84.256112407048079</c:v>
                </c:pt>
                <c:pt idx="23">
                  <c:v>112.72007008746991</c:v>
                </c:pt>
                <c:pt idx="24">
                  <c:v>162.18139877484799</c:v>
                </c:pt>
                <c:pt idx="25">
                  <c:v>233.34625402694908</c:v>
                </c:pt>
                <c:pt idx="26">
                  <c:v>335.73809746209906</c:v>
                </c:pt>
                <c:pt idx="27">
                  <c:v>415.1734106783743</c:v>
                </c:pt>
                <c:pt idx="28">
                  <c:v>433.70008455412386</c:v>
                </c:pt>
                <c:pt idx="29">
                  <c:v>443.27117843377033</c:v>
                </c:pt>
                <c:pt idx="30">
                  <c:v>448.13564367389148</c:v>
                </c:pt>
                <c:pt idx="31">
                  <c:v>453.05349163597521</c:v>
                </c:pt>
                <c:pt idx="32">
                  <c:v>458.0253081428948</c:v>
                </c:pt>
                <c:pt idx="33">
                  <c:v>463.05168544635342</c:v>
                </c:pt>
                <c:pt idx="34">
                  <c:v>468.13322229743443</c:v>
                </c:pt>
                <c:pt idx="35">
                  <c:v>473.27052401792525</c:v>
                </c:pt>
                <c:pt idx="36">
                  <c:v>449.15936417920813</c:v>
                </c:pt>
                <c:pt idx="37">
                  <c:v>483.05926554300669</c:v>
                </c:pt>
                <c:pt idx="38">
                  <c:v>519.5177316482426</c:v>
                </c:pt>
                <c:pt idx="39">
                  <c:v>558.72786788085386</c:v>
                </c:pt>
                <c:pt idx="40">
                  <c:v>600.89735408310378</c:v>
                </c:pt>
                <c:pt idx="41">
                  <c:v>646.24954454763849</c:v>
                </c:pt>
                <c:pt idx="42">
                  <c:v>695.02465103261386</c:v>
                </c:pt>
                <c:pt idx="43">
                  <c:v>916.3893852339246</c:v>
                </c:pt>
                <c:pt idx="44">
                  <c:v>936.61268965269721</c:v>
                </c:pt>
                <c:pt idx="45">
                  <c:v>946.89109279266722</c:v>
                </c:pt>
                <c:pt idx="46">
                  <c:v>957.28229129861404</c:v>
                </c:pt>
                <c:pt idx="47">
                  <c:v>967.78752298874838</c:v>
                </c:pt>
                <c:pt idx="48">
                  <c:v>978.40803926511865</c:v>
                </c:pt>
                <c:pt idx="49">
                  <c:v>989.1451052626802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B7-4E5B-9DCA-50C8FFE701F6}"/>
            </c:ext>
          </c:extLst>
        </c:ser>
        <c:ser>
          <c:idx val="3"/>
          <c:order val="2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CIP!$AH$3:$AH$69</c:f>
                <c:numCache>
                  <c:formatCode>General</c:formatCode>
                  <c:ptCount val="67"/>
                </c:numCache>
              </c:numRef>
            </c:plus>
            <c:minus>
              <c:numRef>
                <c:f>CIP!$AH$3:$AH$69</c:f>
                <c:numCache>
                  <c:formatCode>General</c:formatCode>
                  <c:ptCount val="6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CIP!$AF$3:$AF$69</c:f>
              <c:numCache>
                <c:formatCode>0.00</c:formatCode>
                <c:ptCount val="67"/>
                <c:pt idx="0">
                  <c:v>12.699414024207329</c:v>
                </c:pt>
                <c:pt idx="1">
                  <c:v>13.4469762664194</c:v>
                </c:pt>
                <c:pt idx="2">
                  <c:v>14.235577674676307</c:v>
                </c:pt>
                <c:pt idx="3">
                  <c:v>15.076046365400535</c:v>
                </c:pt>
                <c:pt idx="4">
                  <c:v>17.119472349386054</c:v>
                </c:pt>
                <c:pt idx="5">
                  <c:v>18.336688916630802</c:v>
                </c:pt>
                <c:pt idx="6">
                  <c:v>19.039502695314599</c:v>
                </c:pt>
                <c:pt idx="7">
                  <c:v>19.602953842289438</c:v>
                </c:pt>
                <c:pt idx="8">
                  <c:v>20</c:v>
                </c:pt>
                <c:pt idx="14">
                  <c:v>83.278290547608677</c:v>
                </c:pt>
                <c:pt idx="15">
                  <c:v>87.785528202308925</c:v>
                </c:pt>
                <c:pt idx="16">
                  <c:v>89.297659351675975</c:v>
                </c:pt>
                <c:pt idx="17">
                  <c:v>91.213671845244392</c:v>
                </c:pt>
                <c:pt idx="18">
                  <c:v>93.294130407951627</c:v>
                </c:pt>
                <c:pt idx="19">
                  <c:v>95.344314407980434</c:v>
                </c:pt>
                <c:pt idx="20">
                  <c:v>96.65441332508648</c:v>
                </c:pt>
                <c:pt idx="21">
                  <c:v>98.49918798693345</c:v>
                </c:pt>
                <c:pt idx="22">
                  <c:v>100</c:v>
                </c:pt>
                <c:pt idx="37">
                  <c:v>447.26631918864672</c:v>
                </c:pt>
                <c:pt idx="38">
                  <c:v>449.66399694931766</c:v>
                </c:pt>
                <c:pt idx="39">
                  <c:v>452.37004599836536</c:v>
                </c:pt>
                <c:pt idx="40">
                  <c:v>462.80251586116066</c:v>
                </c:pt>
                <c:pt idx="41">
                  <c:v>467.99270105176038</c:v>
                </c:pt>
                <c:pt idx="42">
                  <c:v>471.772458684924</c:v>
                </c:pt>
                <c:pt idx="43">
                  <c:v>485.04157338474351</c:v>
                </c:pt>
                <c:pt idx="44">
                  <c:v>491.77689875010515</c:v>
                </c:pt>
                <c:pt idx="45">
                  <c:v>500</c:v>
                </c:pt>
                <c:pt idx="59">
                  <c:v>950.01806105654896</c:v>
                </c:pt>
                <c:pt idx="60">
                  <c:v>956.19918009106868</c:v>
                </c:pt>
                <c:pt idx="61">
                  <c:v>957.54270957981498</c:v>
                </c:pt>
                <c:pt idx="62">
                  <c:v>964.70186951405219</c:v>
                </c:pt>
                <c:pt idx="63">
                  <c:v>967.28908034098424</c:v>
                </c:pt>
                <c:pt idx="64">
                  <c:v>970.5186247273806</c:v>
                </c:pt>
                <c:pt idx="65">
                  <c:v>982.20397527866965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B7-4E5B-9DCA-50C8FFE701F6}"/>
            </c:ext>
          </c:extLst>
        </c:ser>
        <c:ser>
          <c:idx val="5"/>
          <c:order val="3"/>
          <c:tx>
            <c:v>CIP Ajuste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dash"/>
              <c:size val="2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CB7-4E5B-9DCA-50C8FFE701F6}"/>
              </c:ext>
            </c:extLst>
          </c:dPt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CIP!$AG$3:$AG$69</c:f>
              <c:numCache>
                <c:formatCode>General</c:formatCode>
                <c:ptCount val="67"/>
                <c:pt idx="0">
                  <c:v>18.037377992041137</c:v>
                </c:pt>
                <c:pt idx="1">
                  <c:v>18.640788183755451</c:v>
                </c:pt>
                <c:pt idx="2">
                  <c:v>18.950021372704825</c:v>
                </c:pt>
                <c:pt idx="3">
                  <c:v>19.106556389434523</c:v>
                </c:pt>
                <c:pt idx="4">
                  <c:v>19.264384450165625</c:v>
                </c:pt>
                <c:pt idx="5">
                  <c:v>19.423516235976571</c:v>
                </c:pt>
                <c:pt idx="6">
                  <c:v>19.583962516175891</c:v>
                </c:pt>
                <c:pt idx="7">
                  <c:v>19.745734149031083</c:v>
                </c:pt>
                <c:pt idx="8">
                  <c:v>19.908842082503426</c:v>
                </c:pt>
                <c:pt idx="9">
                  <c:v>20.36640127003982</c:v>
                </c:pt>
                <c:pt idx="10">
                  <c:v>28.302379319233385</c:v>
                </c:pt>
                <c:pt idx="11">
                  <c:v>37.2317534267384</c:v>
                </c:pt>
                <c:pt idx="12">
                  <c:v>48.978336683072712</c:v>
                </c:pt>
                <c:pt idx="13">
                  <c:v>64.430955930150887</c:v>
                </c:pt>
                <c:pt idx="14">
                  <c:v>89.435278602819167</c:v>
                </c:pt>
                <c:pt idx="15">
                  <c:v>92.42718566556205</c:v>
                </c:pt>
                <c:pt idx="16">
                  <c:v>93.960465969336184</c:v>
                </c:pt>
                <c:pt idx="17">
                  <c:v>94.736618292500594</c:v>
                </c:pt>
                <c:pt idx="18">
                  <c:v>95.519181954971771</c:v>
                </c:pt>
                <c:pt idx="19">
                  <c:v>96.308209917064985</c:v>
                </c:pt>
                <c:pt idx="20">
                  <c:v>97.103755576569625</c:v>
                </c:pt>
                <c:pt idx="21">
                  <c:v>97.905872772362784</c:v>
                </c:pt>
                <c:pt idx="22">
                  <c:v>98.714615788053081</c:v>
                </c:pt>
                <c:pt idx="23">
                  <c:v>99.917013098344427</c:v>
                </c:pt>
                <c:pt idx="24">
                  <c:v>105.54983320259478</c:v>
                </c:pt>
                <c:pt idx="25">
                  <c:v>111.50020345514288</c:v>
                </c:pt>
                <c:pt idx="26">
                  <c:v>117.78602574080271</c:v>
                </c:pt>
                <c:pt idx="27">
                  <c:v>124.4262111628741</c:v>
                </c:pt>
                <c:pt idx="28">
                  <c:v>138.85070649737941</c:v>
                </c:pt>
                <c:pt idx="29">
                  <c:v>154.94740629516141</c:v>
                </c:pt>
                <c:pt idx="30">
                  <c:v>172.9101660570301</c:v>
                </c:pt>
                <c:pt idx="31">
                  <c:v>192.9553145853682</c:v>
                </c:pt>
                <c:pt idx="32">
                  <c:v>221.31049835711073</c:v>
                </c:pt>
                <c:pt idx="33">
                  <c:v>253.83253520805977</c:v>
                </c:pt>
                <c:pt idx="34">
                  <c:v>291.13375284250588</c:v>
                </c:pt>
                <c:pt idx="35">
                  <c:v>333.91646179118345</c:v>
                </c:pt>
                <c:pt idx="36">
                  <c:v>382.986178574289</c:v>
                </c:pt>
                <c:pt idx="37">
                  <c:v>439.99103636724448</c:v>
                </c:pt>
                <c:pt idx="38">
                  <c:v>454.71019764024595</c:v>
                </c:pt>
                <c:pt idx="39">
                  <c:v>462.25341325312598</c:v>
                </c:pt>
                <c:pt idx="40">
                  <c:v>466.07181769467246</c:v>
                </c:pt>
                <c:pt idx="41">
                  <c:v>469.92176373669434</c:v>
                </c:pt>
                <c:pt idx="42">
                  <c:v>473.8035119258613</c:v>
                </c:pt>
                <c:pt idx="43">
                  <c:v>477.7173249610662</c:v>
                </c:pt>
                <c:pt idx="44">
                  <c:v>481.66346771120351</c:v>
                </c:pt>
                <c:pt idx="45">
                  <c:v>485.64220723309433</c:v>
                </c:pt>
                <c:pt idx="46">
                  <c:v>490.19016045711106</c:v>
                </c:pt>
                <c:pt idx="47">
                  <c:v>517.82462334893944</c:v>
                </c:pt>
                <c:pt idx="48">
                  <c:v>547.01697866889765</c:v>
                </c:pt>
                <c:pt idx="49">
                  <c:v>577.85505257909051</c:v>
                </c:pt>
                <c:pt idx="50">
                  <c:v>610.43162244018549</c:v>
                </c:pt>
                <c:pt idx="51">
                  <c:v>644.84469593515576</c:v>
                </c:pt>
                <c:pt idx="52">
                  <c:v>681.19780592862253</c:v>
                </c:pt>
                <c:pt idx="53">
                  <c:v>719.60032194888538</c:v>
                </c:pt>
                <c:pt idx="54">
                  <c:v>760.16777922975041</c:v>
                </c:pt>
                <c:pt idx="55">
                  <c:v>803.02222630208428</c:v>
                </c:pt>
                <c:pt idx="56">
                  <c:v>848.2925921808378</c:v>
                </c:pt>
                <c:pt idx="57">
                  <c:v>896.1150742522326</c:v>
                </c:pt>
                <c:pt idx="58">
                  <c:v>921.02800835850701</c:v>
                </c:pt>
                <c:pt idx="59">
                  <c:v>936.30699899606986</c:v>
                </c:pt>
                <c:pt idx="60">
                  <c:v>951.83945375501025</c:v>
                </c:pt>
                <c:pt idx="61">
                  <c:v>959.70204144750414</c:v>
                </c:pt>
                <c:pt idx="62">
                  <c:v>967.62957736732596</c:v>
                </c:pt>
                <c:pt idx="63">
                  <c:v>975.62259801370442</c:v>
                </c:pt>
                <c:pt idx="64">
                  <c:v>983.68164431757384</c:v>
                </c:pt>
                <c:pt idx="65">
                  <c:v>991.80726167818204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CB7-4E5B-9DCA-50C8FFE701F6}"/>
            </c:ext>
          </c:extLst>
        </c:ser>
        <c:ser>
          <c:idx val="6"/>
          <c:order val="4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SDZ!$AH$3:$AH$55</c:f>
                <c:numCache>
                  <c:formatCode>General</c:formatCode>
                  <c:ptCount val="53"/>
                </c:numCache>
              </c:numRef>
            </c:plus>
            <c:minus>
              <c:numRef>
                <c:f>SDZ!$AH$3:$AH$55</c:f>
                <c:numCache>
                  <c:formatCode>General</c:formatCode>
                  <c:ptCount val="5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SDZ!$AF$3:$AF$55</c:f>
              <c:numCache>
                <c:formatCode>General</c:formatCode>
                <c:ptCount val="53"/>
                <c:pt idx="0">
                  <c:v>18.533661978901588</c:v>
                </c:pt>
                <c:pt idx="1">
                  <c:v>18.658347127341155</c:v>
                </c:pt>
                <c:pt idx="2">
                  <c:v>18.758074441158303</c:v>
                </c:pt>
                <c:pt idx="3">
                  <c:v>19.1455081211347</c:v>
                </c:pt>
                <c:pt idx="4">
                  <c:v>19.448585675530612</c:v>
                </c:pt>
                <c:pt idx="5">
                  <c:v>19.626875713668337</c:v>
                </c:pt>
                <c:pt idx="6">
                  <c:v>19.841954720664297</c:v>
                </c:pt>
                <c:pt idx="7">
                  <c:v>20</c:v>
                </c:pt>
                <c:pt idx="12">
                  <c:v>93.933873270636028</c:v>
                </c:pt>
                <c:pt idx="13">
                  <c:v>95.876578306234705</c:v>
                </c:pt>
                <c:pt idx="14">
                  <c:v>96.124892830666795</c:v>
                </c:pt>
                <c:pt idx="15">
                  <c:v>96.662346321442101</c:v>
                </c:pt>
                <c:pt idx="16">
                  <c:v>97.677924576422868</c:v>
                </c:pt>
                <c:pt idx="17">
                  <c:v>98.478252331064724</c:v>
                </c:pt>
                <c:pt idx="18">
                  <c:v>99.29247264794499</c:v>
                </c:pt>
                <c:pt idx="19">
                  <c:v>100</c:v>
                </c:pt>
                <c:pt idx="28">
                  <c:v>467.20573893664931</c:v>
                </c:pt>
                <c:pt idx="29">
                  <c:v>470.61173300268598</c:v>
                </c:pt>
                <c:pt idx="30">
                  <c:v>479.27764791608962</c:v>
                </c:pt>
                <c:pt idx="31">
                  <c:v>487.47477261425894</c:v>
                </c:pt>
                <c:pt idx="32">
                  <c:v>492.18530112369598</c:v>
                </c:pt>
                <c:pt idx="33">
                  <c:v>496.75302480205067</c:v>
                </c:pt>
                <c:pt idx="34">
                  <c:v>498.38173060359367</c:v>
                </c:pt>
                <c:pt idx="35">
                  <c:v>500</c:v>
                </c:pt>
                <c:pt idx="45" formatCode="0.00">
                  <c:v>962.97927292646943</c:v>
                </c:pt>
                <c:pt idx="46" formatCode="0.00">
                  <c:v>972.55031389807573</c:v>
                </c:pt>
                <c:pt idx="47" formatCode="0.00">
                  <c:v>977.40440335201674</c:v>
                </c:pt>
                <c:pt idx="48" formatCode="0.00">
                  <c:v>981.45145546178571</c:v>
                </c:pt>
                <c:pt idx="49" formatCode="0.00">
                  <c:v>985.35646665346667</c:v>
                </c:pt>
                <c:pt idx="50" formatCode="0.00">
                  <c:v>996.92846056425333</c:v>
                </c:pt>
                <c:pt idx="51" formatCode="0.00">
                  <c:v>998.40622515148004</c:v>
                </c:pt>
                <c:pt idx="52" formatCode="0.0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CB7-4E5B-9DCA-50C8FFE701F6}"/>
            </c:ext>
          </c:extLst>
        </c:ser>
        <c:ser>
          <c:idx val="7"/>
          <c:order val="5"/>
          <c:tx>
            <c:v>SDZ Ajuste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SDZ!$AG$3:$AG$55</c:f>
              <c:numCache>
                <c:formatCode>General</c:formatCode>
                <c:ptCount val="53"/>
                <c:pt idx="0">
                  <c:v>19.337390496180394</c:v>
                </c:pt>
                <c:pt idx="1">
                  <c:v>19.518184014218523</c:v>
                </c:pt>
                <c:pt idx="2">
                  <c:v>19.609213657381616</c:v>
                </c:pt>
                <c:pt idx="3">
                  <c:v>19.700667848029667</c:v>
                </c:pt>
                <c:pt idx="4">
                  <c:v>19.792548566183278</c:v>
                </c:pt>
                <c:pt idx="5">
                  <c:v>19.884857801097507</c:v>
                </c:pt>
                <c:pt idx="6">
                  <c:v>19.97759755130501</c:v>
                </c:pt>
                <c:pt idx="7">
                  <c:v>20.070769824659241</c:v>
                </c:pt>
                <c:pt idx="8">
                  <c:v>20.702590276233554</c:v>
                </c:pt>
                <c:pt idx="9">
                  <c:v>24.17595839620428</c:v>
                </c:pt>
                <c:pt idx="10">
                  <c:v>44.959321624323685</c:v>
                </c:pt>
                <c:pt idx="11">
                  <c:v>83.609533396481154</c:v>
                </c:pt>
                <c:pt idx="12">
                  <c:v>95.981619728935783</c:v>
                </c:pt>
                <c:pt idx="13">
                  <c:v>96.878992862152472</c:v>
                </c:pt>
                <c:pt idx="14">
                  <c:v>97.330820764984836</c:v>
                </c:pt>
                <c:pt idx="15">
                  <c:v>97.784755919841089</c:v>
                </c:pt>
                <c:pt idx="16">
                  <c:v>98.240808154602675</c:v>
                </c:pt>
                <c:pt idx="17">
                  <c:v>98.69898734298684</c:v>
                </c:pt>
                <c:pt idx="18">
                  <c:v>99.159303404760081</c:v>
                </c:pt>
                <c:pt idx="19">
                  <c:v>99.621766305953116</c:v>
                </c:pt>
                <c:pt idx="20">
                  <c:v>100.71325091973904</c:v>
                </c:pt>
                <c:pt idx="21">
                  <c:v>114.01810660216103</c:v>
                </c:pt>
                <c:pt idx="22">
                  <c:v>133.14744507078763</c:v>
                </c:pt>
                <c:pt idx="23">
                  <c:v>155.48620001853629</c:v>
                </c:pt>
                <c:pt idx="24">
                  <c:v>181.57282990560702</c:v>
                </c:pt>
                <c:pt idx="25">
                  <c:v>212.03613282722284</c:v>
                </c:pt>
                <c:pt idx="26">
                  <c:v>247.61040320678143</c:v>
                </c:pt>
                <c:pt idx="27">
                  <c:v>289.15313139663755</c:v>
                </c:pt>
                <c:pt idx="28">
                  <c:v>476.09277275528143</c:v>
                </c:pt>
                <c:pt idx="29">
                  <c:v>480.54396731102861</c:v>
                </c:pt>
                <c:pt idx="30">
                  <c:v>482.78514640005812</c:v>
                </c:pt>
                <c:pt idx="31">
                  <c:v>485.03677798469846</c:v>
                </c:pt>
                <c:pt idx="32">
                  <c:v>487.29891081369306</c:v>
                </c:pt>
                <c:pt idx="33">
                  <c:v>489.57159386314152</c:v>
                </c:pt>
                <c:pt idx="34">
                  <c:v>491.85487633756026</c:v>
                </c:pt>
                <c:pt idx="35">
                  <c:v>494.14880767094741</c:v>
                </c:pt>
                <c:pt idx="36">
                  <c:v>505.38266932341656</c:v>
                </c:pt>
                <c:pt idx="37">
                  <c:v>554.67137331117294</c:v>
                </c:pt>
                <c:pt idx="38">
                  <c:v>590.17302785303616</c:v>
                </c:pt>
                <c:pt idx="39">
                  <c:v>627.94696024418863</c:v>
                </c:pt>
                <c:pt idx="40">
                  <c:v>668.13860727316876</c:v>
                </c:pt>
                <c:pt idx="41">
                  <c:v>710.90271438743048</c:v>
                </c:pt>
                <c:pt idx="42">
                  <c:v>756.40393149260228</c:v>
                </c:pt>
                <c:pt idx="43">
                  <c:v>830.17410949341433</c:v>
                </c:pt>
                <c:pt idx="44">
                  <c:v>856.32966176364494</c:v>
                </c:pt>
                <c:pt idx="45">
                  <c:v>963.46032888196407</c:v>
                </c:pt>
                <c:pt idx="46">
                  <c:v>972.46813075591137</c:v>
                </c:pt>
                <c:pt idx="47">
                  <c:v>977.00356432215381</c:v>
                </c:pt>
                <c:pt idx="48">
                  <c:v>981.56015041461626</c:v>
                </c:pt>
                <c:pt idx="49">
                  <c:v>986.1379876852485</c:v>
                </c:pt>
                <c:pt idx="50">
                  <c:v>990.73717524609742</c:v>
                </c:pt>
                <c:pt idx="51">
                  <c:v>995.35781267145205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CB7-4E5B-9DCA-50C8FFE701F6}"/>
            </c:ext>
          </c:extLst>
        </c:ser>
        <c:ser>
          <c:idx val="0"/>
          <c:order val="6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SMX!$AH$3:$AH$55</c:f>
                <c:numCache>
                  <c:formatCode>General</c:formatCode>
                  <c:ptCount val="53"/>
                </c:numCache>
              </c:numRef>
            </c:plus>
            <c:minus>
              <c:numRef>
                <c:f>SMX!$AH$3:$AH$55</c:f>
                <c:numCache>
                  <c:formatCode>General</c:formatCode>
                  <c:ptCount val="53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SMX!$AF$3:$AF$55</c:f>
              <c:numCache>
                <c:formatCode>0.00</c:formatCode>
                <c:ptCount val="53"/>
                <c:pt idx="0">
                  <c:v>18.41061256784873</c:v>
                </c:pt>
                <c:pt idx="1">
                  <c:v>18.6336619789016</c:v>
                </c:pt>
                <c:pt idx="2">
                  <c:v>18.795013794007819</c:v>
                </c:pt>
                <c:pt idx="3">
                  <c:v>18.841407774491632</c:v>
                </c:pt>
                <c:pt idx="4">
                  <c:v>19.285508121134708</c:v>
                </c:pt>
                <c:pt idx="5">
                  <c:v>19.453585675530608</c:v>
                </c:pt>
                <c:pt idx="6">
                  <c:v>19.598542380335001</c:v>
                </c:pt>
                <c:pt idx="7">
                  <c:v>19.775288053997631</c:v>
                </c:pt>
                <c:pt idx="8">
                  <c:v>20</c:v>
                </c:pt>
                <c:pt idx="12">
                  <c:v>93.555688293131752</c:v>
                </c:pt>
                <c:pt idx="13">
                  <c:v>94.26720660396937</c:v>
                </c:pt>
                <c:pt idx="14">
                  <c:v>95.209911639568034</c:v>
                </c:pt>
                <c:pt idx="15">
                  <c:v>95.791559497333466</c:v>
                </c:pt>
                <c:pt idx="16">
                  <c:v>97.162346321442101</c:v>
                </c:pt>
                <c:pt idx="17">
                  <c:v>98.011257909756196</c:v>
                </c:pt>
                <c:pt idx="18">
                  <c:v>98.811585664398066</c:v>
                </c:pt>
                <c:pt idx="19">
                  <c:v>99.29247264794499</c:v>
                </c:pt>
                <c:pt idx="20">
                  <c:v>100</c:v>
                </c:pt>
                <c:pt idx="27">
                  <c:v>468.31514936231764</c:v>
                </c:pt>
                <c:pt idx="28">
                  <c:v>472.03907226998263</c:v>
                </c:pt>
                <c:pt idx="29">
                  <c:v>476.77839966935267</c:v>
                </c:pt>
                <c:pt idx="30">
                  <c:v>481.94431458275631</c:v>
                </c:pt>
                <c:pt idx="31">
                  <c:v>484.30810594759231</c:v>
                </c:pt>
                <c:pt idx="32">
                  <c:v>489.35196779036261</c:v>
                </c:pt>
                <c:pt idx="33">
                  <c:v>494.08635813538399</c:v>
                </c:pt>
                <c:pt idx="34">
                  <c:v>497.5483972702603</c:v>
                </c:pt>
                <c:pt idx="35">
                  <c:v>500</c:v>
                </c:pt>
                <c:pt idx="44">
                  <c:v>958.64883490562499</c:v>
                </c:pt>
                <c:pt idx="45">
                  <c:v>966.14592887491926</c:v>
                </c:pt>
                <c:pt idx="46">
                  <c:v>970.38364640167572</c:v>
                </c:pt>
                <c:pt idx="47">
                  <c:v>974.73772913149332</c:v>
                </c:pt>
                <c:pt idx="48">
                  <c:v>981.45145582711575</c:v>
                </c:pt>
                <c:pt idx="49">
                  <c:v>989.02313114856997</c:v>
                </c:pt>
                <c:pt idx="50">
                  <c:v>996.92844724070994</c:v>
                </c:pt>
                <c:pt idx="51">
                  <c:v>998.40620910043663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B7-4E5B-9DCA-50C8FFE701F6}"/>
            </c:ext>
          </c:extLst>
        </c:ser>
        <c:ser>
          <c:idx val="4"/>
          <c:order val="7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SMX!$AG$3:$AG$55</c:f>
              <c:numCache>
                <c:formatCode>General</c:formatCode>
                <c:ptCount val="53"/>
                <c:pt idx="0">
                  <c:v>18.972147513447723</c:v>
                </c:pt>
                <c:pt idx="1">
                  <c:v>19.287589622883413</c:v>
                </c:pt>
                <c:pt idx="2">
                  <c:v>19.447272033612347</c:v>
                </c:pt>
                <c:pt idx="3">
                  <c:v>19.527608312450891</c:v>
                </c:pt>
                <c:pt idx="4">
                  <c:v>19.60827645879694</c:v>
                </c:pt>
                <c:pt idx="5">
                  <c:v>19.689277843588318</c:v>
                </c:pt>
                <c:pt idx="6">
                  <c:v>19.770613843426144</c:v>
                </c:pt>
                <c:pt idx="7">
                  <c:v>19.852285840598267</c:v>
                </c:pt>
                <c:pt idx="8">
                  <c:v>19.934295223102723</c:v>
                </c:pt>
                <c:pt idx="9">
                  <c:v>21.330039129248355</c:v>
                </c:pt>
                <c:pt idx="10">
                  <c:v>28.076915262838202</c:v>
                </c:pt>
                <c:pt idx="11">
                  <c:v>64.03576595993492</c:v>
                </c:pt>
                <c:pt idx="12">
                  <c:v>95.036571117974518</c:v>
                </c:pt>
                <c:pt idx="13">
                  <c:v>96.616705177428756</c:v>
                </c:pt>
                <c:pt idx="14">
                  <c:v>97.416597165026545</c:v>
                </c:pt>
                <c:pt idx="15">
                  <c:v>97.819023114528619</c:v>
                </c:pt>
                <c:pt idx="16">
                  <c:v>98.223111477310823</c:v>
                </c:pt>
                <c:pt idx="17">
                  <c:v>98.628869120768101</c:v>
                </c:pt>
                <c:pt idx="18">
                  <c:v>99.036302940664342</c:v>
                </c:pt>
                <c:pt idx="19">
                  <c:v>99.445419861249817</c:v>
                </c:pt>
                <c:pt idx="20">
                  <c:v>99.856226835378692</c:v>
                </c:pt>
                <c:pt idx="21">
                  <c:v>110.95275411596643</c:v>
                </c:pt>
                <c:pt idx="22">
                  <c:v>146.0480712958865</c:v>
                </c:pt>
                <c:pt idx="23">
                  <c:v>192.24434128921629</c:v>
                </c:pt>
                <c:pt idx="24">
                  <c:v>253.05289162531795</c:v>
                </c:pt>
                <c:pt idx="25">
                  <c:v>290.32883666540596</c:v>
                </c:pt>
                <c:pt idx="26">
                  <c:v>382.16236247946568</c:v>
                </c:pt>
                <c:pt idx="27">
                  <c:v>469.45234584786124</c:v>
                </c:pt>
                <c:pt idx="28">
                  <c:v>477.25773731178577</c:v>
                </c:pt>
                <c:pt idx="29">
                  <c:v>481.20896540835241</c:v>
                </c:pt>
                <c:pt idx="30">
                  <c:v>483.19682969892409</c:v>
                </c:pt>
                <c:pt idx="31">
                  <c:v>485.19290581579537</c:v>
                </c:pt>
                <c:pt idx="32">
                  <c:v>487.19722768185096</c:v>
                </c:pt>
                <c:pt idx="33">
                  <c:v>489.20982936011029</c:v>
                </c:pt>
                <c:pt idx="34">
                  <c:v>491.23074505430645</c:v>
                </c:pt>
                <c:pt idx="35">
                  <c:v>493.26000910946749</c:v>
                </c:pt>
                <c:pt idx="36">
                  <c:v>546.27707319333501</c:v>
                </c:pt>
                <c:pt idx="37">
                  <c:v>593.22616193410829</c:v>
                </c:pt>
                <c:pt idx="38">
                  <c:v>626.74639336678422</c:v>
                </c:pt>
                <c:pt idx="39">
                  <c:v>662.1606847506207</c:v>
                </c:pt>
                <c:pt idx="40">
                  <c:v>699.57605990213904</c:v>
                </c:pt>
                <c:pt idx="41">
                  <c:v>739.10559001629463</c:v>
                </c:pt>
                <c:pt idx="42">
                  <c:v>780.86873537346537</c:v>
                </c:pt>
                <c:pt idx="43">
                  <c:v>871.60784485542774</c:v>
                </c:pt>
                <c:pt idx="44">
                  <c:v>951.73404934126188</c:v>
                </c:pt>
                <c:pt idx="45">
                  <c:v>967.55814073277043</c:v>
                </c:pt>
                <c:pt idx="46">
                  <c:v>975.56857746714138</c:v>
                </c:pt>
                <c:pt idx="47">
                  <c:v>979.59863109780292</c:v>
                </c:pt>
                <c:pt idx="48">
                  <c:v>983.64533279672014</c:v>
                </c:pt>
                <c:pt idx="49">
                  <c:v>987.70875133671939</c:v>
                </c:pt>
                <c:pt idx="50">
                  <c:v>991.78895577472542</c:v>
                </c:pt>
                <c:pt idx="51">
                  <c:v>995.88601545293602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B7-4E5B-9DCA-50C8FFE7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5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  <c:majorUnit val="2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475883476565748"/>
          <c:y val="0.15913933338977793"/>
          <c:w val="6.3652089409771781E-2"/>
          <c:h val="0.49342450614725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Hoja1!$B$45:$B$53</c:f>
              <c:numCache>
                <c:formatCode>0</c:formatCode>
                <c:ptCount val="9"/>
                <c:pt idx="0">
                  <c:v>180</c:v>
                </c:pt>
                <c:pt idx="1">
                  <c:v>120</c:v>
                </c:pt>
                <c:pt idx="2">
                  <c:v>90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30</c:v>
                </c:pt>
                <c:pt idx="7">
                  <c:v>15</c:v>
                </c:pt>
                <c:pt idx="8">
                  <c:v>0</c:v>
                </c:pt>
              </c:numCache>
            </c:numRef>
          </c:xVal>
          <c:yVal>
            <c:numRef>
              <c:f>Hoja1!$C$45:$C$53</c:f>
              <c:numCache>
                <c:formatCode>0.00</c:formatCode>
                <c:ptCount val="9"/>
                <c:pt idx="1">
                  <c:v>950.01806105654896</c:v>
                </c:pt>
                <c:pt idx="2">
                  <c:v>956.19918009106868</c:v>
                </c:pt>
                <c:pt idx="3">
                  <c:v>957.54270957981498</c:v>
                </c:pt>
                <c:pt idx="4">
                  <c:v>964.70186951405219</c:v>
                </c:pt>
                <c:pt idx="5">
                  <c:v>967.28908034098424</c:v>
                </c:pt>
                <c:pt idx="6">
                  <c:v>970.5186247273806</c:v>
                </c:pt>
                <c:pt idx="7">
                  <c:v>982.20397527866965</c:v>
                </c:pt>
                <c:pt idx="8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AA-4E48-B840-2EAE9D55F58E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9AA-4E48-B840-2EAE9D55F58E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9AA-4E48-B840-2EAE9D55F58E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9AA-4E48-B840-2EAE9D55F58E}"/>
            </c:ext>
          </c:extLst>
        </c:ser>
        <c:ser>
          <c:idx val="4"/>
          <c:order val="4"/>
          <c:tx>
            <c:v>TET Ajuste</c:v>
          </c:tx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Hoja1!$B$4:$B$12</c:f>
              <c:numCache>
                <c:formatCode>0</c:formatCode>
                <c:ptCount val="9"/>
                <c:pt idx="0">
                  <c:v>180</c:v>
                </c:pt>
                <c:pt idx="1">
                  <c:v>120</c:v>
                </c:pt>
                <c:pt idx="2">
                  <c:v>90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30</c:v>
                </c:pt>
                <c:pt idx="7">
                  <c:v>15</c:v>
                </c:pt>
                <c:pt idx="8">
                  <c:v>0</c:v>
                </c:pt>
              </c:numCache>
            </c:numRef>
          </c:xVal>
          <c:yVal>
            <c:numRef>
              <c:f>Hoja1!$D$4:$D$12</c:f>
              <c:numCache>
                <c:formatCode>General</c:formatCode>
                <c:ptCount val="9"/>
                <c:pt idx="1">
                  <c:v>930.2253141360452</c:v>
                </c:pt>
                <c:pt idx="2">
                  <c:v>947.1987479607252</c:v>
                </c:pt>
                <c:pt idx="3">
                  <c:v>955.80125426563836</c:v>
                </c:pt>
                <c:pt idx="4">
                  <c:v>964.48188896217505</c:v>
                </c:pt>
                <c:pt idx="5">
                  <c:v>973.24136161628746</c:v>
                </c:pt>
                <c:pt idx="6">
                  <c:v>982.08038823824143</c:v>
                </c:pt>
                <c:pt idx="7">
                  <c:v>990.99969134114338</c:v>
                </c:pt>
                <c:pt idx="8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9AA-4E48-B840-2EAE9D55F58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9AA-4E48-B840-2EAE9D55F58E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59AA-4E48-B840-2EAE9D55F58E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9AA-4E48-B840-2EAE9D55F58E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59AA-4E48-B840-2EAE9D55F58E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59AA-4E48-B840-2EAE9D55F58E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59AA-4E48-B840-2EAE9D55F58E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#REF!</c:f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59AA-4E48-B840-2EAE9D55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68274292411844"/>
          <c:y val="0.14175681844117313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2"/>
          <c:order val="0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Hoja1!$B$90:$B$97</c:f>
              <c:numCache>
                <c:formatCode>0</c:formatCode>
                <c:ptCount val="8"/>
                <c:pt idx="0">
                  <c:v>120</c:v>
                </c:pt>
                <c:pt idx="1">
                  <c:v>90</c:v>
                </c:pt>
                <c:pt idx="2">
                  <c:v>75</c:v>
                </c:pt>
                <c:pt idx="3">
                  <c:v>60</c:v>
                </c:pt>
                <c:pt idx="4">
                  <c:v>45</c:v>
                </c:pt>
                <c:pt idx="5">
                  <c:v>30</c:v>
                </c:pt>
                <c:pt idx="6">
                  <c:v>15</c:v>
                </c:pt>
                <c:pt idx="7">
                  <c:v>0</c:v>
                </c:pt>
              </c:numCache>
            </c:numRef>
          </c:xVal>
          <c:yVal>
            <c:numRef>
              <c:f>Hoja1!$C$90:$C$97</c:f>
              <c:numCache>
                <c:formatCode>0.00</c:formatCode>
                <c:ptCount val="8"/>
                <c:pt idx="0">
                  <c:v>962.97927292646943</c:v>
                </c:pt>
                <c:pt idx="1">
                  <c:v>972.55031389807573</c:v>
                </c:pt>
                <c:pt idx="2">
                  <c:v>977.40440335201674</c:v>
                </c:pt>
                <c:pt idx="3">
                  <c:v>981.45145546178571</c:v>
                </c:pt>
                <c:pt idx="4">
                  <c:v>985.35646665346667</c:v>
                </c:pt>
                <c:pt idx="5">
                  <c:v>996.92846056425333</c:v>
                </c:pt>
                <c:pt idx="6">
                  <c:v>998.40622515148004</c:v>
                </c:pt>
                <c:pt idx="7">
                  <c:v>1000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2E8-4F89-9A89-401F17B72A8B}"/>
            </c:ext>
          </c:extLst>
        </c:ser>
        <c:ser>
          <c:idx val="0"/>
          <c:order val="1"/>
          <c:tx>
            <c:v>Ajuste SDZ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Hoja1!$B$90:$B$97</c:f>
              <c:numCache>
                <c:formatCode>0</c:formatCode>
                <c:ptCount val="8"/>
                <c:pt idx="0">
                  <c:v>120</c:v>
                </c:pt>
                <c:pt idx="1">
                  <c:v>90</c:v>
                </c:pt>
                <c:pt idx="2">
                  <c:v>75</c:v>
                </c:pt>
                <c:pt idx="3">
                  <c:v>60</c:v>
                </c:pt>
                <c:pt idx="4">
                  <c:v>45</c:v>
                </c:pt>
                <c:pt idx="5">
                  <c:v>30</c:v>
                </c:pt>
                <c:pt idx="6">
                  <c:v>15</c:v>
                </c:pt>
                <c:pt idx="7">
                  <c:v>0</c:v>
                </c:pt>
              </c:numCache>
            </c:numRef>
          </c:xVal>
          <c:yVal>
            <c:numRef>
              <c:f>Hoja1!$D$90:$D$97</c:f>
              <c:numCache>
                <c:formatCode>0.00</c:formatCode>
                <c:ptCount val="8"/>
                <c:pt idx="0">
                  <c:v>964.05465506413429</c:v>
                </c:pt>
                <c:pt idx="1">
                  <c:v>972.91800816637999</c:v>
                </c:pt>
                <c:pt idx="2">
                  <c:v>977.38019610937033</c:v>
                </c:pt>
                <c:pt idx="3">
                  <c:v>981.86284941642145</c:v>
                </c:pt>
                <c:pt idx="4">
                  <c:v>986.36606194981175</c:v>
                </c:pt>
                <c:pt idx="5">
                  <c:v>990.88992800230915</c:v>
                </c:pt>
                <c:pt idx="6">
                  <c:v>995.43454229914539</c:v>
                </c:pt>
                <c:pt idx="7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2E8-4F89-9A89-401F17B7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68274292411844"/>
          <c:y val="0.14175681844117313"/>
          <c:w val="0.1953317380318971"/>
          <c:h val="0.1397525309336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3"/>
          <c:order val="0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Hoja1!$B$134:$B$141</c:f>
              <c:numCache>
                <c:formatCode>0</c:formatCode>
                <c:ptCount val="8"/>
                <c:pt idx="0">
                  <c:v>120</c:v>
                </c:pt>
                <c:pt idx="1">
                  <c:v>90</c:v>
                </c:pt>
                <c:pt idx="2">
                  <c:v>75</c:v>
                </c:pt>
                <c:pt idx="3">
                  <c:v>60</c:v>
                </c:pt>
                <c:pt idx="4">
                  <c:v>45</c:v>
                </c:pt>
                <c:pt idx="5">
                  <c:v>30</c:v>
                </c:pt>
                <c:pt idx="6">
                  <c:v>15</c:v>
                </c:pt>
                <c:pt idx="7">
                  <c:v>0</c:v>
                </c:pt>
              </c:numCache>
            </c:numRef>
          </c:xVal>
          <c:yVal>
            <c:numRef>
              <c:f>Hoja1!$C$134:$C$141</c:f>
              <c:numCache>
                <c:formatCode>0.00</c:formatCode>
                <c:ptCount val="8"/>
                <c:pt idx="0">
                  <c:v>966.14592887491926</c:v>
                </c:pt>
                <c:pt idx="1">
                  <c:v>970.38364640167572</c:v>
                </c:pt>
                <c:pt idx="2">
                  <c:v>974.73772913149332</c:v>
                </c:pt>
                <c:pt idx="3">
                  <c:v>981.45145582711575</c:v>
                </c:pt>
                <c:pt idx="4">
                  <c:v>989.02313114856997</c:v>
                </c:pt>
                <c:pt idx="5">
                  <c:v>996.92844724070994</c:v>
                </c:pt>
                <c:pt idx="6">
                  <c:v>998.40620910043663</c:v>
                </c:pt>
                <c:pt idx="7">
                  <c:v>1000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64E-41F4-8443-D8B4F3837342}"/>
            </c:ext>
          </c:extLst>
        </c:ser>
        <c:ser>
          <c:idx val="0"/>
          <c:order val="1"/>
          <c:tx>
            <c:v>Ajuste SMX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Hoja1!$B$134:$B$141</c:f>
              <c:numCache>
                <c:formatCode>0</c:formatCode>
                <c:ptCount val="8"/>
                <c:pt idx="0">
                  <c:v>120</c:v>
                </c:pt>
                <c:pt idx="1">
                  <c:v>90</c:v>
                </c:pt>
                <c:pt idx="2">
                  <c:v>75</c:v>
                </c:pt>
                <c:pt idx="3">
                  <c:v>60</c:v>
                </c:pt>
                <c:pt idx="4">
                  <c:v>45</c:v>
                </c:pt>
                <c:pt idx="5">
                  <c:v>30</c:v>
                </c:pt>
                <c:pt idx="6">
                  <c:v>15</c:v>
                </c:pt>
                <c:pt idx="7">
                  <c:v>0</c:v>
                </c:pt>
              </c:numCache>
            </c:numRef>
          </c:xVal>
          <c:yVal>
            <c:numRef>
              <c:f>Hoja1!$D$134:$D$141</c:f>
              <c:numCache>
                <c:formatCode>0.00</c:formatCode>
                <c:ptCount val="8"/>
                <c:pt idx="0">
                  <c:v>968.16776290146868</c:v>
                </c:pt>
                <c:pt idx="1">
                  <c:v>976.02954310295172</c:v>
                </c:pt>
                <c:pt idx="2">
                  <c:v>979.98434080846675</c:v>
                </c:pt>
                <c:pt idx="3">
                  <c:v>983.95516305442948</c:v>
                </c:pt>
                <c:pt idx="4">
                  <c:v>987.94207477106261</c:v>
                </c:pt>
                <c:pt idx="5">
                  <c:v>991.94514115168158</c:v>
                </c:pt>
                <c:pt idx="6">
                  <c:v>995.96442765375991</c:v>
                </c:pt>
                <c:pt idx="7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64E-41F4-8443-D8B4F383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9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68274292411844"/>
          <c:y val="0.14175681844117313"/>
          <c:w val="0.20273117388340042"/>
          <c:h val="0.13940618017543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D7D-41E6-B68C-3873870DC3F5}"/>
              </c:ext>
            </c:extLst>
          </c:dPt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TET!$AF$5:$AF$55</c:f>
              <c:numCache>
                <c:formatCode>0.00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1D-491A-861A-1D6D181F9537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TET!$AE$5:$AE$55</c:f>
              <c:numCache>
                <c:formatCode>0.00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 formatCode="General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 formatCode="General">
                  <c:v>1100</c:v>
                </c:pt>
                <c:pt idx="37" formatCode="General">
                  <c:v>1000</c:v>
                </c:pt>
                <c:pt idx="38" formatCode="General">
                  <c:v>900</c:v>
                </c:pt>
                <c:pt idx="39" formatCode="General">
                  <c:v>800</c:v>
                </c:pt>
                <c:pt idx="40" formatCode="General">
                  <c:v>700</c:v>
                </c:pt>
                <c:pt idx="41" formatCode="General">
                  <c:v>600</c:v>
                </c:pt>
                <c:pt idx="42" formatCode="General">
                  <c:v>500</c:v>
                </c:pt>
                <c:pt idx="43" formatCode="0">
                  <c:v>120</c:v>
                </c:pt>
                <c:pt idx="44" formatCode="0">
                  <c:v>90</c:v>
                </c:pt>
                <c:pt idx="45" formatCode="0">
                  <c:v>75</c:v>
                </c:pt>
                <c:pt idx="46" formatCode="0">
                  <c:v>60</c:v>
                </c:pt>
                <c:pt idx="47" formatCode="0">
                  <c:v>45</c:v>
                </c:pt>
                <c:pt idx="48" formatCode="0">
                  <c:v>30</c:v>
                </c:pt>
                <c:pt idx="49" formatCode="0">
                  <c:v>15</c:v>
                </c:pt>
                <c:pt idx="50" formatCode="0">
                  <c:v>0</c:v>
                </c:pt>
              </c:numCache>
            </c:numRef>
          </c:xVal>
          <c:yVal>
            <c:numRef>
              <c:f>TET!$AG$5:$AG$55</c:f>
              <c:numCache>
                <c:formatCode>General</c:formatCode>
                <c:ptCount val="51"/>
                <c:pt idx="0">
                  <c:v>12.530533669392877</c:v>
                </c:pt>
                <c:pt idx="1">
                  <c:v>13.089695467357298</c:v>
                </c:pt>
                <c:pt idx="2">
                  <c:v>13.37856491570629</c:v>
                </c:pt>
                <c:pt idx="3">
                  <c:v>13.525381508260551</c:v>
                </c:pt>
                <c:pt idx="4">
                  <c:v>13.673809268528618</c:v>
                </c:pt>
                <c:pt idx="5">
                  <c:v>13.823865877491617</c:v>
                </c:pt>
                <c:pt idx="6">
                  <c:v>13.975569210162053</c:v>
                </c:pt>
                <c:pt idx="7">
                  <c:v>14.128937337713117</c:v>
                </c:pt>
                <c:pt idx="8">
                  <c:v>14.283988529631349</c:v>
                </c:pt>
                <c:pt idx="9">
                  <c:v>14.696110776322723</c:v>
                </c:pt>
                <c:pt idx="10">
                  <c:v>18.281098636784776</c:v>
                </c:pt>
                <c:pt idx="11">
                  <c:v>26.302806108566266</c:v>
                </c:pt>
                <c:pt idx="12">
                  <c:v>54.450474268409451</c:v>
                </c:pt>
                <c:pt idx="13">
                  <c:v>73.559492596624622</c:v>
                </c:pt>
                <c:pt idx="14">
                  <c:v>76.842007070700632</c:v>
                </c:pt>
                <c:pt idx="15">
                  <c:v>78.53779199158727</c:v>
                </c:pt>
                <c:pt idx="16">
                  <c:v>79.399667019259567</c:v>
                </c:pt>
                <c:pt idx="17">
                  <c:v>80.271000277733748</c:v>
                </c:pt>
                <c:pt idx="18">
                  <c:v>81.151895561790965</c:v>
                </c:pt>
                <c:pt idx="19">
                  <c:v>82.042457805258039</c:v>
                </c:pt>
                <c:pt idx="20">
                  <c:v>82.942793093507362</c:v>
                </c:pt>
                <c:pt idx="21">
                  <c:v>83.853008676093921</c:v>
                </c:pt>
                <c:pt idx="22">
                  <c:v>84.256112407048079</c:v>
                </c:pt>
                <c:pt idx="23">
                  <c:v>112.72007008746991</c:v>
                </c:pt>
                <c:pt idx="24">
                  <c:v>162.18139877484799</c:v>
                </c:pt>
                <c:pt idx="25">
                  <c:v>233.34625402694908</c:v>
                </c:pt>
                <c:pt idx="26">
                  <c:v>335.73809746209906</c:v>
                </c:pt>
                <c:pt idx="27">
                  <c:v>415.1734106783743</c:v>
                </c:pt>
                <c:pt idx="28">
                  <c:v>433.70008455412386</c:v>
                </c:pt>
                <c:pt idx="29">
                  <c:v>443.27117843377033</c:v>
                </c:pt>
                <c:pt idx="30">
                  <c:v>448.13564367389148</c:v>
                </c:pt>
                <c:pt idx="31">
                  <c:v>453.05349163597521</c:v>
                </c:pt>
                <c:pt idx="32">
                  <c:v>458.0253081428948</c:v>
                </c:pt>
                <c:pt idx="33">
                  <c:v>463.05168544635342</c:v>
                </c:pt>
                <c:pt idx="34">
                  <c:v>468.13322229743443</c:v>
                </c:pt>
                <c:pt idx="35">
                  <c:v>473.27052401792525</c:v>
                </c:pt>
                <c:pt idx="36">
                  <c:v>449.15936417920813</c:v>
                </c:pt>
                <c:pt idx="37">
                  <c:v>483.05926554300669</c:v>
                </c:pt>
                <c:pt idx="38">
                  <c:v>519.5177316482426</c:v>
                </c:pt>
                <c:pt idx="39">
                  <c:v>558.72786788085386</c:v>
                </c:pt>
                <c:pt idx="40">
                  <c:v>600.89735408310378</c:v>
                </c:pt>
                <c:pt idx="41">
                  <c:v>646.24954454763849</c:v>
                </c:pt>
                <c:pt idx="42">
                  <c:v>695.02465103261386</c:v>
                </c:pt>
                <c:pt idx="43">
                  <c:v>916.3893852339246</c:v>
                </c:pt>
                <c:pt idx="44">
                  <c:v>936.61268965269721</c:v>
                </c:pt>
                <c:pt idx="45">
                  <c:v>946.89109279266722</c:v>
                </c:pt>
                <c:pt idx="46">
                  <c:v>957.28229129861404</c:v>
                </c:pt>
                <c:pt idx="47">
                  <c:v>967.78752298874838</c:v>
                </c:pt>
                <c:pt idx="48">
                  <c:v>978.40803926511865</c:v>
                </c:pt>
                <c:pt idx="49">
                  <c:v>989.1451052626802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1D-491A-861A-1D6D181F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CIP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39"/>
            <c:marker>
              <c:symbol val="star"/>
              <c:size val="3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FD3-7341-ADE2-25F39D9EC19C}"/>
              </c:ext>
            </c:extLst>
          </c:dPt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CIP!$AF$3:$AF$69</c:f>
              <c:numCache>
                <c:formatCode>0.00</c:formatCode>
                <c:ptCount val="67"/>
                <c:pt idx="0">
                  <c:v>12.699414024207329</c:v>
                </c:pt>
                <c:pt idx="1">
                  <c:v>13.4469762664194</c:v>
                </c:pt>
                <c:pt idx="2">
                  <c:v>14.235577674676307</c:v>
                </c:pt>
                <c:pt idx="3">
                  <c:v>15.076046365400535</c:v>
                </c:pt>
                <c:pt idx="4">
                  <c:v>17.119472349386054</c:v>
                </c:pt>
                <c:pt idx="5">
                  <c:v>18.336688916630802</c:v>
                </c:pt>
                <c:pt idx="6">
                  <c:v>19.039502695314599</c:v>
                </c:pt>
                <c:pt idx="7">
                  <c:v>19.602953842289438</c:v>
                </c:pt>
                <c:pt idx="8">
                  <c:v>20</c:v>
                </c:pt>
                <c:pt idx="14">
                  <c:v>83.278290547608677</c:v>
                </c:pt>
                <c:pt idx="15">
                  <c:v>87.785528202308925</c:v>
                </c:pt>
                <c:pt idx="16">
                  <c:v>89.297659351675975</c:v>
                </c:pt>
                <c:pt idx="17">
                  <c:v>91.213671845244392</c:v>
                </c:pt>
                <c:pt idx="18">
                  <c:v>93.294130407951627</c:v>
                </c:pt>
                <c:pt idx="19">
                  <c:v>95.344314407980434</c:v>
                </c:pt>
                <c:pt idx="20">
                  <c:v>96.65441332508648</c:v>
                </c:pt>
                <c:pt idx="21">
                  <c:v>98.49918798693345</c:v>
                </c:pt>
                <c:pt idx="22">
                  <c:v>100</c:v>
                </c:pt>
                <c:pt idx="37">
                  <c:v>447.26631918864672</c:v>
                </c:pt>
                <c:pt idx="38">
                  <c:v>449.66399694931766</c:v>
                </c:pt>
                <c:pt idx="39">
                  <c:v>452.37004599836536</c:v>
                </c:pt>
                <c:pt idx="40">
                  <c:v>462.80251586116066</c:v>
                </c:pt>
                <c:pt idx="41">
                  <c:v>467.99270105176038</c:v>
                </c:pt>
                <c:pt idx="42">
                  <c:v>471.772458684924</c:v>
                </c:pt>
                <c:pt idx="43">
                  <c:v>485.04157338474351</c:v>
                </c:pt>
                <c:pt idx="44">
                  <c:v>491.77689875010515</c:v>
                </c:pt>
                <c:pt idx="45">
                  <c:v>500</c:v>
                </c:pt>
                <c:pt idx="59">
                  <c:v>950.01806105654896</c:v>
                </c:pt>
                <c:pt idx="60">
                  <c:v>956.19918009106868</c:v>
                </c:pt>
                <c:pt idx="61">
                  <c:v>957.54270957981498</c:v>
                </c:pt>
                <c:pt idx="62">
                  <c:v>964.70186951405219</c:v>
                </c:pt>
                <c:pt idx="63">
                  <c:v>967.28908034098424</c:v>
                </c:pt>
                <c:pt idx="64">
                  <c:v>970.5186247273806</c:v>
                </c:pt>
                <c:pt idx="65">
                  <c:v>982.20397527866965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92-4FC1-A291-C36BA2D2BADA}"/>
            </c:ext>
          </c:extLst>
        </c:ser>
        <c:ser>
          <c:idx val="4"/>
          <c:order val="1"/>
          <c:tx>
            <c:v>CIP Ajuste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CIP!$AG$3:$AG$69</c:f>
              <c:numCache>
                <c:formatCode>General</c:formatCode>
                <c:ptCount val="67"/>
                <c:pt idx="0">
                  <c:v>18.037377992041137</c:v>
                </c:pt>
                <c:pt idx="1">
                  <c:v>18.640788183755451</c:v>
                </c:pt>
                <c:pt idx="2">
                  <c:v>18.950021372704825</c:v>
                </c:pt>
                <c:pt idx="3">
                  <c:v>19.106556389434523</c:v>
                </c:pt>
                <c:pt idx="4">
                  <c:v>19.264384450165625</c:v>
                </c:pt>
                <c:pt idx="5">
                  <c:v>19.423516235976571</c:v>
                </c:pt>
                <c:pt idx="6">
                  <c:v>19.583962516175891</c:v>
                </c:pt>
                <c:pt idx="7">
                  <c:v>19.745734149031083</c:v>
                </c:pt>
                <c:pt idx="8">
                  <c:v>19.908842082503426</c:v>
                </c:pt>
                <c:pt idx="9">
                  <c:v>20.36640127003982</c:v>
                </c:pt>
                <c:pt idx="10">
                  <c:v>28.302379319233385</c:v>
                </c:pt>
                <c:pt idx="11">
                  <c:v>37.2317534267384</c:v>
                </c:pt>
                <c:pt idx="12">
                  <c:v>48.978336683072712</c:v>
                </c:pt>
                <c:pt idx="13">
                  <c:v>64.430955930150887</c:v>
                </c:pt>
                <c:pt idx="14">
                  <c:v>89.435278602819167</c:v>
                </c:pt>
                <c:pt idx="15">
                  <c:v>92.42718566556205</c:v>
                </c:pt>
                <c:pt idx="16">
                  <c:v>93.960465969336184</c:v>
                </c:pt>
                <c:pt idx="17">
                  <c:v>94.736618292500594</c:v>
                </c:pt>
                <c:pt idx="18">
                  <c:v>95.519181954971771</c:v>
                </c:pt>
                <c:pt idx="19">
                  <c:v>96.308209917064985</c:v>
                </c:pt>
                <c:pt idx="20">
                  <c:v>97.103755576569625</c:v>
                </c:pt>
                <c:pt idx="21">
                  <c:v>97.905872772362784</c:v>
                </c:pt>
                <c:pt idx="22">
                  <c:v>98.714615788053081</c:v>
                </c:pt>
                <c:pt idx="23">
                  <c:v>99.917013098344427</c:v>
                </c:pt>
                <c:pt idx="24">
                  <c:v>105.54983320259478</c:v>
                </c:pt>
                <c:pt idx="25">
                  <c:v>111.50020345514288</c:v>
                </c:pt>
                <c:pt idx="26">
                  <c:v>117.78602574080271</c:v>
                </c:pt>
                <c:pt idx="27">
                  <c:v>124.4262111628741</c:v>
                </c:pt>
                <c:pt idx="28">
                  <c:v>138.85070649737941</c:v>
                </c:pt>
                <c:pt idx="29">
                  <c:v>154.94740629516141</c:v>
                </c:pt>
                <c:pt idx="30">
                  <c:v>172.9101660570301</c:v>
                </c:pt>
                <c:pt idx="31">
                  <c:v>192.9553145853682</c:v>
                </c:pt>
                <c:pt idx="32">
                  <c:v>221.31049835711073</c:v>
                </c:pt>
                <c:pt idx="33">
                  <c:v>253.83253520805977</c:v>
                </c:pt>
                <c:pt idx="34">
                  <c:v>291.13375284250588</c:v>
                </c:pt>
                <c:pt idx="35">
                  <c:v>333.91646179118345</c:v>
                </c:pt>
                <c:pt idx="36">
                  <c:v>382.986178574289</c:v>
                </c:pt>
                <c:pt idx="37">
                  <c:v>439.99103636724448</c:v>
                </c:pt>
                <c:pt idx="38">
                  <c:v>454.71019764024595</c:v>
                </c:pt>
                <c:pt idx="39">
                  <c:v>462.25341325312598</c:v>
                </c:pt>
                <c:pt idx="40">
                  <c:v>466.07181769467246</c:v>
                </c:pt>
                <c:pt idx="41">
                  <c:v>469.92176373669434</c:v>
                </c:pt>
                <c:pt idx="42">
                  <c:v>473.8035119258613</c:v>
                </c:pt>
                <c:pt idx="43">
                  <c:v>477.7173249610662</c:v>
                </c:pt>
                <c:pt idx="44">
                  <c:v>481.66346771120351</c:v>
                </c:pt>
                <c:pt idx="45">
                  <c:v>485.64220723309433</c:v>
                </c:pt>
                <c:pt idx="46">
                  <c:v>490.19016045711106</c:v>
                </c:pt>
                <c:pt idx="47">
                  <c:v>517.82462334893944</c:v>
                </c:pt>
                <c:pt idx="48">
                  <c:v>547.01697866889765</c:v>
                </c:pt>
                <c:pt idx="49">
                  <c:v>577.85505257909051</c:v>
                </c:pt>
                <c:pt idx="50">
                  <c:v>610.43162244018549</c:v>
                </c:pt>
                <c:pt idx="51">
                  <c:v>644.84469593515576</c:v>
                </c:pt>
                <c:pt idx="52">
                  <c:v>681.19780592862253</c:v>
                </c:pt>
                <c:pt idx="53">
                  <c:v>719.60032194888538</c:v>
                </c:pt>
                <c:pt idx="54">
                  <c:v>760.16777922975041</c:v>
                </c:pt>
                <c:pt idx="55">
                  <c:v>803.02222630208428</c:v>
                </c:pt>
                <c:pt idx="56">
                  <c:v>848.2925921808378</c:v>
                </c:pt>
                <c:pt idx="57">
                  <c:v>896.1150742522326</c:v>
                </c:pt>
                <c:pt idx="58">
                  <c:v>921.02800835850701</c:v>
                </c:pt>
                <c:pt idx="59">
                  <c:v>936.30699899606986</c:v>
                </c:pt>
                <c:pt idx="60">
                  <c:v>951.83945375501025</c:v>
                </c:pt>
                <c:pt idx="61">
                  <c:v>959.70204144750414</c:v>
                </c:pt>
                <c:pt idx="62">
                  <c:v>967.62957736732596</c:v>
                </c:pt>
                <c:pt idx="63">
                  <c:v>975.62259801370442</c:v>
                </c:pt>
                <c:pt idx="64">
                  <c:v>983.68164431757384</c:v>
                </c:pt>
                <c:pt idx="65">
                  <c:v>991.80726167818204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92-4FC1-A291-C36BA2D2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74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SDZ Experim.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dPt>
            <c:idx val="38"/>
            <c:marker>
              <c:symbol val="triangle"/>
              <c:size val="3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D49-A440-9484-21F9F53A91E1}"/>
              </c:ext>
            </c:extLst>
          </c:dPt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SDZ!$AF$3:$AF$55</c:f>
              <c:numCache>
                <c:formatCode>General</c:formatCode>
                <c:ptCount val="53"/>
                <c:pt idx="0">
                  <c:v>18.533661978901588</c:v>
                </c:pt>
                <c:pt idx="1">
                  <c:v>18.658347127341155</c:v>
                </c:pt>
                <c:pt idx="2">
                  <c:v>18.758074441158303</c:v>
                </c:pt>
                <c:pt idx="3">
                  <c:v>19.1455081211347</c:v>
                </c:pt>
                <c:pt idx="4">
                  <c:v>19.448585675530612</c:v>
                </c:pt>
                <c:pt idx="5">
                  <c:v>19.626875713668337</c:v>
                </c:pt>
                <c:pt idx="6">
                  <c:v>19.841954720664297</c:v>
                </c:pt>
                <c:pt idx="7">
                  <c:v>20</c:v>
                </c:pt>
                <c:pt idx="12">
                  <c:v>93.933873270636028</c:v>
                </c:pt>
                <c:pt idx="13">
                  <c:v>95.876578306234705</c:v>
                </c:pt>
                <c:pt idx="14">
                  <c:v>96.124892830666795</c:v>
                </c:pt>
                <c:pt idx="15">
                  <c:v>96.662346321442101</c:v>
                </c:pt>
                <c:pt idx="16">
                  <c:v>97.677924576422868</c:v>
                </c:pt>
                <c:pt idx="17">
                  <c:v>98.478252331064724</c:v>
                </c:pt>
                <c:pt idx="18">
                  <c:v>99.29247264794499</c:v>
                </c:pt>
                <c:pt idx="19">
                  <c:v>100</c:v>
                </c:pt>
                <c:pt idx="28">
                  <c:v>467.20573893664931</c:v>
                </c:pt>
                <c:pt idx="29">
                  <c:v>470.61173300268598</c:v>
                </c:pt>
                <c:pt idx="30">
                  <c:v>479.27764791608962</c:v>
                </c:pt>
                <c:pt idx="31">
                  <c:v>487.47477261425894</c:v>
                </c:pt>
                <c:pt idx="32">
                  <c:v>492.18530112369598</c:v>
                </c:pt>
                <c:pt idx="33">
                  <c:v>496.75302480205067</c:v>
                </c:pt>
                <c:pt idx="34">
                  <c:v>498.38173060359367</c:v>
                </c:pt>
                <c:pt idx="35">
                  <c:v>500</c:v>
                </c:pt>
                <c:pt idx="45" formatCode="0.00">
                  <c:v>962.97927292646943</c:v>
                </c:pt>
                <c:pt idx="46" formatCode="0.00">
                  <c:v>972.55031389807573</c:v>
                </c:pt>
                <c:pt idx="47" formatCode="0.00">
                  <c:v>977.40440335201674</c:v>
                </c:pt>
                <c:pt idx="48" formatCode="0.00">
                  <c:v>981.45145546178571</c:v>
                </c:pt>
                <c:pt idx="49" formatCode="0.00">
                  <c:v>985.35646665346667</c:v>
                </c:pt>
                <c:pt idx="50" formatCode="0.00">
                  <c:v>996.92846056425333</c:v>
                </c:pt>
                <c:pt idx="51" formatCode="0.00">
                  <c:v>998.40622515148004</c:v>
                </c:pt>
                <c:pt idx="52" formatCode="0.0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10-4E80-803B-8A9F7E0AB0DB}"/>
            </c:ext>
          </c:extLst>
        </c:ser>
        <c:ser>
          <c:idx val="4"/>
          <c:order val="1"/>
          <c:tx>
            <c:v>SDZ Ajuste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SDZ!$AE$3:$AE$55</c:f>
              <c:numCache>
                <c:formatCode>0.00</c:formatCode>
                <c:ptCount val="53"/>
                <c:pt idx="0">
                  <c:v>12719.917265832541</c:v>
                </c:pt>
                <c:pt idx="1">
                  <c:v>12689.917265832541</c:v>
                </c:pt>
                <c:pt idx="2">
                  <c:v>12674.917265832541</c:v>
                </c:pt>
                <c:pt idx="3">
                  <c:v>12659.917265832541</c:v>
                </c:pt>
                <c:pt idx="4">
                  <c:v>12644.917265832541</c:v>
                </c:pt>
                <c:pt idx="5">
                  <c:v>12629.917265832541</c:v>
                </c:pt>
                <c:pt idx="6">
                  <c:v>12614.917265832541</c:v>
                </c:pt>
                <c:pt idx="7">
                  <c:v>12599.917265832541</c:v>
                </c:pt>
                <c:pt idx="8" formatCode="General">
                  <c:v>12500</c:v>
                </c:pt>
                <c:pt idx="9" formatCode="General">
                  <c:v>12000</c:v>
                </c:pt>
                <c:pt idx="10" formatCode="General">
                  <c:v>10000</c:v>
                </c:pt>
                <c:pt idx="11" formatCode="0">
                  <c:v>8000</c:v>
                </c:pt>
                <c:pt idx="12">
                  <c:v>7555.1280180361073</c:v>
                </c:pt>
                <c:pt idx="13">
                  <c:v>7525.1280180361073</c:v>
                </c:pt>
                <c:pt idx="14">
                  <c:v>7510.1280180361073</c:v>
                </c:pt>
                <c:pt idx="15">
                  <c:v>7495.1280180361073</c:v>
                </c:pt>
                <c:pt idx="16">
                  <c:v>7480.1280180361073</c:v>
                </c:pt>
                <c:pt idx="17">
                  <c:v>7465.1280180361073</c:v>
                </c:pt>
                <c:pt idx="18">
                  <c:v>7450.1280180361073</c:v>
                </c:pt>
                <c:pt idx="19">
                  <c:v>7435.1280180361073</c:v>
                </c:pt>
                <c:pt idx="20" formatCode="General">
                  <c:v>7400</c:v>
                </c:pt>
                <c:pt idx="21" formatCode="General">
                  <c:v>7000</c:v>
                </c:pt>
                <c:pt idx="22" formatCode="General">
                  <c:v>6500</c:v>
                </c:pt>
                <c:pt idx="23" formatCode="General">
                  <c:v>6000</c:v>
                </c:pt>
                <c:pt idx="24" formatCode="General">
                  <c:v>5500</c:v>
                </c:pt>
                <c:pt idx="25" formatCode="General">
                  <c:v>5000</c:v>
                </c:pt>
                <c:pt idx="26" formatCode="General">
                  <c:v>4500</c:v>
                </c:pt>
                <c:pt idx="27" formatCode="General">
                  <c:v>4000</c:v>
                </c:pt>
                <c:pt idx="28">
                  <c:v>2392.4668665121239</c:v>
                </c:pt>
                <c:pt idx="29">
                  <c:v>2362.4668665121239</c:v>
                </c:pt>
                <c:pt idx="30">
                  <c:v>2347.4668665121239</c:v>
                </c:pt>
                <c:pt idx="31">
                  <c:v>2332.4668665121239</c:v>
                </c:pt>
                <c:pt idx="32">
                  <c:v>2317.4668665121239</c:v>
                </c:pt>
                <c:pt idx="33">
                  <c:v>2302.4668665121239</c:v>
                </c:pt>
                <c:pt idx="34">
                  <c:v>2287.4668665121239</c:v>
                </c:pt>
                <c:pt idx="35">
                  <c:v>2272.4668665121239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600</c:v>
                </c:pt>
                <c:pt idx="44" formatCode="General">
                  <c:v>500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SDZ!$AG$3:$AG$55</c:f>
              <c:numCache>
                <c:formatCode>General</c:formatCode>
                <c:ptCount val="53"/>
                <c:pt idx="0">
                  <c:v>19.337390496180394</c:v>
                </c:pt>
                <c:pt idx="1">
                  <c:v>19.518184014218523</c:v>
                </c:pt>
                <c:pt idx="2">
                  <c:v>19.609213657381616</c:v>
                </c:pt>
                <c:pt idx="3">
                  <c:v>19.700667848029667</c:v>
                </c:pt>
                <c:pt idx="4">
                  <c:v>19.792548566183278</c:v>
                </c:pt>
                <c:pt idx="5">
                  <c:v>19.884857801097507</c:v>
                </c:pt>
                <c:pt idx="6">
                  <c:v>19.97759755130501</c:v>
                </c:pt>
                <c:pt idx="7">
                  <c:v>20.070769824659241</c:v>
                </c:pt>
                <c:pt idx="8">
                  <c:v>20.702590276233554</c:v>
                </c:pt>
                <c:pt idx="9">
                  <c:v>24.17595839620428</c:v>
                </c:pt>
                <c:pt idx="10">
                  <c:v>44.959321624323685</c:v>
                </c:pt>
                <c:pt idx="11">
                  <c:v>83.609533396481154</c:v>
                </c:pt>
                <c:pt idx="12">
                  <c:v>95.981619728935783</c:v>
                </c:pt>
                <c:pt idx="13">
                  <c:v>96.878992862152472</c:v>
                </c:pt>
                <c:pt idx="14">
                  <c:v>97.330820764984836</c:v>
                </c:pt>
                <c:pt idx="15">
                  <c:v>97.784755919841089</c:v>
                </c:pt>
                <c:pt idx="16">
                  <c:v>98.240808154602675</c:v>
                </c:pt>
                <c:pt idx="17">
                  <c:v>98.69898734298684</c:v>
                </c:pt>
                <c:pt idx="18">
                  <c:v>99.159303404760081</c:v>
                </c:pt>
                <c:pt idx="19">
                  <c:v>99.621766305953116</c:v>
                </c:pt>
                <c:pt idx="20">
                  <c:v>100.71325091973904</c:v>
                </c:pt>
                <c:pt idx="21">
                  <c:v>114.01810660216103</c:v>
                </c:pt>
                <c:pt idx="22">
                  <c:v>133.14744507078763</c:v>
                </c:pt>
                <c:pt idx="23">
                  <c:v>155.48620001853629</c:v>
                </c:pt>
                <c:pt idx="24">
                  <c:v>181.57282990560702</c:v>
                </c:pt>
                <c:pt idx="25">
                  <c:v>212.03613282722284</c:v>
                </c:pt>
                <c:pt idx="26">
                  <c:v>247.61040320678143</c:v>
                </c:pt>
                <c:pt idx="27">
                  <c:v>289.15313139663755</c:v>
                </c:pt>
                <c:pt idx="28">
                  <c:v>476.09277275528143</c:v>
                </c:pt>
                <c:pt idx="29">
                  <c:v>480.54396731102861</c:v>
                </c:pt>
                <c:pt idx="30">
                  <c:v>482.78514640005812</c:v>
                </c:pt>
                <c:pt idx="31">
                  <c:v>485.03677798469846</c:v>
                </c:pt>
                <c:pt idx="32">
                  <c:v>487.29891081369306</c:v>
                </c:pt>
                <c:pt idx="33">
                  <c:v>489.57159386314152</c:v>
                </c:pt>
                <c:pt idx="34">
                  <c:v>491.85487633756026</c:v>
                </c:pt>
                <c:pt idx="35">
                  <c:v>494.14880767094741</c:v>
                </c:pt>
                <c:pt idx="36">
                  <c:v>505.38266932341656</c:v>
                </c:pt>
                <c:pt idx="37">
                  <c:v>554.67137331117294</c:v>
                </c:pt>
                <c:pt idx="38">
                  <c:v>590.17302785303616</c:v>
                </c:pt>
                <c:pt idx="39">
                  <c:v>627.94696024418863</c:v>
                </c:pt>
                <c:pt idx="40">
                  <c:v>668.13860727316876</c:v>
                </c:pt>
                <c:pt idx="41">
                  <c:v>710.90271438743048</c:v>
                </c:pt>
                <c:pt idx="42">
                  <c:v>756.40393149260228</c:v>
                </c:pt>
                <c:pt idx="43">
                  <c:v>830.17410949341433</c:v>
                </c:pt>
                <c:pt idx="44">
                  <c:v>856.32966176364494</c:v>
                </c:pt>
                <c:pt idx="45">
                  <c:v>963.46032888196407</c:v>
                </c:pt>
                <c:pt idx="46">
                  <c:v>972.46813075591137</c:v>
                </c:pt>
                <c:pt idx="47">
                  <c:v>977.00356432215381</c:v>
                </c:pt>
                <c:pt idx="48">
                  <c:v>981.56015041461626</c:v>
                </c:pt>
                <c:pt idx="49">
                  <c:v>986.1379876852485</c:v>
                </c:pt>
                <c:pt idx="50">
                  <c:v>990.73717524609742</c:v>
                </c:pt>
                <c:pt idx="51">
                  <c:v>995.35781267145205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10-4E80-803B-8A9F7E0A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3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8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28-42E8-8CDC-58B7DEDE864E}"/>
              </c:ext>
            </c:extLst>
          </c:dPt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SMX!$AF$3:$AF$55</c:f>
              <c:numCache>
                <c:formatCode>0.00</c:formatCode>
                <c:ptCount val="53"/>
                <c:pt idx="0">
                  <c:v>18.41061256784873</c:v>
                </c:pt>
                <c:pt idx="1">
                  <c:v>18.6336619789016</c:v>
                </c:pt>
                <c:pt idx="2">
                  <c:v>18.795013794007819</c:v>
                </c:pt>
                <c:pt idx="3">
                  <c:v>18.841407774491632</c:v>
                </c:pt>
                <c:pt idx="4">
                  <c:v>19.285508121134708</c:v>
                </c:pt>
                <c:pt idx="5">
                  <c:v>19.453585675530608</c:v>
                </c:pt>
                <c:pt idx="6">
                  <c:v>19.598542380335001</c:v>
                </c:pt>
                <c:pt idx="7">
                  <c:v>19.775288053997631</c:v>
                </c:pt>
                <c:pt idx="8">
                  <c:v>20</c:v>
                </c:pt>
                <c:pt idx="12">
                  <c:v>93.555688293131752</c:v>
                </c:pt>
                <c:pt idx="13">
                  <c:v>94.26720660396937</c:v>
                </c:pt>
                <c:pt idx="14">
                  <c:v>95.209911639568034</c:v>
                </c:pt>
                <c:pt idx="15">
                  <c:v>95.791559497333466</c:v>
                </c:pt>
                <c:pt idx="16">
                  <c:v>97.162346321442101</c:v>
                </c:pt>
                <c:pt idx="17">
                  <c:v>98.011257909756196</c:v>
                </c:pt>
                <c:pt idx="18">
                  <c:v>98.811585664398066</c:v>
                </c:pt>
                <c:pt idx="19">
                  <c:v>99.29247264794499</c:v>
                </c:pt>
                <c:pt idx="20">
                  <c:v>100</c:v>
                </c:pt>
                <c:pt idx="27">
                  <c:v>468.31514936231764</c:v>
                </c:pt>
                <c:pt idx="28">
                  <c:v>472.03907226998263</c:v>
                </c:pt>
                <c:pt idx="29">
                  <c:v>476.77839966935267</c:v>
                </c:pt>
                <c:pt idx="30">
                  <c:v>481.94431458275631</c:v>
                </c:pt>
                <c:pt idx="31">
                  <c:v>484.30810594759231</c:v>
                </c:pt>
                <c:pt idx="32">
                  <c:v>489.35196779036261</c:v>
                </c:pt>
                <c:pt idx="33">
                  <c:v>494.08635813538399</c:v>
                </c:pt>
                <c:pt idx="34">
                  <c:v>497.5483972702603</c:v>
                </c:pt>
                <c:pt idx="35">
                  <c:v>500</c:v>
                </c:pt>
                <c:pt idx="44">
                  <c:v>958.64883490562499</c:v>
                </c:pt>
                <c:pt idx="45">
                  <c:v>966.14592887491926</c:v>
                </c:pt>
                <c:pt idx="46">
                  <c:v>970.38364640167572</c:v>
                </c:pt>
                <c:pt idx="47">
                  <c:v>974.73772913149332</c:v>
                </c:pt>
                <c:pt idx="48">
                  <c:v>981.45145582711575</c:v>
                </c:pt>
                <c:pt idx="49">
                  <c:v>989.02313114856997</c:v>
                </c:pt>
                <c:pt idx="50">
                  <c:v>996.92844724070994</c:v>
                </c:pt>
                <c:pt idx="51">
                  <c:v>998.40620910043663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28-42E8-8CDC-58B7DEDE864E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28-42E8-8CDC-58B7DEDE864E}"/>
              </c:ext>
            </c:extLst>
          </c:dPt>
          <c:xVal>
            <c:numRef>
              <c:f>SMX!$AE$3:$AE$55</c:f>
              <c:numCache>
                <c:formatCode>0.00</c:formatCode>
                <c:ptCount val="53"/>
                <c:pt idx="0">
                  <c:v>14426.240977516954</c:v>
                </c:pt>
                <c:pt idx="1">
                  <c:v>14366.240977516954</c:v>
                </c:pt>
                <c:pt idx="2">
                  <c:v>14336.240977516954</c:v>
                </c:pt>
                <c:pt idx="3">
                  <c:v>14321.240977516954</c:v>
                </c:pt>
                <c:pt idx="4">
                  <c:v>14306.240977516954</c:v>
                </c:pt>
                <c:pt idx="5">
                  <c:v>14291.240977516954</c:v>
                </c:pt>
                <c:pt idx="6">
                  <c:v>14276.240977516954</c:v>
                </c:pt>
                <c:pt idx="7">
                  <c:v>14261.240977516954</c:v>
                </c:pt>
                <c:pt idx="8">
                  <c:v>14246.240977516954</c:v>
                </c:pt>
                <c:pt idx="9" formatCode="General">
                  <c:v>14000</c:v>
                </c:pt>
                <c:pt idx="10" formatCode="General">
                  <c:v>13000</c:v>
                </c:pt>
                <c:pt idx="11" formatCode="General">
                  <c:v>10000</c:v>
                </c:pt>
                <c:pt idx="12">
                  <c:v>8563.4098692311291</c:v>
                </c:pt>
                <c:pt idx="13">
                  <c:v>8503.4098692311291</c:v>
                </c:pt>
                <c:pt idx="14">
                  <c:v>8473.4098692311291</c:v>
                </c:pt>
                <c:pt idx="15">
                  <c:v>8458.4098692311291</c:v>
                </c:pt>
                <c:pt idx="16">
                  <c:v>8443.4098692311291</c:v>
                </c:pt>
                <c:pt idx="17">
                  <c:v>8428.4098692311291</c:v>
                </c:pt>
                <c:pt idx="18">
                  <c:v>8413.4098692311291</c:v>
                </c:pt>
                <c:pt idx="19">
                  <c:v>8398.4098692311291</c:v>
                </c:pt>
                <c:pt idx="20">
                  <c:v>8383.4098692311291</c:v>
                </c:pt>
                <c:pt idx="21" formatCode="General">
                  <c:v>8000</c:v>
                </c:pt>
                <c:pt idx="22" formatCode="General">
                  <c:v>7000</c:v>
                </c:pt>
                <c:pt idx="23" formatCode="General">
                  <c:v>6000</c:v>
                </c:pt>
                <c:pt idx="24" formatCode="General">
                  <c:v>5000</c:v>
                </c:pt>
                <c:pt idx="25" formatCode="General">
                  <c:v>4500</c:v>
                </c:pt>
                <c:pt idx="26" formatCode="General">
                  <c:v>3500</c:v>
                </c:pt>
                <c:pt idx="27">
                  <c:v>2751.4636991466264</c:v>
                </c:pt>
                <c:pt idx="28">
                  <c:v>2691.4636991466264</c:v>
                </c:pt>
                <c:pt idx="29">
                  <c:v>2661.4636991466264</c:v>
                </c:pt>
                <c:pt idx="30">
                  <c:v>2646.4636991466264</c:v>
                </c:pt>
                <c:pt idx="31">
                  <c:v>2631.4636991466264</c:v>
                </c:pt>
                <c:pt idx="32">
                  <c:v>2616.4636991466264</c:v>
                </c:pt>
                <c:pt idx="33">
                  <c:v>2601.4636991466264</c:v>
                </c:pt>
                <c:pt idx="34">
                  <c:v>2586.4636991466264</c:v>
                </c:pt>
                <c:pt idx="35">
                  <c:v>2571.4636991466264</c:v>
                </c:pt>
                <c:pt idx="36" formatCode="General">
                  <c:v>2200</c:v>
                </c:pt>
                <c:pt idx="37" formatCode="General">
                  <c:v>1900</c:v>
                </c:pt>
                <c:pt idx="38" formatCode="General">
                  <c:v>1700</c:v>
                </c:pt>
                <c:pt idx="39" formatCode="General">
                  <c:v>1500</c:v>
                </c:pt>
                <c:pt idx="40" formatCode="General">
                  <c:v>1300</c:v>
                </c:pt>
                <c:pt idx="41" formatCode="General">
                  <c:v>1100</c:v>
                </c:pt>
                <c:pt idx="42" formatCode="General">
                  <c:v>900</c:v>
                </c:pt>
                <c:pt idx="43" formatCode="General">
                  <c:v>500</c:v>
                </c:pt>
                <c:pt idx="44" formatCode="0">
                  <c:v>180</c:v>
                </c:pt>
                <c:pt idx="45" formatCode="0">
                  <c:v>120</c:v>
                </c:pt>
                <c:pt idx="46" formatCode="0">
                  <c:v>90</c:v>
                </c:pt>
                <c:pt idx="47" formatCode="0">
                  <c:v>75</c:v>
                </c:pt>
                <c:pt idx="48" formatCode="0">
                  <c:v>60</c:v>
                </c:pt>
                <c:pt idx="49" formatCode="0">
                  <c:v>45</c:v>
                </c:pt>
                <c:pt idx="50" formatCode="0">
                  <c:v>30</c:v>
                </c:pt>
                <c:pt idx="51" formatCode="0">
                  <c:v>15</c:v>
                </c:pt>
                <c:pt idx="52" formatCode="0">
                  <c:v>0</c:v>
                </c:pt>
              </c:numCache>
            </c:numRef>
          </c:xVal>
          <c:yVal>
            <c:numRef>
              <c:f>SMX!$AG$3:$AG$55</c:f>
              <c:numCache>
                <c:formatCode>General</c:formatCode>
                <c:ptCount val="53"/>
                <c:pt idx="0">
                  <c:v>18.972147513447723</c:v>
                </c:pt>
                <c:pt idx="1">
                  <c:v>19.287589622883413</c:v>
                </c:pt>
                <c:pt idx="2">
                  <c:v>19.447272033612347</c:v>
                </c:pt>
                <c:pt idx="3">
                  <c:v>19.527608312450891</c:v>
                </c:pt>
                <c:pt idx="4">
                  <c:v>19.60827645879694</c:v>
                </c:pt>
                <c:pt idx="5">
                  <c:v>19.689277843588318</c:v>
                </c:pt>
                <c:pt idx="6">
                  <c:v>19.770613843426144</c:v>
                </c:pt>
                <c:pt idx="7">
                  <c:v>19.852285840598267</c:v>
                </c:pt>
                <c:pt idx="8">
                  <c:v>19.934295223102723</c:v>
                </c:pt>
                <c:pt idx="9">
                  <c:v>21.330039129248355</c:v>
                </c:pt>
                <c:pt idx="10">
                  <c:v>28.076915262838202</c:v>
                </c:pt>
                <c:pt idx="11">
                  <c:v>64.03576595993492</c:v>
                </c:pt>
                <c:pt idx="12">
                  <c:v>95.036571117974518</c:v>
                </c:pt>
                <c:pt idx="13">
                  <c:v>96.616705177428756</c:v>
                </c:pt>
                <c:pt idx="14">
                  <c:v>97.416597165026545</c:v>
                </c:pt>
                <c:pt idx="15">
                  <c:v>97.819023114528619</c:v>
                </c:pt>
                <c:pt idx="16">
                  <c:v>98.223111477310823</c:v>
                </c:pt>
                <c:pt idx="17">
                  <c:v>98.628869120768101</c:v>
                </c:pt>
                <c:pt idx="18">
                  <c:v>99.036302940664342</c:v>
                </c:pt>
                <c:pt idx="19">
                  <c:v>99.445419861249817</c:v>
                </c:pt>
                <c:pt idx="20">
                  <c:v>99.856226835378692</c:v>
                </c:pt>
                <c:pt idx="21">
                  <c:v>110.95275411596643</c:v>
                </c:pt>
                <c:pt idx="22">
                  <c:v>146.0480712958865</c:v>
                </c:pt>
                <c:pt idx="23">
                  <c:v>192.24434128921629</c:v>
                </c:pt>
                <c:pt idx="24">
                  <c:v>253.05289162531795</c:v>
                </c:pt>
                <c:pt idx="25">
                  <c:v>290.32883666540596</c:v>
                </c:pt>
                <c:pt idx="26">
                  <c:v>382.16236247946568</c:v>
                </c:pt>
                <c:pt idx="27">
                  <c:v>469.45234584786124</c:v>
                </c:pt>
                <c:pt idx="28">
                  <c:v>477.25773731178577</c:v>
                </c:pt>
                <c:pt idx="29">
                  <c:v>481.20896540835241</c:v>
                </c:pt>
                <c:pt idx="30">
                  <c:v>483.19682969892409</c:v>
                </c:pt>
                <c:pt idx="31">
                  <c:v>485.19290581579537</c:v>
                </c:pt>
                <c:pt idx="32">
                  <c:v>487.19722768185096</c:v>
                </c:pt>
                <c:pt idx="33">
                  <c:v>489.20982936011029</c:v>
                </c:pt>
                <c:pt idx="34">
                  <c:v>491.23074505430645</c:v>
                </c:pt>
                <c:pt idx="35">
                  <c:v>493.26000910946749</c:v>
                </c:pt>
                <c:pt idx="36">
                  <c:v>546.27707319333501</c:v>
                </c:pt>
                <c:pt idx="37">
                  <c:v>593.22616193410829</c:v>
                </c:pt>
                <c:pt idx="38">
                  <c:v>626.74639336678422</c:v>
                </c:pt>
                <c:pt idx="39">
                  <c:v>662.1606847506207</c:v>
                </c:pt>
                <c:pt idx="40">
                  <c:v>699.57605990213904</c:v>
                </c:pt>
                <c:pt idx="41">
                  <c:v>739.10559001629463</c:v>
                </c:pt>
                <c:pt idx="42">
                  <c:v>780.86873537346537</c:v>
                </c:pt>
                <c:pt idx="43">
                  <c:v>871.60784485542774</c:v>
                </c:pt>
                <c:pt idx="44">
                  <c:v>951.73404934126188</c:v>
                </c:pt>
                <c:pt idx="45">
                  <c:v>967.55814073277043</c:v>
                </c:pt>
                <c:pt idx="46">
                  <c:v>975.56857746714138</c:v>
                </c:pt>
                <c:pt idx="47">
                  <c:v>979.59863109780292</c:v>
                </c:pt>
                <c:pt idx="48">
                  <c:v>983.64533279672014</c:v>
                </c:pt>
                <c:pt idx="49">
                  <c:v>987.70875133671939</c:v>
                </c:pt>
                <c:pt idx="50">
                  <c:v>991.78895577472542</c:v>
                </c:pt>
                <c:pt idx="51">
                  <c:v>995.88601545293602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28-42E8-8CDC-58B7DEDE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5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CIP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39"/>
            <c:marker>
              <c:symbol val="star"/>
              <c:size val="3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BAA-4308-8A80-672D32E17C77}"/>
              </c:ext>
            </c:extLst>
          </c:dPt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CIP!$AF$3:$AF$69</c:f>
              <c:numCache>
                <c:formatCode>0.00</c:formatCode>
                <c:ptCount val="67"/>
                <c:pt idx="0">
                  <c:v>12.699414024207329</c:v>
                </c:pt>
                <c:pt idx="1">
                  <c:v>13.4469762664194</c:v>
                </c:pt>
                <c:pt idx="2">
                  <c:v>14.235577674676307</c:v>
                </c:pt>
                <c:pt idx="3">
                  <c:v>15.076046365400535</c:v>
                </c:pt>
                <c:pt idx="4">
                  <c:v>17.119472349386054</c:v>
                </c:pt>
                <c:pt idx="5">
                  <c:v>18.336688916630802</c:v>
                </c:pt>
                <c:pt idx="6">
                  <c:v>19.039502695314599</c:v>
                </c:pt>
                <c:pt idx="7">
                  <c:v>19.602953842289438</c:v>
                </c:pt>
                <c:pt idx="8">
                  <c:v>20</c:v>
                </c:pt>
                <c:pt idx="14">
                  <c:v>83.278290547608677</c:v>
                </c:pt>
                <c:pt idx="15">
                  <c:v>87.785528202308925</c:v>
                </c:pt>
                <c:pt idx="16">
                  <c:v>89.297659351675975</c:v>
                </c:pt>
                <c:pt idx="17">
                  <c:v>91.213671845244392</c:v>
                </c:pt>
                <c:pt idx="18">
                  <c:v>93.294130407951627</c:v>
                </c:pt>
                <c:pt idx="19">
                  <c:v>95.344314407980434</c:v>
                </c:pt>
                <c:pt idx="20">
                  <c:v>96.65441332508648</c:v>
                </c:pt>
                <c:pt idx="21">
                  <c:v>98.49918798693345</c:v>
                </c:pt>
                <c:pt idx="22">
                  <c:v>100</c:v>
                </c:pt>
                <c:pt idx="37">
                  <c:v>447.26631918864672</c:v>
                </c:pt>
                <c:pt idx="38">
                  <c:v>449.66399694931766</c:v>
                </c:pt>
                <c:pt idx="39">
                  <c:v>452.37004599836536</c:v>
                </c:pt>
                <c:pt idx="40">
                  <c:v>462.80251586116066</c:v>
                </c:pt>
                <c:pt idx="41">
                  <c:v>467.99270105176038</c:v>
                </c:pt>
                <c:pt idx="42">
                  <c:v>471.772458684924</c:v>
                </c:pt>
                <c:pt idx="43">
                  <c:v>485.04157338474351</c:v>
                </c:pt>
                <c:pt idx="44">
                  <c:v>491.77689875010515</c:v>
                </c:pt>
                <c:pt idx="45">
                  <c:v>500</c:v>
                </c:pt>
                <c:pt idx="59">
                  <c:v>950.01806105654896</c:v>
                </c:pt>
                <c:pt idx="60">
                  <c:v>956.19918009106868</c:v>
                </c:pt>
                <c:pt idx="61">
                  <c:v>957.54270957981498</c:v>
                </c:pt>
                <c:pt idx="62">
                  <c:v>964.70186951405219</c:v>
                </c:pt>
                <c:pt idx="63">
                  <c:v>967.28908034098424</c:v>
                </c:pt>
                <c:pt idx="64">
                  <c:v>970.5186247273806</c:v>
                </c:pt>
                <c:pt idx="65">
                  <c:v>982.20397527866965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AA-4308-8A80-672D32E17C77}"/>
            </c:ext>
          </c:extLst>
        </c:ser>
        <c:ser>
          <c:idx val="4"/>
          <c:order val="1"/>
          <c:tx>
            <c:v>CIP Ajuste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CIP!$AE$3:$AE$69</c:f>
              <c:numCache>
                <c:formatCode>0.00</c:formatCode>
                <c:ptCount val="67"/>
                <c:pt idx="0">
                  <c:v>7321.4318981202041</c:v>
                </c:pt>
                <c:pt idx="1">
                  <c:v>7261.4318981202041</c:v>
                </c:pt>
                <c:pt idx="2">
                  <c:v>7231.4318981202041</c:v>
                </c:pt>
                <c:pt idx="3">
                  <c:v>7216.4318981202041</c:v>
                </c:pt>
                <c:pt idx="4">
                  <c:v>7201.4318981202041</c:v>
                </c:pt>
                <c:pt idx="5">
                  <c:v>7186.4318981202041</c:v>
                </c:pt>
                <c:pt idx="6">
                  <c:v>7171.4318981202041</c:v>
                </c:pt>
                <c:pt idx="7">
                  <c:v>7156.4318981202041</c:v>
                </c:pt>
                <c:pt idx="8">
                  <c:v>7141.4318981202041</c:v>
                </c:pt>
                <c:pt idx="9" formatCode="General">
                  <c:v>7100</c:v>
                </c:pt>
                <c:pt idx="10" formatCode="General">
                  <c:v>6500</c:v>
                </c:pt>
                <c:pt idx="11" formatCode="General">
                  <c:v>6000</c:v>
                </c:pt>
                <c:pt idx="12" formatCode="General">
                  <c:v>5500</c:v>
                </c:pt>
                <c:pt idx="13" formatCode="General">
                  <c:v>5000</c:v>
                </c:pt>
                <c:pt idx="14">
                  <c:v>4402.0755704253525</c:v>
                </c:pt>
                <c:pt idx="15">
                  <c:v>4342.0755704253525</c:v>
                </c:pt>
                <c:pt idx="16">
                  <c:v>4312.0755704253525</c:v>
                </c:pt>
                <c:pt idx="17">
                  <c:v>4297.0755704253525</c:v>
                </c:pt>
                <c:pt idx="18">
                  <c:v>4282.0755704253525</c:v>
                </c:pt>
                <c:pt idx="19">
                  <c:v>4267.0755704253525</c:v>
                </c:pt>
                <c:pt idx="20">
                  <c:v>4252.0755704253525</c:v>
                </c:pt>
                <c:pt idx="21">
                  <c:v>4237.0755704253525</c:v>
                </c:pt>
                <c:pt idx="22">
                  <c:v>4222.0755704253525</c:v>
                </c:pt>
                <c:pt idx="23" formatCode="General">
                  <c:v>4200</c:v>
                </c:pt>
                <c:pt idx="24" formatCode="General">
                  <c:v>4100</c:v>
                </c:pt>
                <c:pt idx="25" formatCode="General">
                  <c:v>4000</c:v>
                </c:pt>
                <c:pt idx="26" formatCode="General">
                  <c:v>3900</c:v>
                </c:pt>
                <c:pt idx="27" formatCode="General">
                  <c:v>3800</c:v>
                </c:pt>
                <c:pt idx="28" formatCode="General">
                  <c:v>3600</c:v>
                </c:pt>
                <c:pt idx="29" formatCode="General">
                  <c:v>3400</c:v>
                </c:pt>
                <c:pt idx="30" formatCode="General">
                  <c:v>3200</c:v>
                </c:pt>
                <c:pt idx="31" formatCode="General">
                  <c:v>3000</c:v>
                </c:pt>
                <c:pt idx="32" formatCode="General">
                  <c:v>2750</c:v>
                </c:pt>
                <c:pt idx="33" formatCode="General">
                  <c:v>2500</c:v>
                </c:pt>
                <c:pt idx="34" formatCode="General">
                  <c:v>2250</c:v>
                </c:pt>
                <c:pt idx="35" formatCode="General">
                  <c:v>2000</c:v>
                </c:pt>
                <c:pt idx="36" formatCode="General">
                  <c:v>1750</c:v>
                </c:pt>
                <c:pt idx="37">
                  <c:v>1496.9961655285238</c:v>
                </c:pt>
                <c:pt idx="38">
                  <c:v>1436.9961655285238</c:v>
                </c:pt>
                <c:pt idx="39">
                  <c:v>1406.9961655285238</c:v>
                </c:pt>
                <c:pt idx="40">
                  <c:v>1391.9961655285238</c:v>
                </c:pt>
                <c:pt idx="41">
                  <c:v>1376.9961655285238</c:v>
                </c:pt>
                <c:pt idx="42">
                  <c:v>1361.9961655285238</c:v>
                </c:pt>
                <c:pt idx="43">
                  <c:v>1346.9961655285238</c:v>
                </c:pt>
                <c:pt idx="44">
                  <c:v>1331.9961655285238</c:v>
                </c:pt>
                <c:pt idx="45">
                  <c:v>1316.9961655285238</c:v>
                </c:pt>
                <c:pt idx="46" formatCode="General">
                  <c:v>1300</c:v>
                </c:pt>
                <c:pt idx="47" formatCode="General">
                  <c:v>1200</c:v>
                </c:pt>
                <c:pt idx="48" formatCode="General">
                  <c:v>1100</c:v>
                </c:pt>
                <c:pt idx="49" formatCode="General">
                  <c:v>1000</c:v>
                </c:pt>
                <c:pt idx="50" formatCode="General">
                  <c:v>900</c:v>
                </c:pt>
                <c:pt idx="51" formatCode="General">
                  <c:v>800</c:v>
                </c:pt>
                <c:pt idx="52" formatCode="General">
                  <c:v>700</c:v>
                </c:pt>
                <c:pt idx="53" formatCode="General">
                  <c:v>600</c:v>
                </c:pt>
                <c:pt idx="54" formatCode="General">
                  <c:v>500</c:v>
                </c:pt>
                <c:pt idx="55" formatCode="General">
                  <c:v>400</c:v>
                </c:pt>
                <c:pt idx="56" formatCode="General">
                  <c:v>300</c:v>
                </c:pt>
                <c:pt idx="57" formatCode="General">
                  <c:v>200</c:v>
                </c:pt>
                <c:pt idx="58" formatCode="General">
                  <c:v>150</c:v>
                </c:pt>
                <c:pt idx="59" formatCode="0">
                  <c:v>120</c:v>
                </c:pt>
                <c:pt idx="60" formatCode="0">
                  <c:v>90</c:v>
                </c:pt>
                <c:pt idx="61" formatCode="0">
                  <c:v>75</c:v>
                </c:pt>
                <c:pt idx="62" formatCode="0">
                  <c:v>60</c:v>
                </c:pt>
                <c:pt idx="63" formatCode="0">
                  <c:v>45</c:v>
                </c:pt>
                <c:pt idx="64" formatCode="0">
                  <c:v>30</c:v>
                </c:pt>
                <c:pt idx="65" formatCode="0">
                  <c:v>15</c:v>
                </c:pt>
                <c:pt idx="66" formatCode="0">
                  <c:v>0</c:v>
                </c:pt>
              </c:numCache>
            </c:numRef>
          </c:xVal>
          <c:yVal>
            <c:numRef>
              <c:f>CIP!$AG$3:$AG$69</c:f>
              <c:numCache>
                <c:formatCode>General</c:formatCode>
                <c:ptCount val="67"/>
                <c:pt idx="0">
                  <c:v>18.037377992041137</c:v>
                </c:pt>
                <c:pt idx="1">
                  <c:v>18.640788183755451</c:v>
                </c:pt>
                <c:pt idx="2">
                  <c:v>18.950021372704825</c:v>
                </c:pt>
                <c:pt idx="3">
                  <c:v>19.106556389434523</c:v>
                </c:pt>
                <c:pt idx="4">
                  <c:v>19.264384450165625</c:v>
                </c:pt>
                <c:pt idx="5">
                  <c:v>19.423516235976571</c:v>
                </c:pt>
                <c:pt idx="6">
                  <c:v>19.583962516175891</c:v>
                </c:pt>
                <c:pt idx="7">
                  <c:v>19.745734149031083</c:v>
                </c:pt>
                <c:pt idx="8">
                  <c:v>19.908842082503426</c:v>
                </c:pt>
                <c:pt idx="9">
                  <c:v>20.36640127003982</c:v>
                </c:pt>
                <c:pt idx="10">
                  <c:v>28.302379319233385</c:v>
                </c:pt>
                <c:pt idx="11">
                  <c:v>37.2317534267384</c:v>
                </c:pt>
                <c:pt idx="12">
                  <c:v>48.978336683072712</c:v>
                </c:pt>
                <c:pt idx="13">
                  <c:v>64.430955930150887</c:v>
                </c:pt>
                <c:pt idx="14">
                  <c:v>89.435278602819167</c:v>
                </c:pt>
                <c:pt idx="15">
                  <c:v>92.42718566556205</c:v>
                </c:pt>
                <c:pt idx="16">
                  <c:v>93.960465969336184</c:v>
                </c:pt>
                <c:pt idx="17">
                  <c:v>94.736618292500594</c:v>
                </c:pt>
                <c:pt idx="18">
                  <c:v>95.519181954971771</c:v>
                </c:pt>
                <c:pt idx="19">
                  <c:v>96.308209917064985</c:v>
                </c:pt>
                <c:pt idx="20">
                  <c:v>97.103755576569625</c:v>
                </c:pt>
                <c:pt idx="21">
                  <c:v>97.905872772362784</c:v>
                </c:pt>
                <c:pt idx="22">
                  <c:v>98.714615788053081</c:v>
                </c:pt>
                <c:pt idx="23">
                  <c:v>99.917013098344427</c:v>
                </c:pt>
                <c:pt idx="24">
                  <c:v>105.54983320259478</c:v>
                </c:pt>
                <c:pt idx="25">
                  <c:v>111.50020345514288</c:v>
                </c:pt>
                <c:pt idx="26">
                  <c:v>117.78602574080271</c:v>
                </c:pt>
                <c:pt idx="27">
                  <c:v>124.4262111628741</c:v>
                </c:pt>
                <c:pt idx="28">
                  <c:v>138.85070649737941</c:v>
                </c:pt>
                <c:pt idx="29">
                  <c:v>154.94740629516141</c:v>
                </c:pt>
                <c:pt idx="30">
                  <c:v>172.9101660570301</c:v>
                </c:pt>
                <c:pt idx="31">
                  <c:v>192.9553145853682</c:v>
                </c:pt>
                <c:pt idx="32">
                  <c:v>221.31049835711073</c:v>
                </c:pt>
                <c:pt idx="33">
                  <c:v>253.83253520805977</c:v>
                </c:pt>
                <c:pt idx="34">
                  <c:v>291.13375284250588</c:v>
                </c:pt>
                <c:pt idx="35">
                  <c:v>333.91646179118345</c:v>
                </c:pt>
                <c:pt idx="36">
                  <c:v>382.986178574289</c:v>
                </c:pt>
                <c:pt idx="37">
                  <c:v>439.99103636724448</c:v>
                </c:pt>
                <c:pt idx="38">
                  <c:v>454.71019764024595</c:v>
                </c:pt>
                <c:pt idx="39">
                  <c:v>462.25341325312598</c:v>
                </c:pt>
                <c:pt idx="40">
                  <c:v>466.07181769467246</c:v>
                </c:pt>
                <c:pt idx="41">
                  <c:v>469.92176373669434</c:v>
                </c:pt>
                <c:pt idx="42">
                  <c:v>473.8035119258613</c:v>
                </c:pt>
                <c:pt idx="43">
                  <c:v>477.7173249610662</c:v>
                </c:pt>
                <c:pt idx="44">
                  <c:v>481.66346771120351</c:v>
                </c:pt>
                <c:pt idx="45">
                  <c:v>485.64220723309433</c:v>
                </c:pt>
                <c:pt idx="46">
                  <c:v>490.19016045711106</c:v>
                </c:pt>
                <c:pt idx="47">
                  <c:v>517.82462334893944</c:v>
                </c:pt>
                <c:pt idx="48">
                  <c:v>547.01697866889765</c:v>
                </c:pt>
                <c:pt idx="49">
                  <c:v>577.85505257909051</c:v>
                </c:pt>
                <c:pt idx="50">
                  <c:v>610.43162244018549</c:v>
                </c:pt>
                <c:pt idx="51">
                  <c:v>644.84469593515576</c:v>
                </c:pt>
                <c:pt idx="52">
                  <c:v>681.19780592862253</c:v>
                </c:pt>
                <c:pt idx="53">
                  <c:v>719.60032194888538</c:v>
                </c:pt>
                <c:pt idx="54">
                  <c:v>760.16777922975041</c:v>
                </c:pt>
                <c:pt idx="55">
                  <c:v>803.02222630208428</c:v>
                </c:pt>
                <c:pt idx="56">
                  <c:v>848.2925921808378</c:v>
                </c:pt>
                <c:pt idx="57">
                  <c:v>896.1150742522326</c:v>
                </c:pt>
                <c:pt idx="58">
                  <c:v>921.02800835850701</c:v>
                </c:pt>
                <c:pt idx="59">
                  <c:v>936.30699899606986</c:v>
                </c:pt>
                <c:pt idx="60">
                  <c:v>951.83945375501025</c:v>
                </c:pt>
                <c:pt idx="61">
                  <c:v>959.70204144750414</c:v>
                </c:pt>
                <c:pt idx="62">
                  <c:v>967.62957736732596</c:v>
                </c:pt>
                <c:pt idx="63">
                  <c:v>975.62259801370442</c:v>
                </c:pt>
                <c:pt idx="64">
                  <c:v>983.68164431757384</c:v>
                </c:pt>
                <c:pt idx="65">
                  <c:v>991.80726167818204</c:v>
                </c:pt>
                <c:pt idx="6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AA-4308-8A80-672D32E1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74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18</xdr:row>
      <xdr:rowOff>60960</xdr:rowOff>
    </xdr:from>
    <xdr:to>
      <xdr:col>6</xdr:col>
      <xdr:colOff>510540</xdr:colOff>
      <xdr:row>33</xdr:row>
      <xdr:rowOff>156210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59</xdr:row>
      <xdr:rowOff>60960</xdr:rowOff>
    </xdr:from>
    <xdr:to>
      <xdr:col>6</xdr:col>
      <xdr:colOff>510540</xdr:colOff>
      <xdr:row>74</xdr:row>
      <xdr:rowOff>156210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6</xdr:col>
      <xdr:colOff>495300</xdr:colOff>
      <xdr:row>118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147</xdr:row>
      <xdr:rowOff>0</xdr:rowOff>
    </xdr:from>
    <xdr:to>
      <xdr:col>6</xdr:col>
      <xdr:colOff>495300</xdr:colOff>
      <xdr:row>162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869632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869632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260157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1260157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69632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8696325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twoCellAnchor>
    <xdr:from>
      <xdr:col>30</xdr:col>
      <xdr:colOff>650875</xdr:colOff>
      <xdr:row>57</xdr:row>
      <xdr:rowOff>190500</xdr:rowOff>
    </xdr:from>
    <xdr:to>
      <xdr:col>31</xdr:col>
      <xdr:colOff>828675</xdr:colOff>
      <xdr:row>58</xdr:row>
      <xdr:rowOff>146050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0F757C-0D20-FD4A-932C-A40DCE29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9250" y="12160250"/>
          <a:ext cx="105092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17</xdr:row>
      <xdr:rowOff>85724</xdr:rowOff>
    </xdr:from>
    <xdr:to>
      <xdr:col>44</xdr:col>
      <xdr:colOff>704850</xdr:colOff>
      <xdr:row>39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723900</xdr:colOff>
      <xdr:row>60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3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723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60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8724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8724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60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165735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165735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23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723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8724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87249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165735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16573500" y="11963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>
              <a:off x="7239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7239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87249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87249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165735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16573500" y="1195578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7</xdr:row>
      <xdr:rowOff>0</xdr:rowOff>
    </xdr:from>
    <xdr:to>
      <xdr:col>16</xdr:col>
      <xdr:colOff>518161</xdr:colOff>
      <xdr:row>26</xdr:row>
      <xdr:rowOff>137160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8</xdr:col>
      <xdr:colOff>251460</xdr:colOff>
      <xdr:row>26</xdr:row>
      <xdr:rowOff>167640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29</xdr:row>
      <xdr:rowOff>0</xdr:rowOff>
    </xdr:from>
    <xdr:to>
      <xdr:col>8</xdr:col>
      <xdr:colOff>274320</xdr:colOff>
      <xdr:row>47</xdr:row>
      <xdr:rowOff>182879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</xdr:colOff>
      <xdr:row>29</xdr:row>
      <xdr:rowOff>0</xdr:rowOff>
    </xdr:from>
    <xdr:to>
      <xdr:col>17</xdr:col>
      <xdr:colOff>175260</xdr:colOff>
      <xdr:row>48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51</xdr:row>
      <xdr:rowOff>0</xdr:rowOff>
    </xdr:from>
    <xdr:to>
      <xdr:col>14</xdr:col>
      <xdr:colOff>175259</xdr:colOff>
      <xdr:row>70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177"/>
  <sheetViews>
    <sheetView workbookViewId="0">
      <selection activeCell="N164" sqref="N164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16384" width="11.5" style="1"/>
  </cols>
  <sheetData>
    <row r="3" spans="2:14" x14ac:dyDescent="0.2">
      <c r="C3" s="2" t="s">
        <v>0</v>
      </c>
      <c r="D3" s="1" t="s">
        <v>2</v>
      </c>
    </row>
    <row r="4" spans="2:14" x14ac:dyDescent="0.2">
      <c r="B4" s="30">
        <v>180</v>
      </c>
      <c r="C4" s="31"/>
      <c r="D4" s="4"/>
      <c r="H4" s="30">
        <v>180</v>
      </c>
      <c r="I4" s="31"/>
      <c r="K4" s="30">
        <v>180</v>
      </c>
      <c r="L4" s="32">
        <v>396.97848804679802</v>
      </c>
      <c r="M4" s="33">
        <v>77.640577297490225</v>
      </c>
      <c r="N4" s="37">
        <v>9.9892870404773451</v>
      </c>
    </row>
    <row r="5" spans="2:14" x14ac:dyDescent="0.2">
      <c r="B5" s="30">
        <v>120</v>
      </c>
      <c r="C5" s="31">
        <v>941.08461605202865</v>
      </c>
      <c r="D5" s="4">
        <f t="shared" ref="D5:D11" si="0">$F$16+($C$12-$F$16)*EXP(-$F$17*B5)</f>
        <v>930.2253141360452</v>
      </c>
      <c r="F5" s="1">
        <f t="shared" ref="F5:F12" si="1">(C5-D5)^2</f>
        <v>117.92443810248186</v>
      </c>
      <c r="H5" s="30">
        <v>120</v>
      </c>
      <c r="I5" s="31">
        <v>941.08461605202865</v>
      </c>
      <c r="K5" s="30">
        <v>120</v>
      </c>
      <c r="L5" s="32">
        <v>411.19687527965101</v>
      </c>
      <c r="M5" s="33">
        <v>83.497280984826617</v>
      </c>
      <c r="N5" s="37">
        <v>10.916591727389552</v>
      </c>
    </row>
    <row r="6" spans="2:14" x14ac:dyDescent="0.2">
      <c r="B6" s="30">
        <v>90</v>
      </c>
      <c r="C6" s="31">
        <v>946.050448427432</v>
      </c>
      <c r="D6" s="4">
        <f t="shared" si="0"/>
        <v>947.1987479607252</v>
      </c>
      <c r="F6" s="1">
        <f t="shared" si="1"/>
        <v>1.3185918181613758</v>
      </c>
      <c r="H6" s="30">
        <v>90</v>
      </c>
      <c r="I6" s="31">
        <v>946.050448427432</v>
      </c>
      <c r="K6" s="30">
        <v>90</v>
      </c>
      <c r="L6" s="32">
        <v>417.40051412390466</v>
      </c>
      <c r="M6" s="33">
        <v>86.364891639760813</v>
      </c>
      <c r="N6" s="37">
        <v>12.235544741074802</v>
      </c>
    </row>
    <row r="7" spans="2:14" x14ac:dyDescent="0.2">
      <c r="B7" s="30">
        <v>75</v>
      </c>
      <c r="C7" s="31">
        <v>954.11641997499271</v>
      </c>
      <c r="D7" s="4">
        <f t="shared" si="0"/>
        <v>955.80125426563836</v>
      </c>
      <c r="F7" s="1">
        <f t="shared" si="1"/>
        <v>2.8386665869354433</v>
      </c>
      <c r="H7" s="30">
        <v>75</v>
      </c>
      <c r="I7" s="31">
        <v>954.11641997499271</v>
      </c>
      <c r="K7" s="30">
        <v>75</v>
      </c>
      <c r="L7" s="32">
        <v>427.25274382398766</v>
      </c>
      <c r="M7" s="33">
        <v>89.199793254623998</v>
      </c>
      <c r="N7" s="37">
        <v>13.177886913671033</v>
      </c>
    </row>
    <row r="8" spans="2:14" x14ac:dyDescent="0.2">
      <c r="B8" s="30">
        <v>60</v>
      </c>
      <c r="C8" s="31">
        <v>960.23750496814307</v>
      </c>
      <c r="D8" s="4">
        <f t="shared" si="0"/>
        <v>964.48188896217505</v>
      </c>
      <c r="F8" s="1">
        <f t="shared" si="1"/>
        <v>18.014795488794842</v>
      </c>
      <c r="H8" s="30">
        <v>60</v>
      </c>
      <c r="I8" s="31">
        <v>960.23750496814307</v>
      </c>
      <c r="K8" s="30">
        <v>60</v>
      </c>
      <c r="L8" s="32">
        <v>442.15260781732599</v>
      </c>
      <c r="M8" s="33">
        <v>89.472178972645921</v>
      </c>
      <c r="N8" s="37">
        <v>13.897575259995564</v>
      </c>
    </row>
    <row r="9" spans="2:14" x14ac:dyDescent="0.2">
      <c r="B9" s="30">
        <v>45</v>
      </c>
      <c r="C9" s="31">
        <v>964.30420941019759</v>
      </c>
      <c r="D9" s="4">
        <f t="shared" si="0"/>
        <v>973.24136161628746</v>
      </c>
      <c r="F9" s="1">
        <f t="shared" si="1"/>
        <v>79.872689554817157</v>
      </c>
      <c r="H9" s="30">
        <v>45</v>
      </c>
      <c r="I9" s="31">
        <v>964.30420941019759</v>
      </c>
      <c r="K9" s="30">
        <v>45</v>
      </c>
      <c r="L9" s="32">
        <v>464.50629282666569</v>
      </c>
      <c r="M9" s="33">
        <v>89.748645208185692</v>
      </c>
      <c r="N9" s="37">
        <v>14.716939874713395</v>
      </c>
    </row>
    <row r="10" spans="2:14" x14ac:dyDescent="0.2">
      <c r="B10" s="30">
        <v>30</v>
      </c>
      <c r="C10" s="31">
        <v>971.27592977799338</v>
      </c>
      <c r="D10" s="4">
        <f t="shared" si="0"/>
        <v>982.08038823824143</v>
      </c>
      <c r="F10" s="1">
        <f t="shared" si="1"/>
        <v>116.7363226192255</v>
      </c>
      <c r="H10" s="30">
        <v>30</v>
      </c>
      <c r="I10" s="31">
        <v>971.27592977799338</v>
      </c>
      <c r="K10" s="30">
        <v>30</v>
      </c>
      <c r="L10" s="32">
        <v>470.21890613856868</v>
      </c>
      <c r="M10" s="33">
        <v>90.308189309272123</v>
      </c>
      <c r="N10" s="37">
        <v>15.033172870107238</v>
      </c>
    </row>
    <row r="11" spans="2:14" x14ac:dyDescent="0.2">
      <c r="B11" s="30">
        <v>15</v>
      </c>
      <c r="C11" s="31">
        <v>988.43187937315281</v>
      </c>
      <c r="D11" s="4">
        <f t="shared" si="0"/>
        <v>990.99969134114338</v>
      </c>
      <c r="F11" s="1">
        <f t="shared" si="1"/>
        <v>6.5936583029555775</v>
      </c>
      <c r="H11" s="30">
        <v>15</v>
      </c>
      <c r="I11" s="31">
        <v>988.43187937315281</v>
      </c>
      <c r="K11" s="30">
        <v>15</v>
      </c>
      <c r="L11" s="32">
        <v>473.97834861544862</v>
      </c>
      <c r="M11" s="33">
        <v>91.688596623999956</v>
      </c>
      <c r="N11" s="37">
        <v>16.128774193813232</v>
      </c>
    </row>
    <row r="12" spans="2:14" x14ac:dyDescent="0.2">
      <c r="B12" s="30">
        <v>0</v>
      </c>
      <c r="C12" s="31">
        <v>1000</v>
      </c>
      <c r="D12" s="4">
        <f>$F$16+($C$12-$F$16)*EXP(-$F$17*B12)</f>
        <v>1000</v>
      </c>
      <c r="F12" s="1">
        <f t="shared" si="1"/>
        <v>0</v>
      </c>
      <c r="H12" s="30">
        <v>0</v>
      </c>
      <c r="I12" s="31">
        <v>1000</v>
      </c>
      <c r="K12" s="30">
        <v>0</v>
      </c>
      <c r="L12" s="32">
        <v>500</v>
      </c>
      <c r="M12" s="33">
        <v>100</v>
      </c>
      <c r="N12" s="37">
        <v>20</v>
      </c>
    </row>
    <row r="13" spans="2:14" x14ac:dyDescent="0.2">
      <c r="B13" s="12"/>
      <c r="D13" s="4"/>
      <c r="F13" s="1">
        <f>SUM(F5:F12)</f>
        <v>343.29916247337178</v>
      </c>
      <c r="H13" s="15">
        <f t="shared" ref="H13:H20" si="2">K4+$L$21</f>
        <v>1330.7525903730852</v>
      </c>
      <c r="I13" s="32">
        <v>396.97848804679802</v>
      </c>
    </row>
    <row r="14" spans="2:14" ht="17" x14ac:dyDescent="0.2">
      <c r="B14" s="12"/>
      <c r="D14" s="4"/>
      <c r="E14" s="10" t="s">
        <v>6</v>
      </c>
      <c r="F14" s="11">
        <f>RSQ(C5:C12,D5:D12)</f>
        <v>0.92962549627712798</v>
      </c>
      <c r="H14" s="15">
        <f t="shared" si="2"/>
        <v>1270.7525903730852</v>
      </c>
      <c r="I14" s="32">
        <v>411.19687527965101</v>
      </c>
    </row>
    <row r="15" spans="2:14" x14ac:dyDescent="0.2">
      <c r="B15" s="12"/>
      <c r="D15" s="4"/>
      <c r="H15" s="15">
        <f t="shared" si="2"/>
        <v>1240.7525903730852</v>
      </c>
      <c r="I15" s="32">
        <v>417.40051412390466</v>
      </c>
    </row>
    <row r="16" spans="2:14" x14ac:dyDescent="0.2">
      <c r="B16" s="12"/>
      <c r="D16" s="4"/>
      <c r="E16" s="6" t="s">
        <v>3</v>
      </c>
      <c r="F16" s="7">
        <v>0</v>
      </c>
      <c r="H16" s="15">
        <f t="shared" si="2"/>
        <v>1225.7525903730852</v>
      </c>
      <c r="I16" s="32">
        <v>427.25274382398766</v>
      </c>
      <c r="L16" s="1">
        <v>1200</v>
      </c>
      <c r="M16" s="4">
        <v>485.15614017508727</v>
      </c>
    </row>
    <row r="17" spans="2:13" x14ac:dyDescent="0.2">
      <c r="B17" s="12"/>
      <c r="D17" s="4"/>
      <c r="E17" s="6" t="s">
        <v>4</v>
      </c>
      <c r="F17" s="8">
        <v>6.0273707428082238E-4</v>
      </c>
      <c r="H17" s="15">
        <f t="shared" si="2"/>
        <v>1210.7525903730852</v>
      </c>
      <c r="I17" s="32">
        <v>442.15260781732599</v>
      </c>
      <c r="L17" s="1">
        <v>1100</v>
      </c>
      <c r="M17" s="4">
        <v>515.2975424079475</v>
      </c>
    </row>
    <row r="18" spans="2:13" x14ac:dyDescent="0.2">
      <c r="B18" s="12"/>
      <c r="D18" s="4"/>
      <c r="H18" s="15">
        <f t="shared" si="2"/>
        <v>1195.7525903730852</v>
      </c>
      <c r="I18" s="32">
        <v>464.50629282666569</v>
      </c>
      <c r="L18" s="9"/>
    </row>
    <row r="19" spans="2:13" x14ac:dyDescent="0.2">
      <c r="B19" s="12"/>
      <c r="D19" s="4"/>
      <c r="H19" s="15">
        <f t="shared" si="2"/>
        <v>1180.7525903730852</v>
      </c>
      <c r="I19" s="32">
        <v>470.21890613856868</v>
      </c>
      <c r="L19" s="1">
        <f>(M17-M16)/(L16-L17)</f>
        <v>0.30141402232860232</v>
      </c>
      <c r="M19" s="1" t="s">
        <v>13</v>
      </c>
    </row>
    <row r="20" spans="2:13" x14ac:dyDescent="0.2">
      <c r="B20" s="12"/>
      <c r="D20" s="4"/>
      <c r="H20" s="15">
        <f t="shared" si="2"/>
        <v>1165.7525903730852</v>
      </c>
      <c r="I20" s="32">
        <v>473.97834861544862</v>
      </c>
      <c r="L20" s="1">
        <f>(M17-L12)/L19</f>
        <v>50.752590373085177</v>
      </c>
    </row>
    <row r="21" spans="2:13" x14ac:dyDescent="0.2">
      <c r="B21" s="12"/>
      <c r="D21" s="4"/>
      <c r="H21" s="15">
        <f>K12+$L$21</f>
        <v>1150.7525903730852</v>
      </c>
      <c r="I21" s="32">
        <v>500</v>
      </c>
      <c r="L21" s="15">
        <f>L17+L20</f>
        <v>1150.7525903730852</v>
      </c>
      <c r="M21" s="1" t="s">
        <v>1</v>
      </c>
    </row>
    <row r="22" spans="2:13" x14ac:dyDescent="0.2">
      <c r="B22" s="12"/>
      <c r="D22" s="4"/>
      <c r="H22" s="15">
        <f t="shared" ref="H22:H29" si="3">K4+$L$28</f>
        <v>3646.1437477526833</v>
      </c>
      <c r="I22" s="33">
        <v>77.640577297490225</v>
      </c>
    </row>
    <row r="23" spans="2:13" x14ac:dyDescent="0.2">
      <c r="B23" s="12"/>
      <c r="D23" s="4"/>
      <c r="H23" s="15">
        <f t="shared" si="3"/>
        <v>3586.1437477526833</v>
      </c>
      <c r="I23" s="33">
        <v>83.497280984826617</v>
      </c>
      <c r="L23" s="17">
        <v>3500</v>
      </c>
      <c r="M23" s="39">
        <v>97.726870723081845</v>
      </c>
    </row>
    <row r="24" spans="2:13" x14ac:dyDescent="0.2">
      <c r="B24" s="12"/>
      <c r="D24" s="4"/>
      <c r="H24" s="15">
        <f t="shared" si="3"/>
        <v>3556.1437477526833</v>
      </c>
      <c r="I24" s="33">
        <v>86.364891639760813</v>
      </c>
      <c r="L24" s="17">
        <v>3400</v>
      </c>
      <c r="M24" s="39">
        <v>104.44093127624991</v>
      </c>
    </row>
    <row r="25" spans="2:13" x14ac:dyDescent="0.2">
      <c r="B25" s="12"/>
      <c r="D25" s="4"/>
      <c r="H25" s="15">
        <f t="shared" si="3"/>
        <v>3541.1437477526833</v>
      </c>
      <c r="I25" s="33">
        <v>89.199793254623998</v>
      </c>
    </row>
    <row r="26" spans="2:13" x14ac:dyDescent="0.2">
      <c r="B26" s="12"/>
      <c r="D26" s="4"/>
      <c r="H26" s="15">
        <f t="shared" si="3"/>
        <v>3526.1437477526833</v>
      </c>
      <c r="I26" s="33">
        <v>89.472178972645921</v>
      </c>
      <c r="L26" s="1">
        <f>(M24-M23)/(L23-L24)</f>
        <v>6.7140605531680678E-2</v>
      </c>
    </row>
    <row r="27" spans="2:13" x14ac:dyDescent="0.2">
      <c r="B27" s="12"/>
      <c r="D27" s="4"/>
      <c r="H27" s="15">
        <f t="shared" si="3"/>
        <v>3511.1437477526833</v>
      </c>
      <c r="I27" s="33">
        <v>89.748645208185692</v>
      </c>
      <c r="L27" s="1">
        <f>(M24-M12)/L26</f>
        <v>66.143747752683495</v>
      </c>
    </row>
    <row r="28" spans="2:13" x14ac:dyDescent="0.2">
      <c r="B28" s="12"/>
      <c r="D28" s="4"/>
      <c r="H28" s="15">
        <f t="shared" si="3"/>
        <v>3496.1437477526833</v>
      </c>
      <c r="I28" s="33">
        <v>90.308189309272123</v>
      </c>
      <c r="L28" s="15">
        <f>L24+L27</f>
        <v>3466.1437477526833</v>
      </c>
      <c r="M28" s="1" t="s">
        <v>1</v>
      </c>
    </row>
    <row r="29" spans="2:13" x14ac:dyDescent="0.2">
      <c r="B29" s="12"/>
      <c r="D29" s="4"/>
      <c r="H29" s="15">
        <f t="shared" si="3"/>
        <v>3481.1437477526833</v>
      </c>
      <c r="I29" s="33">
        <v>91.688596623999956</v>
      </c>
    </row>
    <row r="30" spans="2:13" x14ac:dyDescent="0.2">
      <c r="B30" s="12"/>
      <c r="D30" s="4"/>
      <c r="H30" s="15">
        <f>K12+$L$28</f>
        <v>3466.1437477526833</v>
      </c>
      <c r="I30" s="33">
        <v>100</v>
      </c>
      <c r="L30" s="17">
        <v>5900</v>
      </c>
      <c r="M30" s="46">
        <v>19.189975172670717</v>
      </c>
    </row>
    <row r="31" spans="2:13" x14ac:dyDescent="0.2">
      <c r="B31" s="12"/>
      <c r="D31" s="4"/>
      <c r="H31" s="40">
        <f t="shared" ref="H31:H38" si="4">K4+$L$35</f>
        <v>6019.0915837084467</v>
      </c>
      <c r="I31" s="37">
        <v>9.9892870404773451</v>
      </c>
      <c r="L31" s="17">
        <v>5800</v>
      </c>
      <c r="M31" s="46">
        <v>20.519881410015479</v>
      </c>
    </row>
    <row r="32" spans="2:13" x14ac:dyDescent="0.2">
      <c r="B32" s="12"/>
      <c r="D32" s="4"/>
      <c r="H32" s="40">
        <f t="shared" si="4"/>
        <v>5959.0915837084467</v>
      </c>
      <c r="I32" s="37">
        <v>10.916591727389552</v>
      </c>
    </row>
    <row r="33" spans="2:14" x14ac:dyDescent="0.2">
      <c r="B33" s="12"/>
      <c r="D33" s="4"/>
      <c r="H33" s="40">
        <f t="shared" si="4"/>
        <v>5929.0915837084467</v>
      </c>
      <c r="I33" s="37">
        <v>12.235544741074802</v>
      </c>
      <c r="L33" s="1">
        <f>(M31-M30)/(L30-L31)</f>
        <v>1.3299062373447619E-2</v>
      </c>
    </row>
    <row r="34" spans="2:14" x14ac:dyDescent="0.2">
      <c r="B34" s="12"/>
      <c r="D34" s="4"/>
      <c r="H34" s="40">
        <f t="shared" si="4"/>
        <v>5914.0915837084467</v>
      </c>
      <c r="I34" s="37">
        <v>13.177886913671033</v>
      </c>
      <c r="L34" s="1">
        <f>(M31-N12)/L33</f>
        <v>39.091583708446528</v>
      </c>
    </row>
    <row r="35" spans="2:14" x14ac:dyDescent="0.2">
      <c r="B35" s="12"/>
      <c r="D35" s="4"/>
      <c r="H35" s="40">
        <f t="shared" si="4"/>
        <v>5899.0915837084467</v>
      </c>
      <c r="I35" s="37">
        <v>13.897575259995564</v>
      </c>
      <c r="L35" s="15">
        <f>L31+L34</f>
        <v>5839.0915837084467</v>
      </c>
      <c r="M35" s="1" t="s">
        <v>1</v>
      </c>
    </row>
    <row r="36" spans="2:14" x14ac:dyDescent="0.2">
      <c r="B36" s="12"/>
      <c r="D36" s="4"/>
      <c r="H36" s="40">
        <f t="shared" si="4"/>
        <v>5884.0915837084467</v>
      </c>
      <c r="I36" s="37">
        <v>14.716939874713395</v>
      </c>
    </row>
    <row r="37" spans="2:14" x14ac:dyDescent="0.2">
      <c r="B37" s="12"/>
      <c r="D37" s="4"/>
      <c r="H37" s="40">
        <f t="shared" si="4"/>
        <v>5869.0915837084467</v>
      </c>
      <c r="I37" s="37">
        <v>15.033172870107238</v>
      </c>
    </row>
    <row r="38" spans="2:14" x14ac:dyDescent="0.2">
      <c r="B38" s="12"/>
      <c r="D38" s="4"/>
      <c r="H38" s="40">
        <f t="shared" si="4"/>
        <v>5854.0915837084467</v>
      </c>
      <c r="I38" s="37">
        <v>16.128774193813232</v>
      </c>
    </row>
    <row r="39" spans="2:14" x14ac:dyDescent="0.2">
      <c r="B39" s="12"/>
      <c r="D39" s="4"/>
      <c r="H39" s="40">
        <f>K12+$L$35</f>
        <v>5839.0915837084467</v>
      </c>
      <c r="I39" s="37">
        <v>20</v>
      </c>
    </row>
    <row r="40" spans="2:14" x14ac:dyDescent="0.2">
      <c r="E40" s="34"/>
      <c r="F40" s="34"/>
      <c r="H40" s="34"/>
      <c r="I40" s="36"/>
    </row>
    <row r="41" spans="2:14" x14ac:dyDescent="0.2">
      <c r="E41" s="34"/>
      <c r="F41" s="34"/>
    </row>
    <row r="42" spans="2:14" x14ac:dyDescent="0.2">
      <c r="B42" s="4"/>
      <c r="C42" s="4"/>
      <c r="E42" s="35"/>
      <c r="F42" s="34"/>
      <c r="H42" s="9" t="s">
        <v>5</v>
      </c>
      <c r="I42" s="9"/>
      <c r="J42" s="9"/>
    </row>
    <row r="43" spans="2:14" x14ac:dyDescent="0.2">
      <c r="B43" s="4"/>
      <c r="C43" s="4"/>
    </row>
    <row r="44" spans="2:14" x14ac:dyDescent="0.2">
      <c r="C44" s="2" t="s">
        <v>10</v>
      </c>
      <c r="D44" s="1" t="s">
        <v>7</v>
      </c>
    </row>
    <row r="45" spans="2:14" x14ac:dyDescent="0.2">
      <c r="B45" s="30">
        <v>180</v>
      </c>
      <c r="C45" s="31"/>
      <c r="D45" s="4"/>
      <c r="H45" s="30">
        <v>180</v>
      </c>
      <c r="I45" s="31"/>
      <c r="K45" s="30">
        <v>180</v>
      </c>
      <c r="L45" s="90">
        <v>447.26631918864672</v>
      </c>
      <c r="M45" s="33">
        <v>83.278290547608677</v>
      </c>
      <c r="N45" s="94">
        <v>12.699414024207329</v>
      </c>
    </row>
    <row r="46" spans="2:14" x14ac:dyDescent="0.2">
      <c r="B46" s="30">
        <v>120</v>
      </c>
      <c r="C46" s="89">
        <v>950.01806105654896</v>
      </c>
      <c r="D46" s="88">
        <f>$F$57+($C$53-$F$57)*EXP(-$F$58*B46)</f>
        <v>938.7794453774311</v>
      </c>
      <c r="F46" s="1">
        <f t="shared" ref="F46:F53" si="5">(C46-D46)^2</f>
        <v>126.30648238291371</v>
      </c>
      <c r="H46" s="30">
        <v>120</v>
      </c>
      <c r="I46" s="89">
        <v>950.01806105654896</v>
      </c>
      <c r="K46" s="30">
        <v>120</v>
      </c>
      <c r="L46" s="90">
        <v>449.66399694931766</v>
      </c>
      <c r="M46" s="33">
        <v>87.785528202308925</v>
      </c>
      <c r="N46" s="94">
        <v>13.4469762664194</v>
      </c>
    </row>
    <row r="47" spans="2:14" x14ac:dyDescent="0.2">
      <c r="B47" s="30">
        <v>90</v>
      </c>
      <c r="C47" s="89">
        <v>956.19918009106868</v>
      </c>
      <c r="D47" s="88">
        <f t="shared" ref="D47:D53" si="6">$F$57+($C$53-$F$57)*EXP(-$F$58*B47)</f>
        <v>953.72392866737414</v>
      </c>
      <c r="F47" s="1">
        <f t="shared" si="5"/>
        <v>6.1268696105018687</v>
      </c>
      <c r="H47" s="30">
        <v>90</v>
      </c>
      <c r="I47" s="89">
        <v>956.19918009106868</v>
      </c>
      <c r="K47" s="30">
        <v>90</v>
      </c>
      <c r="L47" s="90">
        <v>452.37004599836536</v>
      </c>
      <c r="M47" s="33">
        <v>89.297659351675975</v>
      </c>
      <c r="N47" s="94">
        <v>14.235577674676307</v>
      </c>
    </row>
    <row r="48" spans="2:14" x14ac:dyDescent="0.2">
      <c r="B48" s="30">
        <v>75</v>
      </c>
      <c r="C48" s="89">
        <v>957.54270957981498</v>
      </c>
      <c r="D48" s="88">
        <f t="shared" si="6"/>
        <v>961.28514829490155</v>
      </c>
      <c r="F48" s="1">
        <f t="shared" si="5"/>
        <v>14.005847536178774</v>
      </c>
      <c r="H48" s="30">
        <v>75</v>
      </c>
      <c r="I48" s="89">
        <v>957.54270957981498</v>
      </c>
      <c r="K48" s="30">
        <v>75</v>
      </c>
      <c r="L48" s="90">
        <v>462.80251586116066</v>
      </c>
      <c r="M48" s="33">
        <v>91.213671845244392</v>
      </c>
      <c r="N48" s="94">
        <v>15.076046365400535</v>
      </c>
    </row>
    <row r="49" spans="2:14" x14ac:dyDescent="0.2">
      <c r="B49" s="30">
        <v>60</v>
      </c>
      <c r="C49" s="89">
        <v>964.70186951405219</v>
      </c>
      <c r="D49" s="88">
        <f t="shared" si="6"/>
        <v>968.90631403527914</v>
      </c>
      <c r="F49" s="1">
        <f t="shared" si="5"/>
        <v>17.677353732075289</v>
      </c>
      <c r="H49" s="30">
        <v>60</v>
      </c>
      <c r="I49" s="89">
        <v>964.70186951405219</v>
      </c>
      <c r="K49" s="30">
        <v>60</v>
      </c>
      <c r="L49" s="90">
        <v>467.99270105176038</v>
      </c>
      <c r="M49" s="33">
        <v>93.294130407951627</v>
      </c>
      <c r="N49" s="94">
        <v>17.119472349386054</v>
      </c>
    </row>
    <row r="50" spans="2:14" x14ac:dyDescent="0.2">
      <c r="B50" s="30">
        <v>45</v>
      </c>
      <c r="C50" s="89">
        <v>967.28908034098424</v>
      </c>
      <c r="D50" s="88">
        <f t="shared" si="6"/>
        <v>976.5879011473437</v>
      </c>
      <c r="F50" s="1">
        <f t="shared" si="5"/>
        <v>86.468068388783564</v>
      </c>
      <c r="H50" s="30">
        <v>45</v>
      </c>
      <c r="I50" s="89">
        <v>967.28908034098424</v>
      </c>
      <c r="K50" s="30">
        <v>45</v>
      </c>
      <c r="L50" s="90">
        <v>471.772458684924</v>
      </c>
      <c r="M50" s="33">
        <v>95.344314407980434</v>
      </c>
      <c r="N50" s="94">
        <v>18.336688916630802</v>
      </c>
    </row>
    <row r="51" spans="2:14" x14ac:dyDescent="0.2">
      <c r="B51" s="30">
        <v>30</v>
      </c>
      <c r="C51" s="89">
        <v>970.5186247273806</v>
      </c>
      <c r="D51" s="88">
        <f t="shared" si="6"/>
        <v>984.33038865783226</v>
      </c>
      <c r="F51" s="1">
        <f t="shared" si="5"/>
        <v>190.76482287052553</v>
      </c>
      <c r="H51" s="30">
        <v>30</v>
      </c>
      <c r="I51" s="89">
        <v>970.5186247273806</v>
      </c>
      <c r="K51" s="30">
        <v>30</v>
      </c>
      <c r="L51" s="90">
        <v>485.04157338474351</v>
      </c>
      <c r="M51" s="33">
        <v>96.65441332508648</v>
      </c>
      <c r="N51" s="94">
        <v>19.039502695314599</v>
      </c>
    </row>
    <row r="52" spans="2:14" x14ac:dyDescent="0.2">
      <c r="B52" s="30">
        <v>15</v>
      </c>
      <c r="C52" s="89">
        <v>982.20397527866965</v>
      </c>
      <c r="D52" s="88">
        <f t="shared" si="6"/>
        <v>992.13425939125409</v>
      </c>
      <c r="F52" s="1">
        <f t="shared" si="5"/>
        <v>98.610542556647047</v>
      </c>
      <c r="H52" s="30">
        <v>15</v>
      </c>
      <c r="I52" s="89">
        <v>982.20397527866965</v>
      </c>
      <c r="K52" s="30">
        <v>15</v>
      </c>
      <c r="L52" s="90">
        <v>491.77689875010515</v>
      </c>
      <c r="M52" s="33">
        <v>98.49918798693345</v>
      </c>
      <c r="N52" s="94">
        <v>19.602953842289438</v>
      </c>
    </row>
    <row r="53" spans="2:14" x14ac:dyDescent="0.2">
      <c r="B53" s="30">
        <v>0</v>
      </c>
      <c r="C53" s="89">
        <v>1000</v>
      </c>
      <c r="D53" s="88">
        <f t="shared" si="6"/>
        <v>1000</v>
      </c>
      <c r="F53" s="1">
        <f t="shared" si="5"/>
        <v>0</v>
      </c>
      <c r="H53" s="30">
        <v>0</v>
      </c>
      <c r="I53" s="89">
        <v>1000</v>
      </c>
      <c r="K53" s="30">
        <v>0</v>
      </c>
      <c r="L53" s="90">
        <v>500</v>
      </c>
      <c r="M53" s="33">
        <v>100</v>
      </c>
      <c r="N53" s="94">
        <v>20</v>
      </c>
    </row>
    <row r="54" spans="2:14" x14ac:dyDescent="0.2">
      <c r="B54" s="12"/>
      <c r="D54" s="4"/>
      <c r="F54" s="1">
        <f>SUM(F46:F53)</f>
        <v>539.95998707762578</v>
      </c>
      <c r="H54" s="15">
        <f t="shared" ref="H54:H61" si="7">K45+$L$62</f>
        <v>1496.9961655285238</v>
      </c>
      <c r="I54" s="90">
        <v>447.26631918864672</v>
      </c>
    </row>
    <row r="55" spans="2:14" ht="17" x14ac:dyDescent="0.2">
      <c r="B55" s="12"/>
      <c r="D55" s="4"/>
      <c r="E55" s="10" t="s">
        <v>6</v>
      </c>
      <c r="F55" s="11">
        <f>RSQ(C46:C53,D46:D53)</f>
        <v>0.86798339105744238</v>
      </c>
      <c r="H55" s="15">
        <f t="shared" si="7"/>
        <v>1436.9961655285238</v>
      </c>
      <c r="I55" s="90">
        <v>449.66399694931766</v>
      </c>
    </row>
    <row r="56" spans="2:14" x14ac:dyDescent="0.2">
      <c r="B56" s="12"/>
      <c r="D56" s="4"/>
      <c r="H56" s="15">
        <f t="shared" si="7"/>
        <v>1406.9961655285238</v>
      </c>
      <c r="I56" s="90">
        <v>452.37004599836536</v>
      </c>
    </row>
    <row r="57" spans="2:14" x14ac:dyDescent="0.2">
      <c r="B57" s="12"/>
      <c r="D57" s="4"/>
      <c r="E57" s="6" t="s">
        <v>3</v>
      </c>
      <c r="F57" s="7">
        <v>0</v>
      </c>
      <c r="H57" s="15">
        <f t="shared" si="7"/>
        <v>1391.9961655285238</v>
      </c>
      <c r="I57" s="90">
        <v>462.80251586116066</v>
      </c>
      <c r="L57" s="17">
        <v>1400</v>
      </c>
      <c r="M57" s="73">
        <v>478.52908742119763</v>
      </c>
    </row>
    <row r="58" spans="2:14" x14ac:dyDescent="0.2">
      <c r="B58" s="12"/>
      <c r="D58" s="4"/>
      <c r="E58" s="6" t="s">
        <v>4</v>
      </c>
      <c r="F58" s="8">
        <v>5.2645591512689722E-4</v>
      </c>
      <c r="H58" s="15">
        <f t="shared" si="7"/>
        <v>1376.9961655285238</v>
      </c>
      <c r="I58" s="90">
        <v>467.99270105176038</v>
      </c>
      <c r="L58" s="17">
        <v>1300</v>
      </c>
      <c r="M58" s="73">
        <v>504.39646176060927</v>
      </c>
    </row>
    <row r="59" spans="2:14" x14ac:dyDescent="0.2">
      <c r="B59" s="12"/>
      <c r="D59" s="4"/>
      <c r="H59" s="15">
        <f t="shared" si="7"/>
        <v>1361.9961655285238</v>
      </c>
      <c r="I59" s="90">
        <v>471.772458684924</v>
      </c>
      <c r="L59" s="9"/>
    </row>
    <row r="60" spans="2:14" x14ac:dyDescent="0.2">
      <c r="B60" s="12"/>
      <c r="D60" s="4"/>
      <c r="H60" s="15">
        <f t="shared" si="7"/>
        <v>1346.9961655285238</v>
      </c>
      <c r="I60" s="90">
        <v>485.04157338474351</v>
      </c>
      <c r="L60" s="1">
        <f>(M58-M57)/(L57-L58)</f>
        <v>0.25867374339411642</v>
      </c>
      <c r="M60" s="1" t="s">
        <v>13</v>
      </c>
    </row>
    <row r="61" spans="2:14" x14ac:dyDescent="0.2">
      <c r="B61" s="12"/>
      <c r="D61" s="4"/>
      <c r="H61" s="15">
        <f t="shared" si="7"/>
        <v>1331.9961655285238</v>
      </c>
      <c r="I61" s="90">
        <v>491.77689875010515</v>
      </c>
      <c r="L61" s="1">
        <f>(M58-L53)/L60</f>
        <v>16.996165528523715</v>
      </c>
    </row>
    <row r="62" spans="2:14" x14ac:dyDescent="0.2">
      <c r="B62" s="12"/>
      <c r="D62" s="4"/>
      <c r="H62" s="15">
        <f>K53+$L$62</f>
        <v>1316.9961655285238</v>
      </c>
      <c r="I62" s="90">
        <v>500</v>
      </c>
      <c r="L62" s="15">
        <f>L58+L61</f>
        <v>1316.9961655285238</v>
      </c>
      <c r="M62" s="1" t="s">
        <v>1</v>
      </c>
    </row>
    <row r="63" spans="2:14" x14ac:dyDescent="0.2">
      <c r="B63" s="12"/>
      <c r="D63" s="4"/>
      <c r="H63" s="15">
        <f t="shared" ref="H63:H70" si="8">K45+$L$69</f>
        <v>4402.0755704253525</v>
      </c>
      <c r="I63" s="33">
        <v>83.278290547608677</v>
      </c>
    </row>
    <row r="64" spans="2:14" x14ac:dyDescent="0.2">
      <c r="B64" s="12"/>
      <c r="D64" s="4"/>
      <c r="H64" s="15">
        <f t="shared" si="8"/>
        <v>4342.0755704253525</v>
      </c>
      <c r="I64" s="33">
        <v>87.785528202308925</v>
      </c>
      <c r="L64" s="17">
        <v>4300</v>
      </c>
      <c r="M64" s="92">
        <v>95.814568067665689</v>
      </c>
    </row>
    <row r="65" spans="2:13" x14ac:dyDescent="0.2">
      <c r="B65" s="12"/>
      <c r="D65" s="4"/>
      <c r="H65" s="15">
        <f t="shared" si="8"/>
        <v>4312.0755704253525</v>
      </c>
      <c r="I65" s="33">
        <v>89.297659351675975</v>
      </c>
      <c r="L65" s="17">
        <v>4200</v>
      </c>
      <c r="M65" s="92">
        <v>101.18571028221969</v>
      </c>
    </row>
    <row r="66" spans="2:13" x14ac:dyDescent="0.2">
      <c r="B66" s="12"/>
      <c r="D66" s="4"/>
      <c r="H66" s="15">
        <f t="shared" si="8"/>
        <v>4297.0755704253525</v>
      </c>
      <c r="I66" s="33">
        <v>91.213671845244392</v>
      </c>
    </row>
    <row r="67" spans="2:13" x14ac:dyDescent="0.2">
      <c r="B67" s="12"/>
      <c r="D67" s="4"/>
      <c r="H67" s="15">
        <f t="shared" si="8"/>
        <v>4282.0755704253525</v>
      </c>
      <c r="I67" s="33">
        <v>93.294130407951627</v>
      </c>
      <c r="L67" s="1">
        <f>(M65-M64)/(L64-L65)</f>
        <v>5.3711422145539985E-2</v>
      </c>
    </row>
    <row r="68" spans="2:13" x14ac:dyDescent="0.2">
      <c r="B68" s="12"/>
      <c r="D68" s="4"/>
      <c r="H68" s="15">
        <f t="shared" si="8"/>
        <v>4267.0755704253525</v>
      </c>
      <c r="I68" s="33">
        <v>95.344314407980434</v>
      </c>
      <c r="L68" s="1">
        <f>(M65-M53)/L67</f>
        <v>22.075570425352165</v>
      </c>
    </row>
    <row r="69" spans="2:13" x14ac:dyDescent="0.2">
      <c r="B69" s="12"/>
      <c r="D69" s="4"/>
      <c r="H69" s="15">
        <f t="shared" si="8"/>
        <v>4252.0755704253525</v>
      </c>
      <c r="I69" s="33">
        <v>96.65441332508648</v>
      </c>
      <c r="L69" s="15">
        <f>L65+L68</f>
        <v>4222.0755704253525</v>
      </c>
      <c r="M69" s="1" t="s">
        <v>1</v>
      </c>
    </row>
    <row r="70" spans="2:13" x14ac:dyDescent="0.2">
      <c r="B70" s="12"/>
      <c r="D70" s="4"/>
      <c r="H70" s="15">
        <f t="shared" si="8"/>
        <v>4237.0755704253525</v>
      </c>
      <c r="I70" s="33">
        <v>98.49918798693345</v>
      </c>
    </row>
    <row r="71" spans="2:13" x14ac:dyDescent="0.2">
      <c r="B71" s="12"/>
      <c r="D71" s="4"/>
      <c r="H71" s="15">
        <f>K53+$L$69</f>
        <v>4222.0755704253525</v>
      </c>
      <c r="I71" s="33">
        <v>100</v>
      </c>
      <c r="L71" s="17">
        <v>7200</v>
      </c>
      <c r="M71" s="93">
        <v>19.361434214892434</v>
      </c>
    </row>
    <row r="72" spans="2:13" x14ac:dyDescent="0.2">
      <c r="B72" s="12"/>
      <c r="D72" s="4"/>
      <c r="H72" s="40">
        <f t="shared" ref="H72:H79" si="9">K45+$L$76</f>
        <v>7321.4318981202041</v>
      </c>
      <c r="I72" s="94">
        <v>12.699414024207329</v>
      </c>
      <c r="L72" s="17">
        <v>7100</v>
      </c>
      <c r="M72" s="93">
        <v>20.451730407892068</v>
      </c>
    </row>
    <row r="73" spans="2:13" x14ac:dyDescent="0.2">
      <c r="B73" s="12"/>
      <c r="D73" s="4"/>
      <c r="H73" s="40">
        <f t="shared" si="9"/>
        <v>7261.4318981202041</v>
      </c>
      <c r="I73" s="94">
        <v>13.4469762664194</v>
      </c>
    </row>
    <row r="74" spans="2:13" x14ac:dyDescent="0.2">
      <c r="B74" s="12"/>
      <c r="D74" s="4"/>
      <c r="H74" s="40">
        <f t="shared" si="9"/>
        <v>7231.4318981202041</v>
      </c>
      <c r="I74" s="94">
        <v>14.235577674676307</v>
      </c>
      <c r="L74" s="1">
        <f>(M72-M71)/(L71-L72)</f>
        <v>1.0902961929996345E-2</v>
      </c>
    </row>
    <row r="75" spans="2:13" x14ac:dyDescent="0.2">
      <c r="B75" s="12"/>
      <c r="D75" s="4"/>
      <c r="H75" s="40">
        <f t="shared" si="9"/>
        <v>7216.4318981202041</v>
      </c>
      <c r="I75" s="94">
        <v>15.076046365400535</v>
      </c>
      <c r="L75" s="1">
        <f>(M72-N53)/L74</f>
        <v>41.431898120203705</v>
      </c>
    </row>
    <row r="76" spans="2:13" x14ac:dyDescent="0.2">
      <c r="B76" s="12"/>
      <c r="D76" s="4"/>
      <c r="H76" s="40">
        <f t="shared" si="9"/>
        <v>7201.4318981202041</v>
      </c>
      <c r="I76" s="94">
        <v>17.119472349386054</v>
      </c>
      <c r="L76" s="15">
        <f>L72+L75</f>
        <v>7141.4318981202041</v>
      </c>
      <c r="M76" s="1" t="s">
        <v>1</v>
      </c>
    </row>
    <row r="77" spans="2:13" x14ac:dyDescent="0.2">
      <c r="B77" s="12"/>
      <c r="D77" s="4"/>
      <c r="H77" s="40">
        <f t="shared" si="9"/>
        <v>7186.4318981202041</v>
      </c>
      <c r="I77" s="94">
        <v>18.336688916630802</v>
      </c>
    </row>
    <row r="78" spans="2:13" x14ac:dyDescent="0.2">
      <c r="B78" s="12"/>
      <c r="D78" s="4"/>
      <c r="H78" s="40">
        <f t="shared" si="9"/>
        <v>7171.4318981202041</v>
      </c>
      <c r="I78" s="94">
        <v>19.039502695314599</v>
      </c>
    </row>
    <row r="79" spans="2:13" x14ac:dyDescent="0.2">
      <c r="B79" s="12"/>
      <c r="D79" s="4"/>
      <c r="H79" s="40">
        <f t="shared" si="9"/>
        <v>7156.4318981202041</v>
      </c>
      <c r="I79" s="94">
        <v>19.602953842289438</v>
      </c>
    </row>
    <row r="80" spans="2:13" x14ac:dyDescent="0.2">
      <c r="B80" s="12"/>
      <c r="D80" s="4"/>
      <c r="H80" s="40">
        <f>K53+$L$76</f>
        <v>7141.4318981202041</v>
      </c>
      <c r="I80" s="94">
        <v>20</v>
      </c>
    </row>
    <row r="81" spans="2:14" x14ac:dyDescent="0.2">
      <c r="E81" s="34"/>
      <c r="F81" s="34"/>
      <c r="H81" s="34"/>
      <c r="I81" s="36"/>
    </row>
    <row r="82" spans="2:14" x14ac:dyDescent="0.2">
      <c r="E82" s="34"/>
      <c r="F82" s="34"/>
    </row>
    <row r="83" spans="2:14" x14ac:dyDescent="0.2">
      <c r="B83" s="4"/>
      <c r="C83" s="4"/>
      <c r="E83" s="35"/>
      <c r="F83" s="34"/>
      <c r="H83" s="9" t="s">
        <v>5</v>
      </c>
      <c r="I83" s="9"/>
      <c r="J83" s="9"/>
    </row>
    <row r="84" spans="2:14" ht="17" x14ac:dyDescent="0.2">
      <c r="B84" s="4"/>
      <c r="C84" s="4"/>
      <c r="E84" s="10" t="s">
        <v>6</v>
      </c>
      <c r="F84" s="11">
        <f>RSQ(D46:D81,C46:C81)</f>
        <v>0.86798339105744238</v>
      </c>
      <c r="I84" s="6" t="s">
        <v>4</v>
      </c>
      <c r="J84" s="8">
        <v>4.7811521718275338E-2</v>
      </c>
    </row>
    <row r="85" spans="2:14" x14ac:dyDescent="0.2">
      <c r="B85" s="4"/>
      <c r="C85" s="4"/>
    </row>
    <row r="86" spans="2:14" x14ac:dyDescent="0.2">
      <c r="B86" s="4"/>
    </row>
    <row r="88" spans="2:14" x14ac:dyDescent="0.2">
      <c r="C88" s="2" t="s">
        <v>11</v>
      </c>
      <c r="D88" s="1" t="s">
        <v>8</v>
      </c>
    </row>
    <row r="89" spans="2:14" x14ac:dyDescent="0.2">
      <c r="B89" s="30">
        <v>180</v>
      </c>
      <c r="C89" s="31"/>
      <c r="D89" s="4"/>
      <c r="I89" s="31"/>
      <c r="K89" s="14"/>
      <c r="L89" s="19"/>
      <c r="M89" s="16"/>
      <c r="N89" s="18"/>
    </row>
    <row r="90" spans="2:14" x14ac:dyDescent="0.2">
      <c r="B90" s="30">
        <v>120</v>
      </c>
      <c r="C90" s="89">
        <v>962.97927292646943</v>
      </c>
      <c r="D90" s="88">
        <f>$F$101+($C$97-$F$101)*EXP(-$F$102*B90)</f>
        <v>964.05465506413429</v>
      </c>
      <c r="F90" s="1">
        <f t="shared" ref="F90:F97" si="10">(C90-D90)^2</f>
        <v>1.1564467420086444</v>
      </c>
      <c r="H90" s="30">
        <v>120</v>
      </c>
      <c r="I90" s="89">
        <v>962.97927292646943</v>
      </c>
      <c r="K90" s="14">
        <v>120</v>
      </c>
      <c r="L90" s="19">
        <v>467.20573893664931</v>
      </c>
      <c r="M90" s="16">
        <v>93.933873270636028</v>
      </c>
      <c r="N90" s="18">
        <v>18.533661978901588</v>
      </c>
    </row>
    <row r="91" spans="2:14" x14ac:dyDescent="0.2">
      <c r="B91" s="30">
        <v>90</v>
      </c>
      <c r="C91" s="89">
        <v>972.55031389807573</v>
      </c>
      <c r="D91" s="88">
        <f>$F$101+($C$97-$F$101)*EXP(-$F$102*B91)</f>
        <v>972.91800816637999</v>
      </c>
      <c r="F91" s="1">
        <f t="shared" si="10"/>
        <v>0.13519907494380701</v>
      </c>
      <c r="H91" s="30">
        <v>90</v>
      </c>
      <c r="I91" s="89">
        <v>972.55031389807573</v>
      </c>
      <c r="K91" s="14">
        <v>90</v>
      </c>
      <c r="L91" s="19">
        <v>470.61173300268598</v>
      </c>
      <c r="M91" s="16">
        <v>95.876578306234705</v>
      </c>
      <c r="N91" s="18">
        <v>18.658347127341155</v>
      </c>
    </row>
    <row r="92" spans="2:14" x14ac:dyDescent="0.2">
      <c r="B92" s="30">
        <v>75</v>
      </c>
      <c r="C92" s="89">
        <v>977.40440335201674</v>
      </c>
      <c r="D92" s="88">
        <f t="shared" ref="D92:D97" si="11">$F$101+($C$97-$F$101)*EXP(-$F$102*B92)</f>
        <v>977.38019610937033</v>
      </c>
      <c r="F92" s="1">
        <f t="shared" si="10"/>
        <v>5.8599059654226501E-4</v>
      </c>
      <c r="H92" s="30">
        <v>75</v>
      </c>
      <c r="I92" s="89">
        <v>977.40440335201674</v>
      </c>
      <c r="K92" s="14">
        <v>75</v>
      </c>
      <c r="L92" s="19">
        <v>479.27764791608962</v>
      </c>
      <c r="M92" s="16">
        <v>96.124892830666795</v>
      </c>
      <c r="N92" s="18">
        <v>18.758074441158303</v>
      </c>
    </row>
    <row r="93" spans="2:14" x14ac:dyDescent="0.2">
      <c r="B93" s="30">
        <v>60</v>
      </c>
      <c r="C93" s="89">
        <v>981.45145546178571</v>
      </c>
      <c r="D93" s="88">
        <f t="shared" si="11"/>
        <v>981.86284941642145</v>
      </c>
      <c r="F93" s="1">
        <f t="shared" si="10"/>
        <v>0.16924498591083451</v>
      </c>
      <c r="H93" s="30">
        <v>60</v>
      </c>
      <c r="I93" s="89">
        <v>981.45145546178571</v>
      </c>
      <c r="K93" s="14">
        <v>60</v>
      </c>
      <c r="L93" s="19">
        <v>487.47477261425894</v>
      </c>
      <c r="M93" s="16">
        <v>96.662346321442101</v>
      </c>
      <c r="N93" s="18">
        <v>19.1455081211347</v>
      </c>
    </row>
    <row r="94" spans="2:14" x14ac:dyDescent="0.2">
      <c r="B94" s="30">
        <v>45</v>
      </c>
      <c r="C94" s="89">
        <v>985.35646665346667</v>
      </c>
      <c r="D94" s="88">
        <f t="shared" si="11"/>
        <v>986.36606194981175</v>
      </c>
      <c r="F94" s="1">
        <f t="shared" si="10"/>
        <v>1.0192826624021154</v>
      </c>
      <c r="H94" s="30">
        <v>45</v>
      </c>
      <c r="I94" s="89">
        <v>985.35646665346667</v>
      </c>
      <c r="K94" s="14">
        <v>45</v>
      </c>
      <c r="L94" s="19">
        <v>492.18530112369598</v>
      </c>
      <c r="M94" s="16">
        <v>97.677924576422868</v>
      </c>
      <c r="N94" s="18">
        <v>19.448585675530612</v>
      </c>
    </row>
    <row r="95" spans="2:14" x14ac:dyDescent="0.2">
      <c r="B95" s="30">
        <v>30</v>
      </c>
      <c r="C95" s="89">
        <v>996.92846056425333</v>
      </c>
      <c r="D95" s="88">
        <f t="shared" si="11"/>
        <v>990.88992800230915</v>
      </c>
      <c r="F95" s="1">
        <f t="shared" si="10"/>
        <v>36.463875501660141</v>
      </c>
      <c r="H95" s="30">
        <v>30</v>
      </c>
      <c r="I95" s="89">
        <v>996.92846056425333</v>
      </c>
      <c r="K95" s="14">
        <v>30</v>
      </c>
      <c r="L95" s="19">
        <v>496.75302480205067</v>
      </c>
      <c r="M95" s="16">
        <v>98.478252331064724</v>
      </c>
      <c r="N95" s="18">
        <v>19.626875713668337</v>
      </c>
    </row>
    <row r="96" spans="2:14" x14ac:dyDescent="0.2">
      <c r="B96" s="30">
        <v>15</v>
      </c>
      <c r="C96" s="89">
        <v>998.40622515148004</v>
      </c>
      <c r="D96" s="88">
        <f t="shared" si="11"/>
        <v>995.43454229914539</v>
      </c>
      <c r="F96" s="1">
        <f t="shared" si="10"/>
        <v>8.8308989748598137</v>
      </c>
      <c r="H96" s="30">
        <v>15</v>
      </c>
      <c r="I96" s="89">
        <v>998.40622515148004</v>
      </c>
      <c r="K96" s="14">
        <v>15</v>
      </c>
      <c r="L96" s="19">
        <v>498.38173060359367</v>
      </c>
      <c r="M96" s="16">
        <v>99.29247264794499</v>
      </c>
      <c r="N96" s="18">
        <v>19.841954720664297</v>
      </c>
    </row>
    <row r="97" spans="2:14" x14ac:dyDescent="0.2">
      <c r="B97" s="30">
        <v>0</v>
      </c>
      <c r="C97" s="89">
        <v>1000</v>
      </c>
      <c r="D97" s="88">
        <f t="shared" si="11"/>
        <v>1000</v>
      </c>
      <c r="F97" s="1">
        <f t="shared" si="10"/>
        <v>0</v>
      </c>
      <c r="H97" s="30">
        <v>0</v>
      </c>
      <c r="I97" s="89">
        <v>1000</v>
      </c>
      <c r="K97" s="14">
        <v>0</v>
      </c>
      <c r="L97" s="19">
        <v>500</v>
      </c>
      <c r="M97" s="16">
        <v>100</v>
      </c>
      <c r="N97" s="18">
        <v>20</v>
      </c>
    </row>
    <row r="98" spans="2:14" x14ac:dyDescent="0.2">
      <c r="B98" s="12"/>
      <c r="D98" s="4"/>
      <c r="F98" s="1">
        <f>SUM(F90:F97)</f>
        <v>47.775533932381897</v>
      </c>
      <c r="H98" s="20">
        <f t="shared" ref="H98:H105" si="12">K90+$L$106</f>
        <v>2392.4668665121239</v>
      </c>
      <c r="I98" s="19">
        <v>467.20573893664931</v>
      </c>
    </row>
    <row r="99" spans="2:14" ht="17" x14ac:dyDescent="0.2">
      <c r="B99" s="12"/>
      <c r="D99" s="4"/>
      <c r="E99" s="10" t="s">
        <v>6</v>
      </c>
      <c r="F99" s="11">
        <f>RSQ(C90:C97,D90:D97)</f>
        <v>0.97390852996608357</v>
      </c>
      <c r="H99" s="20">
        <f t="shared" si="12"/>
        <v>2362.4668665121239</v>
      </c>
      <c r="I99" s="19">
        <v>470.61173300268598</v>
      </c>
    </row>
    <row r="100" spans="2:14" ht="17" thickBot="1" x14ac:dyDescent="0.25">
      <c r="B100" s="12"/>
      <c r="D100" s="4"/>
      <c r="H100" s="20">
        <f t="shared" si="12"/>
        <v>2347.4668665121239</v>
      </c>
      <c r="I100" s="19">
        <v>479.27764791608962</v>
      </c>
    </row>
    <row r="101" spans="2:14" x14ac:dyDescent="0.2">
      <c r="B101" s="12"/>
      <c r="D101" s="4"/>
      <c r="E101" s="6" t="s">
        <v>3</v>
      </c>
      <c r="F101" s="7">
        <v>0</v>
      </c>
      <c r="H101" s="20">
        <f t="shared" si="12"/>
        <v>2332.4668665121239</v>
      </c>
      <c r="I101" s="19">
        <v>487.47477261425894</v>
      </c>
      <c r="L101" s="30">
        <v>2300</v>
      </c>
      <c r="M101" s="64">
        <v>495.77170905943944</v>
      </c>
    </row>
    <row r="102" spans="2:14" x14ac:dyDescent="0.2">
      <c r="B102" s="12"/>
      <c r="D102" s="4"/>
      <c r="E102" s="6" t="s">
        <v>4</v>
      </c>
      <c r="F102" s="8">
        <v>3.0506074878446055E-4</v>
      </c>
      <c r="H102" s="20">
        <f t="shared" si="12"/>
        <v>2317.4668665121239</v>
      </c>
      <c r="I102" s="19">
        <v>492.18530112369598</v>
      </c>
      <c r="L102" s="30">
        <v>2200</v>
      </c>
      <c r="M102" s="65">
        <v>511.12880941426255</v>
      </c>
    </row>
    <row r="103" spans="2:14" x14ac:dyDescent="0.2">
      <c r="B103" s="12"/>
      <c r="C103" s="23"/>
      <c r="D103" s="99"/>
      <c r="E103" s="21"/>
      <c r="F103" s="21"/>
      <c r="H103" s="20">
        <f t="shared" si="12"/>
        <v>2302.4668665121239</v>
      </c>
      <c r="I103" s="19">
        <v>496.75302480205067</v>
      </c>
      <c r="L103" s="9"/>
    </row>
    <row r="104" spans="2:14" x14ac:dyDescent="0.2">
      <c r="B104" s="12"/>
      <c r="C104" s="23"/>
      <c r="D104" s="99"/>
      <c r="E104" s="21"/>
      <c r="F104" s="21"/>
      <c r="H104" s="20">
        <f t="shared" si="12"/>
        <v>2287.4668665121239</v>
      </c>
      <c r="I104" s="19">
        <v>498.38173060359367</v>
      </c>
      <c r="L104" s="1">
        <f>(M102-M101)/(L101-L102)</f>
        <v>0.15357100354823103</v>
      </c>
    </row>
    <row r="105" spans="2:14" x14ac:dyDescent="0.2">
      <c r="B105" s="12"/>
      <c r="C105" s="23"/>
      <c r="D105" s="99"/>
      <c r="E105" s="21"/>
      <c r="F105" s="21"/>
      <c r="H105" s="20">
        <f t="shared" si="12"/>
        <v>2272.4668665121239</v>
      </c>
      <c r="I105" s="19">
        <v>500</v>
      </c>
      <c r="L105" s="1">
        <f>(M102-L97)/L104</f>
        <v>72.466866512123801</v>
      </c>
    </row>
    <row r="106" spans="2:14" x14ac:dyDescent="0.2">
      <c r="B106" s="12"/>
      <c r="C106" s="23"/>
      <c r="D106" s="99"/>
      <c r="E106" s="21"/>
      <c r="F106" s="21"/>
      <c r="H106" s="26">
        <f t="shared" ref="H106:H112" si="13">K90+$L$113</f>
        <v>7555.1280180361073</v>
      </c>
      <c r="I106" s="16">
        <v>93.933873270636028</v>
      </c>
      <c r="L106" s="15">
        <f>L102+L105</f>
        <v>2272.4668665121239</v>
      </c>
      <c r="M106" s="1" t="s">
        <v>1</v>
      </c>
    </row>
    <row r="107" spans="2:14" x14ac:dyDescent="0.2">
      <c r="B107" s="12"/>
      <c r="C107" s="23"/>
      <c r="D107" s="99"/>
      <c r="E107" s="21"/>
      <c r="F107" s="21"/>
      <c r="H107" s="26">
        <f t="shared" si="13"/>
        <v>7525.1280180361073</v>
      </c>
      <c r="I107" s="16">
        <v>95.876578306234705</v>
      </c>
    </row>
    <row r="108" spans="2:14" x14ac:dyDescent="0.2">
      <c r="B108" s="12"/>
      <c r="C108" s="23"/>
      <c r="D108" s="99"/>
      <c r="E108" s="21"/>
      <c r="F108" s="21"/>
      <c r="H108" s="26">
        <f t="shared" si="13"/>
        <v>7510.1280180361073</v>
      </c>
      <c r="I108" s="16">
        <v>96.124892830666795</v>
      </c>
      <c r="L108" s="30">
        <v>7500</v>
      </c>
      <c r="M108" s="73">
        <v>98.000254782027838</v>
      </c>
    </row>
    <row r="109" spans="2:14" x14ac:dyDescent="0.2">
      <c r="B109" s="12"/>
      <c r="C109" s="23"/>
      <c r="D109" s="99"/>
      <c r="E109" s="21"/>
      <c r="F109" s="21"/>
      <c r="H109" s="26">
        <f t="shared" si="13"/>
        <v>7495.1280180361073</v>
      </c>
      <c r="I109" s="16">
        <v>96.662346321442101</v>
      </c>
      <c r="L109" s="30">
        <v>7400</v>
      </c>
      <c r="M109" s="73">
        <v>101.08285709728501</v>
      </c>
    </row>
    <row r="110" spans="2:14" x14ac:dyDescent="0.2">
      <c r="B110" s="12"/>
      <c r="C110" s="23"/>
      <c r="D110" s="99"/>
      <c r="E110" s="21"/>
      <c r="F110" s="21"/>
      <c r="H110" s="26">
        <f t="shared" si="13"/>
        <v>7480.1280180361073</v>
      </c>
      <c r="I110" s="16">
        <v>97.677924576422868</v>
      </c>
    </row>
    <row r="111" spans="2:14" x14ac:dyDescent="0.2">
      <c r="B111" s="12"/>
      <c r="C111" s="23"/>
      <c r="D111" s="99"/>
      <c r="E111" s="21"/>
      <c r="F111" s="21"/>
      <c r="H111" s="26">
        <f t="shared" si="13"/>
        <v>7465.1280180361073</v>
      </c>
      <c r="I111" s="16">
        <v>98.478252331064724</v>
      </c>
      <c r="L111" s="1">
        <f>(M109-M108)/(L108-L109)</f>
        <v>3.0826023152571765E-2</v>
      </c>
    </row>
    <row r="112" spans="2:14" x14ac:dyDescent="0.2">
      <c r="B112" s="12"/>
      <c r="C112" s="23"/>
      <c r="D112" s="99"/>
      <c r="E112" s="21"/>
      <c r="F112" s="21"/>
      <c r="H112" s="26">
        <f t="shared" si="13"/>
        <v>7450.1280180361073</v>
      </c>
      <c r="I112" s="16">
        <v>99.29247264794499</v>
      </c>
      <c r="L112" s="1">
        <f>(M109-M97)/L111</f>
        <v>35.128018036107697</v>
      </c>
    </row>
    <row r="113" spans="2:13" x14ac:dyDescent="0.2">
      <c r="B113" s="12"/>
      <c r="C113" s="23"/>
      <c r="D113" s="99"/>
      <c r="E113" s="21"/>
      <c r="F113" s="21"/>
      <c r="H113" s="26">
        <f>K97+$L$113</f>
        <v>7435.1280180361073</v>
      </c>
      <c r="I113" s="16">
        <v>100</v>
      </c>
      <c r="L113" s="25">
        <f>L109+L112</f>
        <v>7435.1280180361073</v>
      </c>
      <c r="M113" s="1" t="s">
        <v>1</v>
      </c>
    </row>
    <row r="114" spans="2:13" x14ac:dyDescent="0.2">
      <c r="B114" s="12"/>
      <c r="C114" s="23"/>
      <c r="D114" s="99"/>
      <c r="E114" s="21"/>
      <c r="F114" s="21"/>
      <c r="H114" s="27">
        <f t="shared" ref="H114:H120" si="14">K90+$L$120</f>
        <v>12719.917265832541</v>
      </c>
      <c r="I114" s="18">
        <v>18.533661978901588</v>
      </c>
    </row>
    <row r="115" spans="2:13" x14ac:dyDescent="0.2">
      <c r="B115" s="12"/>
      <c r="C115" s="23"/>
      <c r="D115" s="99"/>
      <c r="E115" s="21"/>
      <c r="F115" s="21"/>
      <c r="H115" s="27">
        <f t="shared" si="14"/>
        <v>12689.917265832541</v>
      </c>
      <c r="I115" s="18">
        <v>18.658347127341155</v>
      </c>
      <c r="L115" s="30">
        <v>13000</v>
      </c>
      <c r="M115" s="65">
        <v>17.629723967930534</v>
      </c>
    </row>
    <row r="116" spans="2:13" x14ac:dyDescent="0.2">
      <c r="B116" s="12"/>
      <c r="C116" s="23"/>
      <c r="D116" s="99"/>
      <c r="E116" s="21"/>
      <c r="F116" s="21"/>
      <c r="H116" s="27">
        <f t="shared" si="14"/>
        <v>12674.917265832541</v>
      </c>
      <c r="I116" s="18">
        <v>18.758074441158303</v>
      </c>
      <c r="L116" s="30">
        <v>12500</v>
      </c>
      <c r="M116" s="65">
        <v>20.591956313450041</v>
      </c>
    </row>
    <row r="117" spans="2:13" x14ac:dyDescent="0.2">
      <c r="B117" s="12"/>
      <c r="C117" s="23"/>
      <c r="D117" s="99"/>
      <c r="E117" s="21"/>
      <c r="F117" s="21"/>
      <c r="H117" s="27">
        <f t="shared" si="14"/>
        <v>12659.917265832541</v>
      </c>
      <c r="I117" s="18">
        <v>19.1455081211347</v>
      </c>
    </row>
    <row r="118" spans="2:13" x14ac:dyDescent="0.2">
      <c r="B118" s="12"/>
      <c r="C118" s="23"/>
      <c r="D118" s="99"/>
      <c r="E118" s="21"/>
      <c r="F118" s="21"/>
      <c r="H118" s="27">
        <f t="shared" si="14"/>
        <v>12644.917265832541</v>
      </c>
      <c r="I118" s="18">
        <v>19.448585675530612</v>
      </c>
      <c r="L118" s="1">
        <f>(M116-M115)/(L115-L116)</f>
        <v>5.9244646910390133E-3</v>
      </c>
    </row>
    <row r="119" spans="2:13" x14ac:dyDescent="0.2">
      <c r="B119" s="12"/>
      <c r="C119" s="23"/>
      <c r="D119" s="99"/>
      <c r="E119" s="21"/>
      <c r="F119" s="21"/>
      <c r="H119" s="27">
        <f t="shared" si="14"/>
        <v>12629.917265832541</v>
      </c>
      <c r="I119" s="18">
        <v>19.626875713668337</v>
      </c>
      <c r="L119" s="1">
        <f>(M116-N97)/L118</f>
        <v>99.917265832539783</v>
      </c>
    </row>
    <row r="120" spans="2:13" x14ac:dyDescent="0.2">
      <c r="B120" s="12"/>
      <c r="C120" s="23"/>
      <c r="D120" s="99"/>
      <c r="E120" s="21"/>
      <c r="F120" s="21"/>
      <c r="H120" s="27">
        <f t="shared" si="14"/>
        <v>12614.917265832541</v>
      </c>
      <c r="I120" s="18">
        <v>19.841954720664297</v>
      </c>
      <c r="L120" s="25">
        <f>L116+L119</f>
        <v>12599.917265832541</v>
      </c>
      <c r="M120" s="1" t="s">
        <v>1</v>
      </c>
    </row>
    <row r="121" spans="2:13" x14ac:dyDescent="0.2">
      <c r="B121" s="12"/>
      <c r="C121" s="23"/>
      <c r="D121" s="99"/>
      <c r="E121" s="21"/>
      <c r="F121" s="21"/>
      <c r="H121" s="27">
        <f>K97+$L$120</f>
        <v>12599.917265832541</v>
      </c>
      <c r="I121" s="18">
        <v>20</v>
      </c>
    </row>
    <row r="122" spans="2:13" x14ac:dyDescent="0.2">
      <c r="B122" s="12"/>
      <c r="C122" s="23"/>
      <c r="D122" s="99"/>
      <c r="E122" s="21"/>
      <c r="F122" s="21"/>
      <c r="H122" s="27"/>
      <c r="I122" s="18"/>
    </row>
    <row r="123" spans="2:13" x14ac:dyDescent="0.2">
      <c r="B123" s="12"/>
      <c r="C123" s="23"/>
      <c r="D123" s="99"/>
      <c r="E123" s="21"/>
      <c r="F123" s="21"/>
      <c r="H123" s="27"/>
      <c r="I123" s="18"/>
    </row>
    <row r="124" spans="2:13" x14ac:dyDescent="0.2">
      <c r="B124" s="12"/>
      <c r="C124" s="23"/>
      <c r="D124" s="99"/>
      <c r="E124" s="21"/>
      <c r="F124" s="21"/>
      <c r="H124" s="27"/>
      <c r="I124" s="18"/>
    </row>
    <row r="125" spans="2:13" x14ac:dyDescent="0.2">
      <c r="B125" s="21"/>
      <c r="C125" s="21"/>
      <c r="D125" s="21"/>
      <c r="E125" s="21"/>
      <c r="F125" s="21"/>
    </row>
    <row r="126" spans="2:13" x14ac:dyDescent="0.2">
      <c r="B126" s="21"/>
      <c r="C126" s="21"/>
      <c r="D126" s="21"/>
      <c r="E126" s="21"/>
      <c r="F126" s="21"/>
      <c r="H126" s="6" t="s">
        <v>3</v>
      </c>
      <c r="I126" s="7">
        <v>0</v>
      </c>
    </row>
    <row r="127" spans="2:13" x14ac:dyDescent="0.2">
      <c r="B127" s="99"/>
      <c r="C127" s="99"/>
      <c r="D127" s="21"/>
      <c r="E127" s="100"/>
      <c r="F127" s="21"/>
      <c r="H127" s="6" t="s">
        <v>4</v>
      </c>
      <c r="I127" s="8">
        <v>2.4837750536043236E-2</v>
      </c>
    </row>
    <row r="128" spans="2:13" x14ac:dyDescent="0.2">
      <c r="B128" s="4"/>
      <c r="C128" s="4"/>
    </row>
    <row r="129" spans="2:14" x14ac:dyDescent="0.2">
      <c r="B129" s="4"/>
    </row>
    <row r="130" spans="2:14" x14ac:dyDescent="0.2">
      <c r="B130" s="4"/>
      <c r="C130" s="4"/>
    </row>
    <row r="132" spans="2:14" x14ac:dyDescent="0.2">
      <c r="C132" s="2" t="s">
        <v>12</v>
      </c>
      <c r="D132" s="1" t="s">
        <v>9</v>
      </c>
    </row>
    <row r="133" spans="2:14" x14ac:dyDescent="0.2">
      <c r="B133" s="30">
        <v>180</v>
      </c>
      <c r="C133" s="89">
        <v>958.64883490562499</v>
      </c>
      <c r="D133" s="88">
        <f t="shared" ref="D133:D140" si="15">$F$145+($C$141-$F$145)*EXP(-$F$146*B133)</f>
        <v>952.63366900975677</v>
      </c>
      <c r="F133" s="1">
        <f t="shared" ref="F133:F141" si="16">(C133-D133)^2</f>
        <v>36.18222075481615</v>
      </c>
      <c r="H133" s="30">
        <v>180</v>
      </c>
      <c r="I133" s="89">
        <v>958.64883490562499</v>
      </c>
      <c r="K133" s="30">
        <v>180</v>
      </c>
      <c r="L133" s="90">
        <v>468.31514936231764</v>
      </c>
      <c r="M133" s="33">
        <v>93.555688293131752</v>
      </c>
      <c r="N133" s="94">
        <v>18.41061256784873</v>
      </c>
    </row>
    <row r="134" spans="2:14" x14ac:dyDescent="0.2">
      <c r="B134" s="30">
        <v>120</v>
      </c>
      <c r="C134" s="89">
        <v>966.14592887491926</v>
      </c>
      <c r="D134" s="88">
        <f t="shared" si="15"/>
        <v>968.16776290146868</v>
      </c>
      <c r="F134" s="1">
        <f t="shared" si="16"/>
        <v>4.0878128309130144</v>
      </c>
      <c r="H134" s="14">
        <v>120</v>
      </c>
      <c r="I134" s="89">
        <v>966.14592887491926</v>
      </c>
      <c r="K134" s="14">
        <v>120</v>
      </c>
      <c r="L134" s="90">
        <v>472.03907226998263</v>
      </c>
      <c r="M134" s="33">
        <v>94.26720660396937</v>
      </c>
      <c r="N134" s="94">
        <v>18.6336619789016</v>
      </c>
    </row>
    <row r="135" spans="2:14" x14ac:dyDescent="0.2">
      <c r="B135" s="30">
        <v>90</v>
      </c>
      <c r="C135" s="89">
        <v>970.38364640167572</v>
      </c>
      <c r="D135" s="88">
        <f t="shared" si="15"/>
        <v>976.02954310295172</v>
      </c>
      <c r="F135" s="1">
        <f t="shared" si="16"/>
        <v>31.876149561479235</v>
      </c>
      <c r="H135" s="14">
        <v>90</v>
      </c>
      <c r="I135" s="89">
        <v>970.38364640167572</v>
      </c>
      <c r="K135" s="14">
        <v>90</v>
      </c>
      <c r="L135" s="90">
        <v>476.77839966935267</v>
      </c>
      <c r="M135" s="33">
        <v>95.209911639568034</v>
      </c>
      <c r="N135" s="94">
        <v>18.795013794007819</v>
      </c>
    </row>
    <row r="136" spans="2:14" x14ac:dyDescent="0.2">
      <c r="B136" s="30">
        <v>75</v>
      </c>
      <c r="C136" s="89">
        <v>974.73772913149332</v>
      </c>
      <c r="D136" s="88">
        <f t="shared" si="15"/>
        <v>979.98434080846675</v>
      </c>
      <c r="F136" s="1">
        <f t="shared" si="16"/>
        <v>27.526934088953947</v>
      </c>
      <c r="H136" s="14">
        <v>75</v>
      </c>
      <c r="I136" s="89">
        <v>974.73772913149332</v>
      </c>
      <c r="K136" s="14">
        <v>75</v>
      </c>
      <c r="L136" s="90">
        <v>481.94431458275631</v>
      </c>
      <c r="M136" s="33">
        <v>95.791559497333466</v>
      </c>
      <c r="N136" s="94">
        <v>18.841407774491632</v>
      </c>
    </row>
    <row r="137" spans="2:14" x14ac:dyDescent="0.2">
      <c r="B137" s="30">
        <v>60</v>
      </c>
      <c r="C137" s="89">
        <v>981.45145582711575</v>
      </c>
      <c r="D137" s="88">
        <f t="shared" si="15"/>
        <v>983.95516305442948</v>
      </c>
      <c r="F137" s="1">
        <f t="shared" si="16"/>
        <v>6.2685498801029835</v>
      </c>
      <c r="H137" s="14">
        <v>60</v>
      </c>
      <c r="I137" s="89">
        <v>981.45145582711575</v>
      </c>
      <c r="K137" s="14">
        <v>60</v>
      </c>
      <c r="L137" s="90">
        <v>484.30810594759231</v>
      </c>
      <c r="M137" s="33">
        <v>97.162346321442101</v>
      </c>
      <c r="N137" s="94">
        <v>19.285508121134708</v>
      </c>
    </row>
    <row r="138" spans="2:14" x14ac:dyDescent="0.2">
      <c r="B138" s="30">
        <v>45</v>
      </c>
      <c r="C138" s="89">
        <v>989.02313114856997</v>
      </c>
      <c r="D138" s="88">
        <f t="shared" si="15"/>
        <v>987.94207477106261</v>
      </c>
      <c r="F138" s="1">
        <f t="shared" si="16"/>
        <v>1.1686828913493488</v>
      </c>
      <c r="H138" s="14">
        <v>45</v>
      </c>
      <c r="I138" s="89">
        <v>989.02313114856997</v>
      </c>
      <c r="K138" s="14">
        <v>45</v>
      </c>
      <c r="L138" s="90">
        <v>489.35196779036261</v>
      </c>
      <c r="M138" s="33">
        <v>98.011257909756196</v>
      </c>
      <c r="N138" s="94">
        <v>19.453585675530608</v>
      </c>
    </row>
    <row r="139" spans="2:14" x14ac:dyDescent="0.2">
      <c r="B139" s="30">
        <v>30</v>
      </c>
      <c r="C139" s="89">
        <v>996.92844724070994</v>
      </c>
      <c r="D139" s="88">
        <f t="shared" si="15"/>
        <v>991.94514115168158</v>
      </c>
      <c r="F139" s="1">
        <f t="shared" si="16"/>
        <v>24.833339576947132</v>
      </c>
      <c r="H139" s="14">
        <v>30</v>
      </c>
      <c r="I139" s="89">
        <v>996.92844724070994</v>
      </c>
      <c r="K139" s="14">
        <v>30</v>
      </c>
      <c r="L139" s="90">
        <v>494.08635813538399</v>
      </c>
      <c r="M139" s="33">
        <v>98.811585664398066</v>
      </c>
      <c r="N139" s="94">
        <v>19.598542380335001</v>
      </c>
    </row>
    <row r="140" spans="2:14" x14ac:dyDescent="0.2">
      <c r="B140" s="30">
        <v>15</v>
      </c>
      <c r="C140" s="89">
        <v>998.40620910043663</v>
      </c>
      <c r="D140" s="88">
        <f t="shared" si="15"/>
        <v>995.96442765375991</v>
      </c>
      <c r="F140" s="1">
        <f t="shared" si="16"/>
        <v>5.9622966333346268</v>
      </c>
      <c r="H140" s="14">
        <v>15</v>
      </c>
      <c r="I140" s="89">
        <v>998.40620910043663</v>
      </c>
      <c r="K140" s="14">
        <v>15</v>
      </c>
      <c r="L140" s="90">
        <v>497.5483972702603</v>
      </c>
      <c r="M140" s="33">
        <v>99.29247264794499</v>
      </c>
      <c r="N140" s="94">
        <v>19.775288053997631</v>
      </c>
    </row>
    <row r="141" spans="2:14" x14ac:dyDescent="0.2">
      <c r="B141" s="30">
        <v>0</v>
      </c>
      <c r="C141" s="89">
        <v>1000</v>
      </c>
      <c r="D141" s="88">
        <f>$F$145+($C$141-$F$145)*EXP(-$F$146*B141)</f>
        <v>1000</v>
      </c>
      <c r="F141" s="1">
        <f t="shared" si="16"/>
        <v>0</v>
      </c>
      <c r="H141" s="14">
        <v>0</v>
      </c>
      <c r="I141" s="89">
        <v>1000</v>
      </c>
      <c r="K141" s="14">
        <v>0</v>
      </c>
      <c r="L141" s="90">
        <v>500</v>
      </c>
      <c r="M141" s="33">
        <v>100</v>
      </c>
      <c r="N141" s="94">
        <v>20</v>
      </c>
    </row>
    <row r="142" spans="2:14" x14ac:dyDescent="0.2">
      <c r="B142" s="12"/>
      <c r="D142" s="4"/>
      <c r="F142" s="1">
        <f>SUM(F133:F141)</f>
        <v>137.90598621789644</v>
      </c>
      <c r="H142" s="20">
        <f t="shared" ref="H142:H149" si="17">H133+$L$150</f>
        <v>2751.4636991466264</v>
      </c>
      <c r="I142" s="90">
        <v>468.31514936231764</v>
      </c>
    </row>
    <row r="143" spans="2:14" ht="17" x14ac:dyDescent="0.2">
      <c r="B143" s="12"/>
      <c r="D143" s="4"/>
      <c r="E143" s="10" t="s">
        <v>6</v>
      </c>
      <c r="F143" s="11">
        <f>RSQ(C133:C141,D133:D141)</f>
        <v>0.92559520133791229</v>
      </c>
      <c r="H143" s="20">
        <f t="shared" si="17"/>
        <v>2691.4636991466264</v>
      </c>
      <c r="I143" s="90">
        <v>472.03907226998263</v>
      </c>
    </row>
    <row r="144" spans="2:14" ht="17" thickBot="1" x14ac:dyDescent="0.25">
      <c r="B144" s="12"/>
      <c r="D144" s="4"/>
      <c r="H144" s="20">
        <f t="shared" si="17"/>
        <v>2661.4636991466264</v>
      </c>
      <c r="I144" s="90">
        <v>476.77839966935267</v>
      </c>
    </row>
    <row r="145" spans="2:13" ht="17" thickBot="1" x14ac:dyDescent="0.25">
      <c r="B145" s="12"/>
      <c r="D145" s="4"/>
      <c r="E145" s="6" t="s">
        <v>3</v>
      </c>
      <c r="F145" s="7">
        <v>0</v>
      </c>
      <c r="H145" s="20">
        <f t="shared" si="17"/>
        <v>2646.4636991466264</v>
      </c>
      <c r="I145" s="90">
        <v>481.94431458275631</v>
      </c>
      <c r="L145" s="24">
        <v>2600</v>
      </c>
      <c r="M145" s="64">
        <v>496.13140626920165</v>
      </c>
    </row>
    <row r="146" spans="2:13" x14ac:dyDescent="0.2">
      <c r="B146" s="12"/>
      <c r="D146" s="4"/>
      <c r="E146" s="108" t="s">
        <v>4</v>
      </c>
      <c r="F146" s="109">
        <v>2.6958248282735962E-4</v>
      </c>
      <c r="H146" s="20">
        <f t="shared" si="17"/>
        <v>2631.4636991466264</v>
      </c>
      <c r="I146" s="90">
        <v>484.30810594759231</v>
      </c>
      <c r="L146" s="24">
        <v>2500</v>
      </c>
      <c r="M146" s="64">
        <v>509.68815194088523</v>
      </c>
    </row>
    <row r="147" spans="2:13" x14ac:dyDescent="0.2">
      <c r="B147" s="110"/>
      <c r="C147" s="40"/>
      <c r="D147" s="111"/>
      <c r="E147" s="34"/>
      <c r="F147" s="34"/>
      <c r="G147" s="34"/>
      <c r="H147" s="20">
        <f t="shared" si="17"/>
        <v>2616.4636991466264</v>
      </c>
      <c r="I147" s="90">
        <v>489.35196779036261</v>
      </c>
    </row>
    <row r="148" spans="2:13" x14ac:dyDescent="0.2">
      <c r="B148" s="110"/>
      <c r="C148" s="40"/>
      <c r="D148" s="111"/>
      <c r="E148" s="34"/>
      <c r="F148" s="34"/>
      <c r="G148" s="34"/>
      <c r="H148" s="20">
        <f t="shared" si="17"/>
        <v>2601.4636991466264</v>
      </c>
      <c r="I148" s="90">
        <v>494.08635813538399</v>
      </c>
      <c r="L148" s="1">
        <f>(M146-M145)/(L145-L146)</f>
        <v>0.13556745671683587</v>
      </c>
      <c r="M148" s="1" t="s">
        <v>13</v>
      </c>
    </row>
    <row r="149" spans="2:13" x14ac:dyDescent="0.2">
      <c r="B149" s="110"/>
      <c r="C149" s="40"/>
      <c r="D149" s="111"/>
      <c r="E149" s="34"/>
      <c r="F149" s="34"/>
      <c r="G149" s="34"/>
      <c r="H149" s="20">
        <f t="shared" si="17"/>
        <v>2586.4636991466264</v>
      </c>
      <c r="I149" s="90">
        <v>497.5483972702603</v>
      </c>
      <c r="L149" s="1">
        <f>(M146-L141)/L148</f>
        <v>71.46369914662624</v>
      </c>
    </row>
    <row r="150" spans="2:13" x14ac:dyDescent="0.2">
      <c r="B150" s="110"/>
      <c r="C150" s="40"/>
      <c r="D150" s="111"/>
      <c r="E150" s="34"/>
      <c r="F150" s="34"/>
      <c r="G150" s="34"/>
      <c r="H150" s="20">
        <f>H141+$L$150</f>
        <v>2571.4636991466264</v>
      </c>
      <c r="I150" s="90">
        <v>500</v>
      </c>
      <c r="L150" s="15">
        <f>L146+L149</f>
        <v>2571.4636991466264</v>
      </c>
      <c r="M150" s="1" t="s">
        <v>1</v>
      </c>
    </row>
    <row r="151" spans="2:13" ht="17" thickBot="1" x14ac:dyDescent="0.25">
      <c r="B151" s="110"/>
      <c r="C151" s="40"/>
      <c r="D151" s="111"/>
      <c r="E151" s="34"/>
      <c r="F151" s="34"/>
      <c r="G151" s="34"/>
      <c r="H151" s="26">
        <f t="shared" ref="H151:H158" si="18">H133+$L$157</f>
        <v>8563.4098692311291</v>
      </c>
      <c r="I151" s="33">
        <v>93.555688293131752</v>
      </c>
    </row>
    <row r="152" spans="2:13" x14ac:dyDescent="0.2">
      <c r="B152" s="110"/>
      <c r="C152" s="40"/>
      <c r="D152" s="111"/>
      <c r="E152" s="34"/>
      <c r="F152" s="34"/>
      <c r="G152" s="34"/>
      <c r="H152" s="26">
        <f t="shared" si="18"/>
        <v>8503.4098692311291</v>
      </c>
      <c r="I152" s="33">
        <v>94.26720660396937</v>
      </c>
      <c r="L152" s="28">
        <v>8500</v>
      </c>
      <c r="M152" s="64">
        <v>96.678770042063448</v>
      </c>
    </row>
    <row r="153" spans="2:13" x14ac:dyDescent="0.2">
      <c r="B153" s="110"/>
      <c r="C153" s="40"/>
      <c r="D153" s="111"/>
      <c r="E153" s="34"/>
      <c r="F153" s="34"/>
      <c r="G153" s="34"/>
      <c r="H153" s="26">
        <f t="shared" si="18"/>
        <v>8473.4098692311291</v>
      </c>
      <c r="I153" s="33">
        <v>95.209911639568034</v>
      </c>
      <c r="L153" s="28">
        <v>8000</v>
      </c>
      <c r="M153" s="65">
        <v>110.9219565623728</v>
      </c>
    </row>
    <row r="154" spans="2:13" x14ac:dyDescent="0.2">
      <c r="B154" s="110"/>
      <c r="C154" s="40"/>
      <c r="D154" s="111"/>
      <c r="E154" s="34"/>
      <c r="F154" s="34"/>
      <c r="G154" s="34"/>
      <c r="H154" s="26">
        <f t="shared" si="18"/>
        <v>8458.4098692311291</v>
      </c>
      <c r="I154" s="33">
        <v>95.791559497333466</v>
      </c>
    </row>
    <row r="155" spans="2:13" x14ac:dyDescent="0.2">
      <c r="B155" s="110"/>
      <c r="C155" s="40"/>
      <c r="D155" s="111"/>
      <c r="E155" s="34"/>
      <c r="F155" s="34"/>
      <c r="G155" s="34"/>
      <c r="H155" s="26">
        <f t="shared" si="18"/>
        <v>8443.4098692311291</v>
      </c>
      <c r="I155" s="33">
        <v>97.162346321442101</v>
      </c>
      <c r="L155" s="1">
        <f>(M153-M152)/(L152-L153)</f>
        <v>2.8486373040618702E-2</v>
      </c>
    </row>
    <row r="156" spans="2:13" x14ac:dyDescent="0.2">
      <c r="B156" s="110"/>
      <c r="C156" s="40"/>
      <c r="D156" s="111"/>
      <c r="E156" s="34"/>
      <c r="F156" s="34"/>
      <c r="G156" s="34"/>
      <c r="H156" s="26">
        <f t="shared" si="18"/>
        <v>8428.4098692311291</v>
      </c>
      <c r="I156" s="33">
        <v>98.011257909756196</v>
      </c>
      <c r="L156" s="1">
        <f>(M153-M141)/L155</f>
        <v>383.40986923112985</v>
      </c>
    </row>
    <row r="157" spans="2:13" x14ac:dyDescent="0.2">
      <c r="B157" s="110"/>
      <c r="C157" s="40"/>
      <c r="D157" s="111"/>
      <c r="E157" s="34"/>
      <c r="F157" s="34"/>
      <c r="G157" s="34"/>
      <c r="H157" s="26">
        <f t="shared" si="18"/>
        <v>8413.4098692311291</v>
      </c>
      <c r="I157" s="33">
        <v>98.811585664398066</v>
      </c>
      <c r="L157" s="25">
        <f>L153+L156</f>
        <v>8383.4098692311291</v>
      </c>
      <c r="M157" s="1" t="s">
        <v>1</v>
      </c>
    </row>
    <row r="158" spans="2:13" x14ac:dyDescent="0.2">
      <c r="B158" s="110"/>
      <c r="C158" s="40"/>
      <c r="D158" s="111"/>
      <c r="E158" s="34"/>
      <c r="F158" s="34"/>
      <c r="G158" s="34"/>
      <c r="H158" s="26">
        <f t="shared" si="18"/>
        <v>8398.4098692311291</v>
      </c>
      <c r="I158" s="33">
        <v>99.29247264794499</v>
      </c>
    </row>
    <row r="159" spans="2:13" x14ac:dyDescent="0.2">
      <c r="B159" s="110"/>
      <c r="C159" s="40"/>
      <c r="D159" s="111"/>
      <c r="E159" s="34"/>
      <c r="F159" s="34"/>
      <c r="G159" s="34"/>
      <c r="H159" s="26">
        <f>H141+$L$157</f>
        <v>8383.4098692311291</v>
      </c>
      <c r="I159" s="33">
        <v>100</v>
      </c>
      <c r="L159" s="29">
        <v>14500</v>
      </c>
      <c r="M159" s="1">
        <v>18.609137997617953</v>
      </c>
    </row>
    <row r="160" spans="2:13" x14ac:dyDescent="0.2">
      <c r="B160" s="110"/>
      <c r="C160" s="40"/>
      <c r="D160" s="111"/>
      <c r="E160" s="34"/>
      <c r="F160" s="34"/>
      <c r="G160" s="34"/>
      <c r="H160" s="27">
        <f t="shared" ref="H160:H167" si="19">H133+$L$164</f>
        <v>14426.240977516954</v>
      </c>
      <c r="I160" s="94">
        <v>18.41061256784873</v>
      </c>
      <c r="L160" s="29">
        <v>14000</v>
      </c>
      <c r="M160" s="73">
        <v>21.349655337203334</v>
      </c>
    </row>
    <row r="161" spans="2:13" x14ac:dyDescent="0.2">
      <c r="B161" s="110"/>
      <c r="C161" s="40"/>
      <c r="D161" s="111"/>
      <c r="E161" s="34"/>
      <c r="F161" s="34"/>
      <c r="G161" s="34"/>
      <c r="H161" s="27">
        <f t="shared" si="19"/>
        <v>14366.240977516954</v>
      </c>
      <c r="I161" s="94">
        <v>18.6336619789016</v>
      </c>
    </row>
    <row r="162" spans="2:13" x14ac:dyDescent="0.2">
      <c r="B162" s="110"/>
      <c r="C162" s="40"/>
      <c r="D162" s="111"/>
      <c r="E162" s="34"/>
      <c r="F162" s="34"/>
      <c r="G162" s="34"/>
      <c r="H162" s="27">
        <f t="shared" si="19"/>
        <v>14336.240977516954</v>
      </c>
      <c r="I162" s="94">
        <v>18.795013794007819</v>
      </c>
      <c r="L162" s="1">
        <f>(M160-M159)/(L159-L160)</f>
        <v>5.4810346791707614E-3</v>
      </c>
    </row>
    <row r="163" spans="2:13" x14ac:dyDescent="0.2">
      <c r="B163" s="110"/>
      <c r="C163" s="40"/>
      <c r="D163" s="111"/>
      <c r="E163" s="34"/>
      <c r="F163" s="34"/>
      <c r="G163" s="34"/>
      <c r="H163" s="27">
        <f t="shared" si="19"/>
        <v>14321.240977516954</v>
      </c>
      <c r="I163" s="94">
        <v>18.841407774491632</v>
      </c>
      <c r="L163" s="1">
        <f>(M160-N141)/L162</f>
        <v>246.24097751695425</v>
      </c>
    </row>
    <row r="164" spans="2:13" x14ac:dyDescent="0.2">
      <c r="B164" s="110"/>
      <c r="C164" s="40"/>
      <c r="D164" s="111"/>
      <c r="E164" s="34"/>
      <c r="F164" s="34"/>
      <c r="G164" s="34"/>
      <c r="H164" s="27">
        <f t="shared" si="19"/>
        <v>14306.240977516954</v>
      </c>
      <c r="I164" s="94">
        <v>19.285508121134708</v>
      </c>
      <c r="L164" s="25">
        <f>L160+L163</f>
        <v>14246.240977516954</v>
      </c>
      <c r="M164" s="1" t="s">
        <v>1</v>
      </c>
    </row>
    <row r="165" spans="2:13" x14ac:dyDescent="0.2">
      <c r="B165" s="110"/>
      <c r="C165" s="40"/>
      <c r="D165" s="111"/>
      <c r="E165" s="34"/>
      <c r="F165" s="34"/>
      <c r="G165" s="34"/>
      <c r="H165" s="27">
        <f t="shared" si="19"/>
        <v>14291.240977516954</v>
      </c>
      <c r="I165" s="94">
        <v>19.453585675530608</v>
      </c>
    </row>
    <row r="166" spans="2:13" x14ac:dyDescent="0.2">
      <c r="B166" s="110"/>
      <c r="C166" s="40"/>
      <c r="D166" s="111"/>
      <c r="E166" s="34"/>
      <c r="F166" s="34"/>
      <c r="G166" s="34"/>
      <c r="H166" s="27">
        <f t="shared" si="19"/>
        <v>14276.240977516954</v>
      </c>
      <c r="I166" s="94">
        <v>19.598542380335001</v>
      </c>
    </row>
    <row r="167" spans="2:13" x14ac:dyDescent="0.2">
      <c r="B167" s="110"/>
      <c r="C167" s="40"/>
      <c r="D167" s="111"/>
      <c r="E167" s="34"/>
      <c r="F167" s="34"/>
      <c r="G167" s="34"/>
      <c r="H167" s="27">
        <f t="shared" si="19"/>
        <v>14261.240977516954</v>
      </c>
      <c r="I167" s="94">
        <v>19.775288053997631</v>
      </c>
    </row>
    <row r="168" spans="2:13" x14ac:dyDescent="0.2">
      <c r="B168" s="110"/>
      <c r="C168" s="40"/>
      <c r="D168" s="111"/>
      <c r="E168" s="34"/>
      <c r="F168" s="34"/>
      <c r="G168" s="34"/>
      <c r="H168" s="27">
        <f>H141+$L$164</f>
        <v>14246.240977516954</v>
      </c>
      <c r="I168" s="94">
        <v>20</v>
      </c>
    </row>
    <row r="169" spans="2:13" x14ac:dyDescent="0.2">
      <c r="B169" s="34"/>
      <c r="C169" s="34"/>
      <c r="D169" s="34"/>
      <c r="E169" s="34"/>
      <c r="F169" s="34"/>
      <c r="G169" s="34"/>
    </row>
    <row r="170" spans="2:13" x14ac:dyDescent="0.2">
      <c r="B170" s="34"/>
      <c r="C170" s="34"/>
      <c r="D170" s="34"/>
      <c r="E170" s="34"/>
      <c r="F170" s="34"/>
      <c r="G170" s="34"/>
    </row>
    <row r="171" spans="2:13" x14ac:dyDescent="0.2">
      <c r="B171" s="111"/>
      <c r="C171" s="111"/>
      <c r="D171" s="34"/>
      <c r="E171" s="35"/>
      <c r="F171" s="34"/>
      <c r="G171" s="34"/>
      <c r="H171" s="34"/>
      <c r="I171" s="107"/>
    </row>
    <row r="172" spans="2:13" x14ac:dyDescent="0.2">
      <c r="B172" s="111"/>
      <c r="C172" s="111"/>
      <c r="D172" s="34"/>
      <c r="E172" s="34"/>
      <c r="F172" s="34"/>
      <c r="G172" s="34"/>
      <c r="H172" s="34"/>
      <c r="I172" s="36"/>
    </row>
    <row r="173" spans="2:13" x14ac:dyDescent="0.2">
      <c r="B173" s="111"/>
      <c r="C173" s="34"/>
      <c r="D173" s="34"/>
      <c r="E173" s="34"/>
      <c r="F173" s="34"/>
      <c r="G173" s="34"/>
    </row>
    <row r="174" spans="2:13" x14ac:dyDescent="0.2">
      <c r="B174" s="111"/>
      <c r="C174" s="111"/>
      <c r="D174" s="34"/>
      <c r="E174" s="34"/>
      <c r="F174" s="34"/>
      <c r="G174" s="34"/>
    </row>
    <row r="175" spans="2:13" x14ac:dyDescent="0.2">
      <c r="B175" s="111"/>
      <c r="C175" s="111"/>
      <c r="D175" s="34"/>
      <c r="E175" s="34"/>
      <c r="F175" s="34"/>
      <c r="G175" s="34"/>
    </row>
    <row r="176" spans="2:13" x14ac:dyDescent="0.2">
      <c r="B176" s="111"/>
      <c r="C176" s="111"/>
      <c r="D176" s="34"/>
      <c r="E176" s="34"/>
      <c r="F176" s="34"/>
      <c r="G176" s="34"/>
    </row>
    <row r="177" spans="2:7" x14ac:dyDescent="0.2">
      <c r="B177" s="34"/>
      <c r="C177" s="34"/>
      <c r="D177" s="34"/>
      <c r="E177" s="34"/>
      <c r="F177" s="34"/>
      <c r="G177" s="3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68"/>
  <sheetViews>
    <sheetView topLeftCell="AD42" zoomScale="80" zoomScaleNormal="80" workbookViewId="0">
      <selection activeCell="AG55" sqref="AG55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77"/>
    <col min="32" max="16384" width="11.5" style="1"/>
  </cols>
  <sheetData>
    <row r="2" spans="1:35" ht="24" x14ac:dyDescent="0.3">
      <c r="B2" s="87" t="s">
        <v>14</v>
      </c>
      <c r="D2" s="3"/>
    </row>
    <row r="3" spans="1:35" x14ac:dyDescent="0.2">
      <c r="AH3" s="121" t="s">
        <v>19</v>
      </c>
    </row>
    <row r="4" spans="1:35" ht="17" thickBot="1" x14ac:dyDescent="0.25">
      <c r="AH4" s="120"/>
    </row>
    <row r="5" spans="1:35" x14ac:dyDescent="0.2">
      <c r="A5" s="40"/>
      <c r="B5" s="37"/>
      <c r="C5" s="4"/>
      <c r="AE5" s="78">
        <v>6019.0915837084467</v>
      </c>
      <c r="AF5" s="79">
        <v>9.9892870404773451</v>
      </c>
      <c r="AG5" s="73">
        <f t="shared" ref="AG5:AG54" si="0">$AF$55*(EXP(-$AI$63*AE5))</f>
        <v>12.530533669392877</v>
      </c>
      <c r="AI5" s="50">
        <f t="shared" ref="AI5:AI12" si="1">(AF5-AG5)^2</f>
        <v>6.4579344289745571</v>
      </c>
    </row>
    <row r="6" spans="1:35" x14ac:dyDescent="0.2">
      <c r="A6" s="40"/>
      <c r="B6" s="37"/>
      <c r="C6" s="4"/>
      <c r="AE6" s="80">
        <v>5959.0915837084467</v>
      </c>
      <c r="AF6" s="81">
        <v>10.916591727389552</v>
      </c>
      <c r="AG6" s="73">
        <f t="shared" si="0"/>
        <v>13.089695467357298</v>
      </c>
      <c r="AI6" s="53">
        <f t="shared" si="1"/>
        <v>4.7223798646618089</v>
      </c>
    </row>
    <row r="7" spans="1:35" x14ac:dyDescent="0.2">
      <c r="A7" s="40"/>
      <c r="B7" s="37"/>
      <c r="C7" s="4"/>
      <c r="AE7" s="80">
        <v>5929.0915837084467</v>
      </c>
      <c r="AF7" s="81">
        <v>12.235544741074802</v>
      </c>
      <c r="AG7" s="73">
        <f t="shared" si="0"/>
        <v>13.37856491570629</v>
      </c>
      <c r="AI7" s="53">
        <f t="shared" si="1"/>
        <v>1.3064951196145971</v>
      </c>
    </row>
    <row r="8" spans="1:35" x14ac:dyDescent="0.2">
      <c r="A8" s="40"/>
      <c r="B8" s="37"/>
      <c r="C8" s="4"/>
      <c r="AE8" s="80">
        <v>5914.0915837084467</v>
      </c>
      <c r="AF8" s="81">
        <v>13.177886913671033</v>
      </c>
      <c r="AG8" s="73">
        <f t="shared" si="0"/>
        <v>13.525381508260551</v>
      </c>
      <c r="AI8" s="123">
        <f>(AF8-AG8)^2</f>
        <v>0.12075249326893366</v>
      </c>
    </row>
    <row r="9" spans="1:35" x14ac:dyDescent="0.2">
      <c r="A9" s="40"/>
      <c r="B9" s="37"/>
      <c r="C9" s="4"/>
      <c r="AE9" s="80">
        <v>5899.0915837084467</v>
      </c>
      <c r="AF9" s="81">
        <v>13.897575259995564</v>
      </c>
      <c r="AG9" s="73">
        <f t="shared" si="0"/>
        <v>13.673809268528618</v>
      </c>
      <c r="AI9" s="53">
        <f t="shared" si="1"/>
        <v>5.0071218937185392E-2</v>
      </c>
    </row>
    <row r="10" spans="1:35" x14ac:dyDescent="0.2">
      <c r="A10" s="40"/>
      <c r="B10" s="37"/>
      <c r="C10" s="4"/>
      <c r="AE10" s="80">
        <v>5884.0915837084467</v>
      </c>
      <c r="AF10" s="81">
        <v>14.716939874713395</v>
      </c>
      <c r="AG10" s="73">
        <f t="shared" si="0"/>
        <v>13.823865877491617</v>
      </c>
      <c r="AI10" s="53">
        <f t="shared" si="1"/>
        <v>0.79758116451368477</v>
      </c>
    </row>
    <row r="11" spans="1:35" x14ac:dyDescent="0.2">
      <c r="A11" s="40"/>
      <c r="B11" s="37"/>
      <c r="C11" s="4"/>
      <c r="AE11" s="80">
        <v>5869.0915837084467</v>
      </c>
      <c r="AF11" s="81">
        <v>15.033172870107238</v>
      </c>
      <c r="AG11" s="73">
        <f t="shared" si="0"/>
        <v>13.975569210162053</v>
      </c>
      <c r="AI11" s="53">
        <f t="shared" si="1"/>
        <v>1.1185255015294506</v>
      </c>
    </row>
    <row r="12" spans="1:35" ht="17" thickBot="1" x14ac:dyDescent="0.25">
      <c r="A12" s="40"/>
      <c r="B12" s="37"/>
      <c r="C12" s="4"/>
      <c r="H12" s="41"/>
      <c r="I12" s="18"/>
      <c r="J12" s="34"/>
      <c r="AE12" s="80">
        <v>5854.0915837084467</v>
      </c>
      <c r="AF12" s="81">
        <v>16.128774193813232</v>
      </c>
      <c r="AG12" s="73">
        <f t="shared" si="0"/>
        <v>14.128937337713117</v>
      </c>
      <c r="AI12" s="53">
        <f t="shared" si="1"/>
        <v>3.9993474510163938</v>
      </c>
    </row>
    <row r="13" spans="1:35" x14ac:dyDescent="0.2">
      <c r="A13" s="40"/>
      <c r="B13" s="37"/>
      <c r="C13" s="4"/>
      <c r="H13" s="42"/>
      <c r="I13" s="18"/>
      <c r="J13" s="34"/>
      <c r="AA13" s="62">
        <v>5900</v>
      </c>
      <c r="AB13" s="49"/>
      <c r="AC13" s="64">
        <f t="shared" ref="AC13:AC17" si="2">$Y$62+($V$55-$Y$62)*EXP(-$Y$63*AA13)</f>
        <v>19.189975172670717</v>
      </c>
      <c r="AE13" s="80">
        <v>5839.0915837084467</v>
      </c>
      <c r="AF13" s="81">
        <v>20</v>
      </c>
      <c r="AG13" s="73">
        <f>$AF$55*(EXP(-$AI$63*AE13))</f>
        <v>14.283988529631349</v>
      </c>
      <c r="AI13" s="53">
        <f t="shared" ref="AI13:AI26" si="3">(AF13-AG13)^2</f>
        <v>32.672787129385981</v>
      </c>
    </row>
    <row r="14" spans="1:35" x14ac:dyDescent="0.2">
      <c r="A14" s="27"/>
      <c r="B14" s="18"/>
      <c r="C14" s="4"/>
      <c r="H14" s="42"/>
      <c r="I14" s="18"/>
      <c r="J14" s="34"/>
      <c r="AA14" s="76">
        <v>5800</v>
      </c>
      <c r="AB14" s="5"/>
      <c r="AC14" s="65">
        <f t="shared" si="2"/>
        <v>20.519881410015479</v>
      </c>
      <c r="AE14" s="82">
        <v>5800</v>
      </c>
      <c r="AF14" s="18"/>
      <c r="AG14" s="73">
        <f t="shared" si="0"/>
        <v>14.696110776322723</v>
      </c>
      <c r="AI14" s="53"/>
    </row>
    <row r="15" spans="1:35" x14ac:dyDescent="0.2">
      <c r="A15" s="27"/>
      <c r="B15" s="18"/>
      <c r="C15" s="4"/>
      <c r="H15" s="42"/>
      <c r="I15" s="18"/>
      <c r="J15" s="34"/>
      <c r="AA15" s="76">
        <v>5500</v>
      </c>
      <c r="AB15" s="5"/>
      <c r="AC15" s="65">
        <f t="shared" si="2"/>
        <v>25.08858383603426</v>
      </c>
      <c r="AE15" s="82">
        <v>5500</v>
      </c>
      <c r="AF15" s="18"/>
      <c r="AG15" s="73">
        <f t="shared" si="0"/>
        <v>18.281098636784776</v>
      </c>
      <c r="AI15" s="53"/>
    </row>
    <row r="16" spans="1:35" x14ac:dyDescent="0.2">
      <c r="A16" s="27"/>
      <c r="B16" s="18"/>
      <c r="C16" s="4"/>
      <c r="H16" s="42"/>
      <c r="I16" s="18"/>
      <c r="J16" s="34"/>
      <c r="AA16" s="76">
        <v>5000</v>
      </c>
      <c r="AB16" s="5"/>
      <c r="AC16" s="65">
        <f t="shared" si="2"/>
        <v>35.073436159666159</v>
      </c>
      <c r="AE16" s="82">
        <v>5000</v>
      </c>
      <c r="AF16" s="18"/>
      <c r="AG16" s="73">
        <f t="shared" si="0"/>
        <v>26.302806108566266</v>
      </c>
      <c r="AI16" s="53"/>
    </row>
    <row r="17" spans="1:35" ht="17" thickBot="1" x14ac:dyDescent="0.25">
      <c r="A17" s="27"/>
      <c r="B17" s="18"/>
      <c r="C17" s="4"/>
      <c r="H17" s="42"/>
      <c r="I17" s="18"/>
      <c r="J17" s="34"/>
      <c r="AA17" s="76">
        <v>4000</v>
      </c>
      <c r="AB17" s="5"/>
      <c r="AC17" s="65">
        <f t="shared" si="2"/>
        <v>68.546084624546637</v>
      </c>
      <c r="AE17" s="82">
        <v>4000</v>
      </c>
      <c r="AF17" s="18"/>
      <c r="AG17" s="73">
        <f t="shared" si="0"/>
        <v>54.450474268409451</v>
      </c>
      <c r="AI17" s="53"/>
    </row>
    <row r="18" spans="1:35" x14ac:dyDescent="0.2">
      <c r="A18" s="15"/>
      <c r="B18" s="33"/>
      <c r="C18" s="4"/>
      <c r="H18" s="42"/>
      <c r="I18" s="18"/>
      <c r="J18" s="34"/>
      <c r="U18" s="68">
        <v>3646.1437477526833</v>
      </c>
      <c r="V18" s="75">
        <v>77.640577297490225</v>
      </c>
      <c r="W18" s="70">
        <f t="shared" ref="W18:W54" si="4">$Y$62+($V$55-$Y$62)*EXP(-$Y$63*U18)</f>
        <v>86.88731099359822</v>
      </c>
      <c r="X18" s="49"/>
      <c r="Y18" s="50">
        <f t="shared" ref="Y18:Y25" si="5">(V18-W18)^2</f>
        <v>85.502084046739029</v>
      </c>
      <c r="AA18" s="71">
        <v>3646.1437477526833</v>
      </c>
      <c r="AB18" s="33">
        <v>77.640577297490225</v>
      </c>
      <c r="AC18" s="65">
        <f t="shared" ref="AC18:AC54" si="6">$Y$62+($V$55-$Y$62)*EXP(-$Y$63*AA18)</f>
        <v>86.88731099359822</v>
      </c>
      <c r="AE18" s="82">
        <v>3586.5910433746849</v>
      </c>
      <c r="AF18" s="33">
        <v>77.640577297490225</v>
      </c>
      <c r="AG18" s="73">
        <f t="shared" si="0"/>
        <v>73.559492596624622</v>
      </c>
      <c r="AI18" s="53">
        <f t="shared" si="3"/>
        <v>16.655252335639286</v>
      </c>
    </row>
    <row r="19" spans="1:35" x14ac:dyDescent="0.2">
      <c r="A19" s="15"/>
      <c r="B19" s="33"/>
      <c r="C19" s="4"/>
      <c r="H19" s="43"/>
      <c r="I19" s="16"/>
      <c r="J19" s="34"/>
      <c r="U19" s="71">
        <v>3586.1437477526833</v>
      </c>
      <c r="V19" s="33">
        <v>83.497280984826617</v>
      </c>
      <c r="W19" s="73">
        <f t="shared" si="4"/>
        <v>90.451675706500737</v>
      </c>
      <c r="X19" s="5"/>
      <c r="Y19" s="53">
        <f t="shared" si="5"/>
        <v>48.363605944848864</v>
      </c>
      <c r="AA19" s="71">
        <v>3586.1437477526833</v>
      </c>
      <c r="AB19" s="33">
        <v>83.497280984826617</v>
      </c>
      <c r="AC19" s="65">
        <f t="shared" si="6"/>
        <v>90.451675706500737</v>
      </c>
      <c r="AE19" s="82">
        <v>3526.5910433746849</v>
      </c>
      <c r="AF19" s="33">
        <v>83.497280984826617</v>
      </c>
      <c r="AG19" s="73">
        <f t="shared" si="0"/>
        <v>76.842007070700632</v>
      </c>
      <c r="AI19" s="53">
        <f t="shared" si="3"/>
        <v>44.292670872045811</v>
      </c>
    </row>
    <row r="20" spans="1:35" x14ac:dyDescent="0.2">
      <c r="A20" s="15"/>
      <c r="B20" s="33"/>
      <c r="C20" s="4"/>
      <c r="H20" s="42"/>
      <c r="I20" s="18"/>
      <c r="J20" s="34"/>
      <c r="U20" s="71">
        <v>3556.1437477526833</v>
      </c>
      <c r="V20" s="33">
        <v>86.364891639760813</v>
      </c>
      <c r="W20" s="73">
        <f t="shared" si="4"/>
        <v>92.288321459444205</v>
      </c>
      <c r="X20" s="5"/>
      <c r="Y20" s="53">
        <f t="shared" si="5"/>
        <v>35.087020828714422</v>
      </c>
      <c r="AA20" s="71">
        <v>3556.1437477526833</v>
      </c>
      <c r="AB20" s="33">
        <v>86.364891639760813</v>
      </c>
      <c r="AC20" s="65">
        <f t="shared" si="6"/>
        <v>92.288321459444205</v>
      </c>
      <c r="AE20" s="82">
        <v>3496.5910433746849</v>
      </c>
      <c r="AF20" s="33">
        <v>86.364891639760813</v>
      </c>
      <c r="AG20" s="73">
        <f t="shared" si="0"/>
        <v>78.53779199158727</v>
      </c>
      <c r="AI20" s="53">
        <f t="shared" si="3"/>
        <v>61.263488902438411</v>
      </c>
    </row>
    <row r="21" spans="1:35" x14ac:dyDescent="0.2">
      <c r="A21" s="15"/>
      <c r="B21" s="33"/>
      <c r="C21" s="4"/>
      <c r="H21" s="42"/>
      <c r="I21" s="18"/>
      <c r="J21" s="34"/>
      <c r="U21" s="71">
        <v>3541.1437477526833</v>
      </c>
      <c r="V21" s="33">
        <v>89.199793254623998</v>
      </c>
      <c r="W21" s="73">
        <f t="shared" si="4"/>
        <v>93.220582460045847</v>
      </c>
      <c r="X21" s="5"/>
      <c r="Y21" s="53">
        <f t="shared" si="5"/>
        <v>16.166745834436863</v>
      </c>
      <c r="AA21" s="71">
        <v>3541.1437477526833</v>
      </c>
      <c r="AB21" s="33">
        <v>89.199793254623998</v>
      </c>
      <c r="AC21" s="65">
        <f t="shared" si="6"/>
        <v>93.220582460045847</v>
      </c>
      <c r="AE21" s="82">
        <v>3481.5910433746849</v>
      </c>
      <c r="AF21" s="33">
        <v>89.199793254623998</v>
      </c>
      <c r="AG21" s="73">
        <f t="shared" si="0"/>
        <v>79.399667019259567</v>
      </c>
      <c r="AI21" s="53">
        <f t="shared" si="3"/>
        <v>96.042474229078209</v>
      </c>
    </row>
    <row r="22" spans="1:35" x14ac:dyDescent="0.2">
      <c r="A22" s="15"/>
      <c r="B22" s="33"/>
      <c r="C22" s="4"/>
      <c r="H22" s="43"/>
      <c r="I22" s="16"/>
      <c r="J22" s="34"/>
      <c r="U22" s="71">
        <v>3526.1437477526833</v>
      </c>
      <c r="V22" s="33">
        <v>89.472178972645921</v>
      </c>
      <c r="W22" s="73">
        <f t="shared" si="4"/>
        <v>94.16226080142799</v>
      </c>
      <c r="X22" s="5"/>
      <c r="Y22" s="53">
        <f t="shared" si="5"/>
        <v>21.996867560671763</v>
      </c>
      <c r="AA22" s="71">
        <v>3526.1437477526833</v>
      </c>
      <c r="AB22" s="33">
        <v>89.472178972645921</v>
      </c>
      <c r="AC22" s="65">
        <f t="shared" si="6"/>
        <v>94.16226080142799</v>
      </c>
      <c r="AE22" s="82">
        <v>3466.5910433746849</v>
      </c>
      <c r="AF22" s="33">
        <v>89.472178972645921</v>
      </c>
      <c r="AG22" s="73">
        <f t="shared" si="0"/>
        <v>80.271000277733748</v>
      </c>
      <c r="AI22" s="53">
        <f t="shared" si="3"/>
        <v>84.661689375705677</v>
      </c>
    </row>
    <row r="23" spans="1:35" x14ac:dyDescent="0.2">
      <c r="A23" s="15"/>
      <c r="B23" s="33"/>
      <c r="C23" s="4"/>
      <c r="H23" s="42"/>
      <c r="I23" s="18"/>
      <c r="J23" s="34"/>
      <c r="U23" s="71">
        <v>3511.1437477526833</v>
      </c>
      <c r="V23" s="33">
        <v>89.748645208185692</v>
      </c>
      <c r="W23" s="73">
        <f t="shared" si="4"/>
        <v>95.113451613932114</v>
      </c>
      <c r="X23" s="5"/>
      <c r="Y23" s="53">
        <f t="shared" si="5"/>
        <v>28.781147771137832</v>
      </c>
      <c r="AA23" s="71">
        <v>3511.1437477526833</v>
      </c>
      <c r="AB23" s="33">
        <v>89.748645208185692</v>
      </c>
      <c r="AC23" s="65">
        <f t="shared" si="6"/>
        <v>95.113451613932114</v>
      </c>
      <c r="AE23" s="82">
        <v>3451.5910433746849</v>
      </c>
      <c r="AF23" s="33">
        <v>89.748645208185692</v>
      </c>
      <c r="AG23" s="73">
        <f t="shared" si="0"/>
        <v>81.151895561790965</v>
      </c>
      <c r="AI23" s="53">
        <f t="shared" si="3"/>
        <v>73.904104482787858</v>
      </c>
    </row>
    <row r="24" spans="1:35" x14ac:dyDescent="0.2">
      <c r="A24" s="15"/>
      <c r="B24" s="33"/>
      <c r="C24" s="4"/>
      <c r="H24" s="43"/>
      <c r="I24" s="16"/>
      <c r="J24" s="34"/>
      <c r="U24" s="71">
        <v>3496.1437477526833</v>
      </c>
      <c r="V24" s="33">
        <v>90.308189309272123</v>
      </c>
      <c r="W24" s="73">
        <f t="shared" si="4"/>
        <v>96.074250988869807</v>
      </c>
      <c r="X24" s="5"/>
      <c r="Y24" s="53">
        <f t="shared" si="5"/>
        <v>33.24746729292486</v>
      </c>
      <c r="AA24" s="71">
        <v>3496.1437477526833</v>
      </c>
      <c r="AB24" s="33">
        <v>90.308189309272123</v>
      </c>
      <c r="AC24" s="65">
        <f t="shared" si="6"/>
        <v>96.074250988869807</v>
      </c>
      <c r="AE24" s="82">
        <v>3436.5910433746849</v>
      </c>
      <c r="AF24" s="33">
        <v>90.308189309272123</v>
      </c>
      <c r="AG24" s="73">
        <f t="shared" si="0"/>
        <v>82.042457805258039</v>
      </c>
      <c r="AI24" s="53">
        <f t="shared" si="3"/>
        <v>68.322317296450933</v>
      </c>
    </row>
    <row r="25" spans="1:35" ht="17" thickBot="1" x14ac:dyDescent="0.25">
      <c r="A25" s="15"/>
      <c r="B25" s="33"/>
      <c r="C25" s="4"/>
      <c r="H25" s="43"/>
      <c r="I25" s="16"/>
      <c r="J25" s="34"/>
      <c r="U25" s="71">
        <v>3481.1437477526833</v>
      </c>
      <c r="V25" s="33">
        <v>91.688596623999956</v>
      </c>
      <c r="W25" s="73">
        <f t="shared" si="4"/>
        <v>97.044755988229824</v>
      </c>
      <c r="X25" s="5"/>
      <c r="Y25" s="53">
        <f t="shared" si="5"/>
        <v>28.688443135027299</v>
      </c>
      <c r="AA25" s="71">
        <v>3481.1437477526833</v>
      </c>
      <c r="AB25" s="33">
        <v>91.688596623999956</v>
      </c>
      <c r="AC25" s="65">
        <f t="shared" si="6"/>
        <v>97.044755988229824</v>
      </c>
      <c r="AE25" s="82">
        <v>3421.5910433746849</v>
      </c>
      <c r="AF25" s="33">
        <v>91.688596623999956</v>
      </c>
      <c r="AG25" s="73">
        <f t="shared" si="0"/>
        <v>82.942793093507362</v>
      </c>
      <c r="AI25" s="53">
        <f t="shared" si="3"/>
        <v>76.489079393976724</v>
      </c>
    </row>
    <row r="26" spans="1:35" x14ac:dyDescent="0.2">
      <c r="A26" s="15"/>
      <c r="B26" s="33"/>
      <c r="C26" s="4"/>
      <c r="H26" s="43"/>
      <c r="I26" s="16"/>
      <c r="J26" s="34"/>
      <c r="Q26" s="62">
        <v>3500</v>
      </c>
      <c r="R26" s="49"/>
      <c r="S26" s="64">
        <f t="shared" ref="S26:S54" si="7">$O$62+($L$55-$O$62)*EXP(-$O$63*Q26)</f>
        <v>97.726870723081845</v>
      </c>
      <c r="U26" s="71">
        <v>3466.1437477526833</v>
      </c>
      <c r="V26" s="33">
        <v>100</v>
      </c>
      <c r="W26" s="73">
        <f t="shared" si="4"/>
        <v>98.025064654483842</v>
      </c>
      <c r="X26" s="5"/>
      <c r="Y26" s="53">
        <f t="shared" ref="Y26" si="8">(V26-W26)^2</f>
        <v>3.9003696189690271</v>
      </c>
      <c r="AA26" s="71">
        <v>3466.1437477526833</v>
      </c>
      <c r="AB26" s="33">
        <v>100</v>
      </c>
      <c r="AC26" s="65">
        <f t="shared" si="6"/>
        <v>98.025064654483842</v>
      </c>
      <c r="AE26" s="82">
        <v>3406.5910433746849</v>
      </c>
      <c r="AF26" s="33">
        <v>100</v>
      </c>
      <c r="AG26" s="73">
        <f t="shared" si="0"/>
        <v>83.853008676093921</v>
      </c>
      <c r="AI26" s="53">
        <f t="shared" si="3"/>
        <v>260.72532881429817</v>
      </c>
    </row>
    <row r="27" spans="1:35" x14ac:dyDescent="0.2">
      <c r="A27" s="26"/>
      <c r="B27" s="16"/>
      <c r="C27" s="4"/>
      <c r="H27" s="43"/>
      <c r="I27" s="16"/>
      <c r="J27" s="34"/>
      <c r="Q27" s="54">
        <v>3400</v>
      </c>
      <c r="R27" s="5"/>
      <c r="S27" s="65">
        <f t="shared" si="7"/>
        <v>104.44093127624991</v>
      </c>
      <c r="U27" s="54">
        <v>3400</v>
      </c>
      <c r="V27" s="5"/>
      <c r="W27" s="73">
        <f t="shared" si="4"/>
        <v>102.46729106131122</v>
      </c>
      <c r="X27" s="5"/>
      <c r="Y27" s="53"/>
      <c r="AA27" s="54">
        <v>3400</v>
      </c>
      <c r="AB27" s="5"/>
      <c r="AC27" s="65">
        <f t="shared" si="6"/>
        <v>102.46729106131122</v>
      </c>
      <c r="AE27" s="82">
        <v>3400</v>
      </c>
      <c r="AF27" s="16"/>
      <c r="AG27" s="73">
        <f t="shared" si="0"/>
        <v>84.256112407048079</v>
      </c>
      <c r="AI27" s="53"/>
    </row>
    <row r="28" spans="1:35" x14ac:dyDescent="0.2">
      <c r="A28" s="26"/>
      <c r="B28" s="16"/>
      <c r="C28" s="4"/>
      <c r="H28" s="43"/>
      <c r="I28" s="16"/>
      <c r="J28" s="34"/>
      <c r="Q28" s="54">
        <v>3000</v>
      </c>
      <c r="R28" s="5"/>
      <c r="S28" s="65">
        <f t="shared" si="7"/>
        <v>136.23782698627744</v>
      </c>
      <c r="U28" s="54">
        <v>3000</v>
      </c>
      <c r="V28" s="5"/>
      <c r="W28" s="73">
        <f t="shared" si="4"/>
        <v>133.9636554561134</v>
      </c>
      <c r="X28" s="5"/>
      <c r="Y28" s="53"/>
      <c r="AA28" s="54">
        <v>3000</v>
      </c>
      <c r="AB28" s="5"/>
      <c r="AC28" s="65">
        <f t="shared" si="6"/>
        <v>133.9636554561134</v>
      </c>
      <c r="AE28" s="82">
        <v>3000</v>
      </c>
      <c r="AF28" s="16"/>
      <c r="AG28" s="73">
        <f t="shared" si="0"/>
        <v>112.72007008746991</v>
      </c>
      <c r="AI28" s="53"/>
    </row>
    <row r="29" spans="1:35" x14ac:dyDescent="0.2">
      <c r="A29" s="26"/>
      <c r="B29" s="16"/>
      <c r="C29" s="4"/>
      <c r="H29" s="43"/>
      <c r="I29" s="16"/>
      <c r="J29" s="34"/>
      <c r="Q29" s="54">
        <v>2500</v>
      </c>
      <c r="R29" s="5"/>
      <c r="S29" s="65">
        <f t="shared" si="7"/>
        <v>189.92468872288421</v>
      </c>
      <c r="U29" s="54">
        <v>2500</v>
      </c>
      <c r="V29" s="5"/>
      <c r="W29" s="73">
        <f t="shared" si="4"/>
        <v>187.27903288853818</v>
      </c>
      <c r="X29" s="5"/>
      <c r="Y29" s="53"/>
      <c r="AA29" s="54">
        <v>2500</v>
      </c>
      <c r="AB29" s="5"/>
      <c r="AC29" s="65">
        <f t="shared" si="6"/>
        <v>187.27903288853818</v>
      </c>
      <c r="AE29" s="82">
        <v>2500</v>
      </c>
      <c r="AF29" s="16"/>
      <c r="AG29" s="73">
        <f t="shared" si="0"/>
        <v>162.18139877484799</v>
      </c>
      <c r="AI29" s="53"/>
    </row>
    <row r="30" spans="1:35" x14ac:dyDescent="0.2">
      <c r="A30" s="26"/>
      <c r="B30" s="16"/>
      <c r="C30" s="4"/>
      <c r="H30" s="43"/>
      <c r="I30" s="16"/>
      <c r="J30" s="34"/>
      <c r="Q30" s="54">
        <v>2000</v>
      </c>
      <c r="R30" s="5"/>
      <c r="S30" s="65">
        <f t="shared" si="7"/>
        <v>264.76778281348942</v>
      </c>
      <c r="U30" s="54">
        <v>2000</v>
      </c>
      <c r="V30" s="5"/>
      <c r="W30" s="73">
        <f t="shared" si="4"/>
        <v>261.81307191304757</v>
      </c>
      <c r="X30" s="5"/>
      <c r="Y30" s="53"/>
      <c r="AA30" s="54">
        <v>2000</v>
      </c>
      <c r="AB30" s="5"/>
      <c r="AC30" s="65">
        <f t="shared" si="6"/>
        <v>261.81307191304757</v>
      </c>
      <c r="AE30" s="82">
        <v>2000</v>
      </c>
      <c r="AF30" s="16"/>
      <c r="AG30" s="73">
        <f t="shared" si="0"/>
        <v>233.34625402694908</v>
      </c>
      <c r="AI30" s="53"/>
    </row>
    <row r="31" spans="1:35" ht="17" thickBot="1" x14ac:dyDescent="0.25">
      <c r="C31" s="4"/>
      <c r="H31" s="34"/>
      <c r="I31" s="34"/>
      <c r="J31" s="34"/>
      <c r="Q31" s="54">
        <v>1500</v>
      </c>
      <c r="R31" s="5"/>
      <c r="S31" s="65">
        <f t="shared" si="7"/>
        <v>369.1040869270854</v>
      </c>
      <c r="U31" s="54">
        <v>1500</v>
      </c>
      <c r="V31" s="5"/>
      <c r="W31" s="73">
        <f t="shared" si="4"/>
        <v>366.01045812396319</v>
      </c>
      <c r="X31" s="5"/>
      <c r="Y31" s="53"/>
      <c r="AA31" s="54">
        <v>1500</v>
      </c>
      <c r="AB31" s="5"/>
      <c r="AC31" s="65">
        <f t="shared" si="6"/>
        <v>366.01045812396319</v>
      </c>
      <c r="AE31" s="83">
        <v>1500</v>
      </c>
      <c r="AF31" s="5"/>
      <c r="AG31" s="73">
        <f t="shared" si="0"/>
        <v>335.73809746209906</v>
      </c>
      <c r="AI31" s="53"/>
    </row>
    <row r="32" spans="1:35" x14ac:dyDescent="0.2">
      <c r="A32" s="15"/>
      <c r="B32" s="32"/>
      <c r="C32" s="4"/>
      <c r="H32" s="34"/>
      <c r="I32" s="34"/>
      <c r="J32" s="34"/>
      <c r="K32" s="68">
        <v>1330.7525903730852</v>
      </c>
      <c r="L32" s="69">
        <v>396.97848804679802</v>
      </c>
      <c r="M32" s="70">
        <f t="shared" ref="M32:M54" si="9">$O$62+($L$55-$O$62)*EXP(-$O$63*K32)</f>
        <v>413.0362262889322</v>
      </c>
      <c r="N32" s="49"/>
      <c r="O32" s="50">
        <f t="shared" ref="O32:O40" si="10">(L32-M32)^2</f>
        <v>257.85095745289846</v>
      </c>
      <c r="Q32" s="71">
        <v>1330.7525903730852</v>
      </c>
      <c r="R32" s="72">
        <v>396.97848804679802</v>
      </c>
      <c r="S32" s="65">
        <f t="shared" si="7"/>
        <v>413.0362262889322</v>
      </c>
      <c r="U32" s="71">
        <v>1330.7525903730852</v>
      </c>
      <c r="V32" s="72">
        <v>396.97848804679802</v>
      </c>
      <c r="W32" s="73">
        <f t="shared" si="4"/>
        <v>409.96353095484727</v>
      </c>
      <c r="X32" s="5"/>
      <c r="Y32" s="53">
        <f t="shared" ref="Y32:Y40" si="11">(V32-W32)^2</f>
        <v>168.61133932388017</v>
      </c>
      <c r="AA32" s="71">
        <v>1330.7525903730852</v>
      </c>
      <c r="AB32" s="72">
        <v>396.97848804679802</v>
      </c>
      <c r="AC32" s="65">
        <f t="shared" si="6"/>
        <v>409.96353095484727</v>
      </c>
      <c r="AE32" s="82">
        <v>1208.1359861525889</v>
      </c>
      <c r="AF32" s="72">
        <v>396.97848804679802</v>
      </c>
      <c r="AG32" s="73">
        <f t="shared" si="0"/>
        <v>415.1734106783743</v>
      </c>
      <c r="AI32" s="53">
        <f t="shared" ref="AI32:AI37" si="12">(AF32-AG32)^2</f>
        <v>331.05520956904655</v>
      </c>
    </row>
    <row r="33" spans="1:35" x14ac:dyDescent="0.2">
      <c r="A33" s="15"/>
      <c r="B33" s="32"/>
      <c r="C33" s="4"/>
      <c r="H33" s="34"/>
      <c r="I33" s="34"/>
      <c r="J33" s="34"/>
      <c r="K33" s="71">
        <v>1270.7525903730852</v>
      </c>
      <c r="L33" s="72">
        <v>411.19687527965101</v>
      </c>
      <c r="M33" s="73">
        <f t="shared" si="9"/>
        <v>429.83540999184032</v>
      </c>
      <c r="N33" s="5"/>
      <c r="O33" s="53">
        <f t="shared" si="10"/>
        <v>347.39497621748592</v>
      </c>
      <c r="Q33" s="71">
        <v>1270.7525903730852</v>
      </c>
      <c r="R33" s="72">
        <v>411.19687527965101</v>
      </c>
      <c r="S33" s="65">
        <f t="shared" si="7"/>
        <v>429.83540999184032</v>
      </c>
      <c r="U33" s="71">
        <v>1270.7525903730852</v>
      </c>
      <c r="V33" s="72">
        <v>411.19687527965101</v>
      </c>
      <c r="W33" s="73">
        <f t="shared" si="4"/>
        <v>426.78140144251881</v>
      </c>
      <c r="X33" s="5"/>
      <c r="Y33" s="53">
        <f t="shared" si="11"/>
        <v>242.87745572111106</v>
      </c>
      <c r="AA33" s="71">
        <v>1270.7525903730852</v>
      </c>
      <c r="AB33" s="72">
        <v>411.19687527965101</v>
      </c>
      <c r="AC33" s="65">
        <f t="shared" si="6"/>
        <v>426.78140144251881</v>
      </c>
      <c r="AE33" s="82">
        <v>1148.1359861525889</v>
      </c>
      <c r="AF33" s="72">
        <v>411.19687527965101</v>
      </c>
      <c r="AG33" s="73">
        <f t="shared" si="0"/>
        <v>433.70008455412386</v>
      </c>
      <c r="AI33" s="53">
        <f t="shared" si="12"/>
        <v>506.39442765072096</v>
      </c>
    </row>
    <row r="34" spans="1:35" x14ac:dyDescent="0.2">
      <c r="A34" s="15"/>
      <c r="B34" s="32"/>
      <c r="C34" s="4"/>
      <c r="H34" s="34"/>
      <c r="I34" s="34"/>
      <c r="J34" s="34"/>
      <c r="K34" s="71">
        <v>1240.7525903730852</v>
      </c>
      <c r="L34" s="72">
        <v>417.40051412390466</v>
      </c>
      <c r="M34" s="73">
        <f t="shared" si="9"/>
        <v>438.48951474268523</v>
      </c>
      <c r="N34" s="5"/>
      <c r="O34" s="53">
        <f t="shared" si="10"/>
        <v>444.74594709892745</v>
      </c>
      <c r="Q34" s="71">
        <v>1240.7525903730852</v>
      </c>
      <c r="R34" s="72">
        <v>417.40051412390466</v>
      </c>
      <c r="S34" s="65">
        <f t="shared" si="7"/>
        <v>438.48951474268523</v>
      </c>
      <c r="U34" s="71">
        <v>1240.7525903730852</v>
      </c>
      <c r="V34" s="72">
        <v>417.40051412390466</v>
      </c>
      <c r="W34" s="73">
        <f t="shared" si="4"/>
        <v>435.44731329293165</v>
      </c>
      <c r="X34" s="5"/>
      <c r="Y34" s="53">
        <f t="shared" si="11"/>
        <v>325.6869602471935</v>
      </c>
      <c r="AA34" s="71">
        <v>1240.7525903730852</v>
      </c>
      <c r="AB34" s="72">
        <v>417.40051412390466</v>
      </c>
      <c r="AC34" s="65">
        <f t="shared" si="6"/>
        <v>435.44731329293165</v>
      </c>
      <c r="AE34" s="82">
        <v>1118.1359861525889</v>
      </c>
      <c r="AF34" s="72">
        <v>417.40051412390466</v>
      </c>
      <c r="AG34" s="73">
        <f t="shared" si="0"/>
        <v>443.27117843377033</v>
      </c>
      <c r="AI34" s="53">
        <f t="shared" si="12"/>
        <v>669.29127183375761</v>
      </c>
    </row>
    <row r="35" spans="1:35" x14ac:dyDescent="0.2">
      <c r="A35" s="15"/>
      <c r="B35" s="32"/>
      <c r="C35" s="4"/>
      <c r="H35" s="34"/>
      <c r="I35" s="34"/>
      <c r="J35" s="34"/>
      <c r="K35" s="71">
        <v>1225.7525903730852</v>
      </c>
      <c r="L35" s="72">
        <v>427.25274382398766</v>
      </c>
      <c r="M35" s="73">
        <f t="shared" si="9"/>
        <v>442.88168863960465</v>
      </c>
      <c r="N35" s="5"/>
      <c r="O35" s="53">
        <f t="shared" si="10"/>
        <v>244.26391604960119</v>
      </c>
      <c r="Q35" s="71">
        <v>1225.7525903730852</v>
      </c>
      <c r="R35" s="72">
        <v>427.25274382398766</v>
      </c>
      <c r="S35" s="65">
        <f t="shared" si="7"/>
        <v>442.88168863960465</v>
      </c>
      <c r="U35" s="71">
        <v>1225.7525903730852</v>
      </c>
      <c r="V35" s="72">
        <v>427.25274382398766</v>
      </c>
      <c r="W35" s="73">
        <f t="shared" si="4"/>
        <v>439.84603397156224</v>
      </c>
      <c r="X35" s="5"/>
      <c r="Y35" s="53">
        <f t="shared" si="11"/>
        <v>158.59095674099893</v>
      </c>
      <c r="AA35" s="71">
        <v>1225.7525903730852</v>
      </c>
      <c r="AB35" s="72">
        <v>427.25274382398766</v>
      </c>
      <c r="AC35" s="65">
        <f t="shared" si="6"/>
        <v>439.84603397156224</v>
      </c>
      <c r="AE35" s="82">
        <v>1103.1359861525889</v>
      </c>
      <c r="AF35" s="72">
        <v>427.25274382398766</v>
      </c>
      <c r="AG35" s="73">
        <f t="shared" si="0"/>
        <v>448.13564367389148</v>
      </c>
      <c r="AI35" s="53">
        <f t="shared" si="12"/>
        <v>436.09550614111305</v>
      </c>
    </row>
    <row r="36" spans="1:35" x14ac:dyDescent="0.2">
      <c r="A36" s="15"/>
      <c r="B36" s="32"/>
      <c r="C36" s="4"/>
      <c r="H36" s="34"/>
      <c r="I36" s="34"/>
      <c r="J36" s="34"/>
      <c r="K36" s="71">
        <v>1210.7525903730852</v>
      </c>
      <c r="L36" s="72">
        <v>442.15260781732599</v>
      </c>
      <c r="M36" s="73">
        <f t="shared" si="9"/>
        <v>447.31785718381263</v>
      </c>
      <c r="N36" s="5"/>
      <c r="O36" s="53">
        <f t="shared" si="10"/>
        <v>26.679801017990723</v>
      </c>
      <c r="Q36" s="71">
        <v>1210.7525903730852</v>
      </c>
      <c r="R36" s="72">
        <v>442.15260781732599</v>
      </c>
      <c r="S36" s="65">
        <f t="shared" si="7"/>
        <v>447.31785718381263</v>
      </c>
      <c r="U36" s="71">
        <v>1210.7525903730852</v>
      </c>
      <c r="V36" s="72">
        <v>442.15260781732599</v>
      </c>
      <c r="W36" s="73">
        <f t="shared" si="4"/>
        <v>444.28918882860654</v>
      </c>
      <c r="X36" s="5"/>
      <c r="Y36" s="53">
        <f t="shared" si="11"/>
        <v>4.564978417764638</v>
      </c>
      <c r="AA36" s="71">
        <v>1210.7525903730852</v>
      </c>
      <c r="AB36" s="72">
        <v>442.15260781732599</v>
      </c>
      <c r="AC36" s="65">
        <f t="shared" si="6"/>
        <v>444.28918882860654</v>
      </c>
      <c r="AE36" s="82">
        <v>1088.1359861525889</v>
      </c>
      <c r="AF36" s="72">
        <v>442.15260781732599</v>
      </c>
      <c r="AG36" s="73">
        <f t="shared" si="0"/>
        <v>453.05349163597521</v>
      </c>
      <c r="AI36" s="53">
        <f t="shared" si="12"/>
        <v>118.8292680276884</v>
      </c>
    </row>
    <row r="37" spans="1:35" x14ac:dyDescent="0.2">
      <c r="A37" s="15"/>
      <c r="B37" s="32"/>
      <c r="C37" s="4"/>
      <c r="H37" s="34"/>
      <c r="I37" s="34"/>
      <c r="J37" s="34"/>
      <c r="K37" s="71">
        <v>1195.7525903730852</v>
      </c>
      <c r="L37" s="72">
        <v>464.50629282666569</v>
      </c>
      <c r="M37" s="73">
        <f t="shared" si="9"/>
        <v>451.7984610520752</v>
      </c>
      <c r="N37" s="5"/>
      <c r="O37" s="53">
        <f t="shared" si="10"/>
        <v>161.48898841129164</v>
      </c>
      <c r="Q37" s="71">
        <v>1195.7525903730852</v>
      </c>
      <c r="R37" s="72">
        <v>464.50629282666569</v>
      </c>
      <c r="S37" s="65">
        <f t="shared" si="7"/>
        <v>451.7984610520752</v>
      </c>
      <c r="U37" s="71">
        <v>1195.7525903730852</v>
      </c>
      <c r="V37" s="72">
        <v>464.50629282666569</v>
      </c>
      <c r="W37" s="73">
        <f t="shared" si="4"/>
        <v>448.77722672098349</v>
      </c>
      <c r="X37" s="5"/>
      <c r="Y37" s="53">
        <f t="shared" si="11"/>
        <v>247.4035205569204</v>
      </c>
      <c r="AA37" s="71">
        <v>1195.7525903730852</v>
      </c>
      <c r="AB37" s="72">
        <v>464.50629282666569</v>
      </c>
      <c r="AC37" s="65">
        <f t="shared" si="6"/>
        <v>448.77722672098349</v>
      </c>
      <c r="AE37" s="82">
        <v>1073.1359861525889</v>
      </c>
      <c r="AF37" s="72">
        <v>464.50629282666569</v>
      </c>
      <c r="AG37" s="73">
        <f t="shared" si="0"/>
        <v>458.0253081428948</v>
      </c>
      <c r="AI37" s="53">
        <f t="shared" si="12"/>
        <v>42.003162471272795</v>
      </c>
    </row>
    <row r="38" spans="1:35" x14ac:dyDescent="0.2">
      <c r="A38" s="15"/>
      <c r="B38" s="32"/>
      <c r="C38" s="4"/>
      <c r="H38" s="45"/>
      <c r="I38" s="19"/>
      <c r="J38" s="34"/>
      <c r="K38" s="71">
        <v>1180.7525903730852</v>
      </c>
      <c r="L38" s="72">
        <v>470.21890613856868</v>
      </c>
      <c r="M38" s="73">
        <f t="shared" si="9"/>
        <v>456.32394533524166</v>
      </c>
      <c r="N38" s="5"/>
      <c r="O38" s="53">
        <f t="shared" si="10"/>
        <v>193.06993572599438</v>
      </c>
      <c r="Q38" s="71">
        <v>1180.7525903730852</v>
      </c>
      <c r="R38" s="72">
        <v>470.21890613856868</v>
      </c>
      <c r="S38" s="65">
        <f t="shared" si="7"/>
        <v>456.32394533524166</v>
      </c>
      <c r="U38" s="71">
        <v>1180.7525903730852</v>
      </c>
      <c r="V38" s="72">
        <v>470.21890613856868</v>
      </c>
      <c r="W38" s="73">
        <f t="shared" si="4"/>
        <v>453.31060103979144</v>
      </c>
      <c r="X38" s="5"/>
      <c r="Y38" s="53">
        <f t="shared" si="11"/>
        <v>285.89078131333667</v>
      </c>
      <c r="AA38" s="71">
        <v>1180.7525903730852</v>
      </c>
      <c r="AB38" s="72">
        <v>470.21890613856868</v>
      </c>
      <c r="AC38" s="65">
        <f t="shared" si="6"/>
        <v>453.31060103979144</v>
      </c>
      <c r="AE38" s="82">
        <v>1058.1359861525889</v>
      </c>
      <c r="AF38" s="72">
        <v>470.21890613856868</v>
      </c>
      <c r="AG38" s="73">
        <f t="shared" si="0"/>
        <v>463.05168544635342</v>
      </c>
      <c r="AI38" s="53">
        <f t="shared" ref="AI38:AI54" si="13">(AF38-AG38)^2</f>
        <v>51.369052450918687</v>
      </c>
    </row>
    <row r="39" spans="1:35" x14ac:dyDescent="0.2">
      <c r="A39" s="15"/>
      <c r="B39" s="32"/>
      <c r="C39" s="4"/>
      <c r="H39" s="45"/>
      <c r="I39" s="19"/>
      <c r="J39" s="34"/>
      <c r="K39" s="71">
        <v>1165.7525903730852</v>
      </c>
      <c r="L39" s="72">
        <v>473.97834861544862</v>
      </c>
      <c r="M39" s="73">
        <f t="shared" si="9"/>
        <v>460.89475958245777</v>
      </c>
      <c r="N39" s="5"/>
      <c r="O39" s="53">
        <f t="shared" si="10"/>
        <v>171.18030198419865</v>
      </c>
      <c r="Q39" s="71">
        <v>1165.7525903730852</v>
      </c>
      <c r="R39" s="72">
        <v>473.97834861544862</v>
      </c>
      <c r="S39" s="65">
        <f t="shared" si="7"/>
        <v>460.89475958245777</v>
      </c>
      <c r="U39" s="71">
        <v>1165.7525903730852</v>
      </c>
      <c r="V39" s="72">
        <v>473.97834861544862</v>
      </c>
      <c r="W39" s="73">
        <f t="shared" si="4"/>
        <v>457.88976975611052</v>
      </c>
      <c r="X39" s="5"/>
      <c r="Y39" s="53">
        <f t="shared" si="11"/>
        <v>258.84236971314084</v>
      </c>
      <c r="AA39" s="71">
        <v>1165.7525903730852</v>
      </c>
      <c r="AB39" s="72">
        <v>473.97834861544862</v>
      </c>
      <c r="AC39" s="65">
        <f t="shared" si="6"/>
        <v>457.88976975611052</v>
      </c>
      <c r="AE39" s="82">
        <v>1043.1359861525889</v>
      </c>
      <c r="AF39" s="72">
        <v>473.97834861544862</v>
      </c>
      <c r="AG39" s="73">
        <f t="shared" si="0"/>
        <v>468.13322229743443</v>
      </c>
      <c r="AI39" s="53">
        <f t="shared" si="13"/>
        <v>34.165501673542181</v>
      </c>
    </row>
    <row r="40" spans="1:35" ht="17" thickBot="1" x14ac:dyDescent="0.25">
      <c r="A40" s="15"/>
      <c r="B40" s="32"/>
      <c r="C40" s="4"/>
      <c r="H40" s="45"/>
      <c r="I40" s="19"/>
      <c r="J40" s="34"/>
      <c r="K40" s="71">
        <v>1150.7525903730852</v>
      </c>
      <c r="L40" s="72">
        <v>500</v>
      </c>
      <c r="M40" s="73">
        <f t="shared" si="9"/>
        <v>465.51135784582328</v>
      </c>
      <c r="N40" s="5"/>
      <c r="O40" s="53">
        <f t="shared" si="10"/>
        <v>1189.4664376388553</v>
      </c>
      <c r="Q40" s="71">
        <v>1150.7525903730852</v>
      </c>
      <c r="R40" s="72">
        <v>500</v>
      </c>
      <c r="S40" s="65">
        <f t="shared" si="7"/>
        <v>465.51135784582328</v>
      </c>
      <c r="U40" s="71">
        <v>1150.7525903730852</v>
      </c>
      <c r="V40" s="72">
        <v>500</v>
      </c>
      <c r="W40" s="73">
        <f t="shared" si="4"/>
        <v>462.51519546726809</v>
      </c>
      <c r="X40" s="5"/>
      <c r="Y40" s="53">
        <f t="shared" si="11"/>
        <v>1405.110570857119</v>
      </c>
      <c r="AA40" s="71">
        <v>1150.7525903730852</v>
      </c>
      <c r="AB40" s="72">
        <v>500</v>
      </c>
      <c r="AC40" s="65">
        <f t="shared" si="6"/>
        <v>462.51519546726809</v>
      </c>
      <c r="AE40" s="82">
        <v>1028.1359861525889</v>
      </c>
      <c r="AF40" s="72">
        <v>500</v>
      </c>
      <c r="AG40" s="73">
        <f t="shared" si="0"/>
        <v>473.27052401792525</v>
      </c>
      <c r="AI40" s="53">
        <f t="shared" si="13"/>
        <v>714.46488627631072</v>
      </c>
    </row>
    <row r="41" spans="1:35" x14ac:dyDescent="0.2">
      <c r="B41" s="19"/>
      <c r="C41" s="4"/>
      <c r="G41" s="62">
        <v>1200</v>
      </c>
      <c r="H41" s="63"/>
      <c r="I41" s="64">
        <f>$E$62+($B$55-$E$62)*EXP(-$E$63*G41)</f>
        <v>485.15614017508727</v>
      </c>
      <c r="J41" s="34"/>
      <c r="K41" s="54">
        <v>1100</v>
      </c>
      <c r="L41" s="19"/>
      <c r="M41" s="73">
        <f t="shared" si="9"/>
        <v>481.47731086093165</v>
      </c>
      <c r="N41" s="5"/>
      <c r="O41" s="53"/>
      <c r="Q41" s="54">
        <v>1100</v>
      </c>
      <c r="R41" s="19"/>
      <c r="S41" s="65">
        <f t="shared" si="7"/>
        <v>481.47731086093165</v>
      </c>
      <c r="U41" s="54">
        <v>1100</v>
      </c>
      <c r="V41" s="19"/>
      <c r="W41" s="73">
        <f t="shared" si="4"/>
        <v>478.51464011197993</v>
      </c>
      <c r="X41" s="5"/>
      <c r="Y41" s="53"/>
      <c r="AA41" s="54">
        <v>1100</v>
      </c>
      <c r="AB41" s="19"/>
      <c r="AC41" s="65">
        <f t="shared" si="6"/>
        <v>478.51464011197993</v>
      </c>
      <c r="AE41" s="83">
        <v>1100</v>
      </c>
      <c r="AF41" s="19"/>
      <c r="AG41" s="73">
        <f t="shared" si="0"/>
        <v>449.15936417920813</v>
      </c>
      <c r="AI41" s="53"/>
    </row>
    <row r="42" spans="1:35" x14ac:dyDescent="0.2">
      <c r="B42" s="19"/>
      <c r="C42" s="4"/>
      <c r="G42" s="54">
        <v>1100</v>
      </c>
      <c r="H42" s="45"/>
      <c r="I42" s="65">
        <f t="shared" ref="I42:I47" si="14">$E$62+($B$55-$E$62)*EXP(-$E$63*G42)</f>
        <v>515.2975424079475</v>
      </c>
      <c r="J42" s="34"/>
      <c r="K42" s="54">
        <v>1000</v>
      </c>
      <c r="L42" s="19"/>
      <c r="M42" s="73">
        <f t="shared" si="9"/>
        <v>514.55590834572035</v>
      </c>
      <c r="N42" s="5"/>
      <c r="O42" s="53"/>
      <c r="Q42" s="54">
        <v>1000</v>
      </c>
      <c r="R42" s="19"/>
      <c r="S42" s="65">
        <f t="shared" si="7"/>
        <v>514.55590834572035</v>
      </c>
      <c r="U42" s="54">
        <v>1000</v>
      </c>
      <c r="V42" s="19"/>
      <c r="W42" s="73">
        <f t="shared" si="4"/>
        <v>511.67672598335724</v>
      </c>
      <c r="X42" s="5"/>
      <c r="Y42" s="53"/>
      <c r="AA42" s="54">
        <v>1000</v>
      </c>
      <c r="AB42" s="19"/>
      <c r="AC42" s="65">
        <f t="shared" si="6"/>
        <v>511.67672598335724</v>
      </c>
      <c r="AE42" s="83">
        <v>1000</v>
      </c>
      <c r="AF42" s="19"/>
      <c r="AG42" s="73">
        <f t="shared" si="0"/>
        <v>483.05926554300669</v>
      </c>
      <c r="AI42" s="53"/>
    </row>
    <row r="43" spans="1:35" x14ac:dyDescent="0.2">
      <c r="B43" s="19"/>
      <c r="C43" s="4"/>
      <c r="G43" s="54">
        <v>900</v>
      </c>
      <c r="H43" s="45"/>
      <c r="I43" s="65">
        <f t="shared" si="14"/>
        <v>581.31449097933591</v>
      </c>
      <c r="J43" s="34"/>
      <c r="K43" s="54">
        <v>900</v>
      </c>
      <c r="L43" s="19"/>
      <c r="M43" s="73">
        <f t="shared" si="9"/>
        <v>549.90708147816349</v>
      </c>
      <c r="N43" s="5"/>
      <c r="O43" s="53"/>
      <c r="Q43" s="54">
        <v>900</v>
      </c>
      <c r="R43" s="19"/>
      <c r="S43" s="65">
        <f t="shared" si="7"/>
        <v>549.90708147816349</v>
      </c>
      <c r="U43" s="54">
        <v>900</v>
      </c>
      <c r="V43" s="19"/>
      <c r="W43" s="73">
        <f t="shared" si="4"/>
        <v>547.13701518469577</v>
      </c>
      <c r="X43" s="5"/>
      <c r="Y43" s="53"/>
      <c r="AA43" s="54">
        <v>900</v>
      </c>
      <c r="AB43" s="19"/>
      <c r="AC43" s="65">
        <f t="shared" si="6"/>
        <v>547.13701518469577</v>
      </c>
      <c r="AE43" s="83">
        <v>900</v>
      </c>
      <c r="AF43" s="19"/>
      <c r="AG43" s="73">
        <f t="shared" si="0"/>
        <v>519.5177316482426</v>
      </c>
      <c r="AI43" s="53"/>
    </row>
    <row r="44" spans="1:35" x14ac:dyDescent="0.2">
      <c r="B44" s="19"/>
      <c r="C44" s="4"/>
      <c r="G44" s="54">
        <v>800</v>
      </c>
      <c r="H44" s="45"/>
      <c r="I44" s="65">
        <f t="shared" si="14"/>
        <v>617.42994422305901</v>
      </c>
      <c r="J44" s="34"/>
      <c r="K44" s="54">
        <v>800</v>
      </c>
      <c r="L44" s="19"/>
      <c r="M44" s="73">
        <f t="shared" si="9"/>
        <v>587.68696142666033</v>
      </c>
      <c r="N44" s="5"/>
      <c r="O44" s="53"/>
      <c r="Q44" s="54">
        <v>800</v>
      </c>
      <c r="R44" s="19"/>
      <c r="S44" s="65">
        <f t="shared" si="7"/>
        <v>587.68696142666033</v>
      </c>
      <c r="U44" s="54">
        <v>800</v>
      </c>
      <c r="V44" s="19"/>
      <c r="W44" s="73">
        <f t="shared" si="4"/>
        <v>585.05477811190303</v>
      </c>
      <c r="X44" s="5"/>
      <c r="Y44" s="53"/>
      <c r="AA44" s="54">
        <v>800</v>
      </c>
      <c r="AB44" s="19"/>
      <c r="AC44" s="65">
        <f t="shared" si="6"/>
        <v>585.05477811190303</v>
      </c>
      <c r="AE44" s="83">
        <v>800</v>
      </c>
      <c r="AF44" s="19"/>
      <c r="AG44" s="73">
        <f t="shared" si="0"/>
        <v>558.72786788085386</v>
      </c>
      <c r="AI44" s="53"/>
    </row>
    <row r="45" spans="1:35" x14ac:dyDescent="0.2">
      <c r="B45" s="19"/>
      <c r="C45" s="4"/>
      <c r="G45" s="54">
        <v>700</v>
      </c>
      <c r="H45" s="45"/>
      <c r="I45" s="65">
        <f t="shared" si="14"/>
        <v>655.78915017420559</v>
      </c>
      <c r="J45" s="34"/>
      <c r="K45" s="54">
        <v>700</v>
      </c>
      <c r="L45" s="19"/>
      <c r="M45" s="73">
        <f t="shared" si="9"/>
        <v>628.06240592960194</v>
      </c>
      <c r="N45" s="5"/>
      <c r="O45" s="53"/>
      <c r="Q45" s="54">
        <v>700</v>
      </c>
      <c r="R45" s="19"/>
      <c r="S45" s="65">
        <f t="shared" si="7"/>
        <v>628.06240592960194</v>
      </c>
      <c r="U45" s="54">
        <v>700</v>
      </c>
      <c r="V45" s="19"/>
      <c r="W45" s="73">
        <f t="shared" si="4"/>
        <v>625.60032293925929</v>
      </c>
      <c r="X45" s="5"/>
      <c r="Y45" s="53"/>
      <c r="AA45" s="54">
        <v>700</v>
      </c>
      <c r="AB45" s="19"/>
      <c r="AC45" s="65">
        <f t="shared" si="6"/>
        <v>625.60032293925929</v>
      </c>
      <c r="AE45" s="83">
        <v>700</v>
      </c>
      <c r="AF45" s="19"/>
      <c r="AG45" s="73">
        <f t="shared" si="0"/>
        <v>600.89735408310378</v>
      </c>
      <c r="AI45" s="53"/>
    </row>
    <row r="46" spans="1:35" x14ac:dyDescent="0.2">
      <c r="B46" s="2" t="s">
        <v>15</v>
      </c>
      <c r="C46" s="77" t="s">
        <v>2</v>
      </c>
      <c r="G46" s="66">
        <v>600</v>
      </c>
      <c r="H46" s="45"/>
      <c r="I46" s="65">
        <f t="shared" si="14"/>
        <v>696.53150695075328</v>
      </c>
      <c r="J46" s="34"/>
      <c r="K46" s="66">
        <v>600</v>
      </c>
      <c r="L46" s="19"/>
      <c r="M46" s="73">
        <f t="shared" si="9"/>
        <v>671.21173623537413</v>
      </c>
      <c r="N46" s="5"/>
      <c r="O46" s="53"/>
      <c r="Q46" s="66">
        <v>600</v>
      </c>
      <c r="R46" s="19"/>
      <c r="S46" s="65">
        <f t="shared" si="7"/>
        <v>671.21173623537413</v>
      </c>
      <c r="U46" s="66">
        <v>600</v>
      </c>
      <c r="V46" s="19"/>
      <c r="W46" s="73">
        <f t="shared" si="4"/>
        <v>668.95576056101754</v>
      </c>
      <c r="X46" s="5"/>
      <c r="Y46" s="53"/>
      <c r="AA46" s="66">
        <v>600</v>
      </c>
      <c r="AB46" s="19"/>
      <c r="AC46" s="65">
        <f t="shared" si="6"/>
        <v>668.95576056101754</v>
      </c>
      <c r="AE46" s="84">
        <v>600</v>
      </c>
      <c r="AF46" s="19"/>
      <c r="AG46" s="73">
        <f t="shared" si="0"/>
        <v>646.24954454763849</v>
      </c>
      <c r="AI46" s="53"/>
    </row>
    <row r="47" spans="1:35" ht="17" thickBot="1" x14ac:dyDescent="0.25">
      <c r="B47" s="13"/>
      <c r="C47" s="38"/>
      <c r="G47" s="66">
        <v>500</v>
      </c>
      <c r="H47" s="22"/>
      <c r="I47" s="65">
        <f t="shared" si="14"/>
        <v>739.8050730882162</v>
      </c>
      <c r="J47" s="34"/>
      <c r="K47" s="66">
        <v>500</v>
      </c>
      <c r="L47" s="13"/>
      <c r="M47" s="73">
        <f t="shared" si="9"/>
        <v>717.32552467183291</v>
      </c>
      <c r="N47" s="5"/>
      <c r="O47" s="53"/>
      <c r="Q47" s="66">
        <v>500</v>
      </c>
      <c r="R47" s="13"/>
      <c r="S47" s="65">
        <f t="shared" si="7"/>
        <v>717.32552467183291</v>
      </c>
      <c r="U47" s="66">
        <v>500</v>
      </c>
      <c r="V47" s="13"/>
      <c r="W47" s="73">
        <f t="shared" si="4"/>
        <v>715.31582254508896</v>
      </c>
      <c r="X47" s="5"/>
      <c r="Y47" s="53"/>
      <c r="AA47" s="66">
        <v>500</v>
      </c>
      <c r="AB47" s="13"/>
      <c r="AC47" s="65">
        <f t="shared" si="6"/>
        <v>715.31582254508896</v>
      </c>
      <c r="AE47" s="84">
        <v>500</v>
      </c>
      <c r="AF47" s="13"/>
      <c r="AG47" s="73">
        <f t="shared" si="0"/>
        <v>695.02465103261386</v>
      </c>
      <c r="AI47" s="53"/>
    </row>
    <row r="48" spans="1:35" x14ac:dyDescent="0.2">
      <c r="A48" s="47">
        <v>120</v>
      </c>
      <c r="B48" s="48">
        <v>941.08461605202865</v>
      </c>
      <c r="C48" s="70">
        <f t="shared" ref="C48:C54" si="15">$E$62+($B$55-$E$62)*EXP(-$E$63*A48)</f>
        <v>930.22531299992261</v>
      </c>
      <c r="D48" s="49"/>
      <c r="E48" s="50">
        <f t="shared" ref="E48:E54" si="16">(B48-C48)^2</f>
        <v>117.92446277747962</v>
      </c>
      <c r="G48" s="51">
        <v>120</v>
      </c>
      <c r="H48" s="52">
        <v>941.08461605202865</v>
      </c>
      <c r="I48" s="65">
        <f>$E$62+($B$55-$E$62)*EXP(-$E$63*G48)</f>
        <v>930.22531299992261</v>
      </c>
      <c r="J48" s="34"/>
      <c r="K48" s="51">
        <v>120</v>
      </c>
      <c r="L48" s="52">
        <v>941.08461605202865</v>
      </c>
      <c r="M48" s="73">
        <f t="shared" si="9"/>
        <v>923.36181007682569</v>
      </c>
      <c r="N48" s="5"/>
      <c r="O48" s="53">
        <f t="shared" ref="O48:O54" si="17">(L48-M48)^2</f>
        <v>314.09785163468973</v>
      </c>
      <c r="Q48" s="51">
        <v>120</v>
      </c>
      <c r="R48" s="52">
        <v>941.08461605202865</v>
      </c>
      <c r="S48" s="65">
        <f t="shared" si="7"/>
        <v>923.36181007682569</v>
      </c>
      <c r="U48" s="51">
        <v>120</v>
      </c>
      <c r="V48" s="52">
        <v>941.08461605202865</v>
      </c>
      <c r="W48" s="73">
        <f t="shared" si="4"/>
        <v>922.74028102223053</v>
      </c>
      <c r="X48" s="5"/>
      <c r="Y48" s="53">
        <f t="shared" ref="Y48:Y54" si="18">(V48-W48)^2</f>
        <v>336.51462768547827</v>
      </c>
      <c r="AA48" s="51">
        <v>120</v>
      </c>
      <c r="AB48" s="52">
        <v>941.08461605202865</v>
      </c>
      <c r="AC48" s="65">
        <f t="shared" si="6"/>
        <v>922.74028102223053</v>
      </c>
      <c r="AE48" s="85">
        <v>120</v>
      </c>
      <c r="AF48" s="52">
        <v>941.08461605202865</v>
      </c>
      <c r="AG48" s="73">
        <f t="shared" si="0"/>
        <v>916.3893852339246</v>
      </c>
      <c r="AI48" s="53">
        <f t="shared" si="13"/>
        <v>609.85442515943612</v>
      </c>
    </row>
    <row r="49" spans="1:35" x14ac:dyDescent="0.2">
      <c r="A49" s="51">
        <v>90</v>
      </c>
      <c r="B49" s="52">
        <v>946.050448427432</v>
      </c>
      <c r="C49" s="73">
        <f t="shared" si="15"/>
        <v>947.19874709308544</v>
      </c>
      <c r="D49" s="5"/>
      <c r="E49" s="53">
        <f t="shared" si="16"/>
        <v>1.3185898255414759</v>
      </c>
      <c r="G49" s="51">
        <v>90</v>
      </c>
      <c r="H49" s="52">
        <v>946.050448427432</v>
      </c>
      <c r="I49" s="65">
        <f t="shared" ref="I49:I54" si="19">$E$62+($B$55-$E$62)*EXP(-$E$63*G49)</f>
        <v>947.19874709308544</v>
      </c>
      <c r="J49" s="34"/>
      <c r="K49" s="51">
        <v>90</v>
      </c>
      <c r="L49" s="52">
        <v>946.050448427432</v>
      </c>
      <c r="M49" s="73">
        <f t="shared" si="9"/>
        <v>941.9523441314451</v>
      </c>
      <c r="N49" s="5"/>
      <c r="O49" s="53">
        <f t="shared" si="17"/>
        <v>16.794458820786286</v>
      </c>
      <c r="Q49" s="51">
        <v>90</v>
      </c>
      <c r="R49" s="52">
        <v>946.050448427432</v>
      </c>
      <c r="S49" s="65">
        <f t="shared" si="7"/>
        <v>941.9523441314451</v>
      </c>
      <c r="U49" s="51">
        <v>90</v>
      </c>
      <c r="V49" s="52">
        <v>946.050448427432</v>
      </c>
      <c r="W49" s="73">
        <f t="shared" si="4"/>
        <v>941.47677213720431</v>
      </c>
      <c r="X49" s="5"/>
      <c r="Y49" s="53">
        <f t="shared" si="18"/>
        <v>20.91851480779097</v>
      </c>
      <c r="AA49" s="51">
        <v>90</v>
      </c>
      <c r="AB49" s="52">
        <v>946.050448427432</v>
      </c>
      <c r="AC49" s="65">
        <f t="shared" si="6"/>
        <v>941.47677213720431</v>
      </c>
      <c r="AE49" s="85">
        <v>90</v>
      </c>
      <c r="AF49" s="52">
        <v>946.050448427432</v>
      </c>
      <c r="AG49" s="73">
        <f t="shared" si="0"/>
        <v>936.61268965269721</v>
      </c>
      <c r="AI49" s="53">
        <f t="shared" si="13"/>
        <v>89.071290690083501</v>
      </c>
    </row>
    <row r="50" spans="1:35" x14ac:dyDescent="0.2">
      <c r="A50" s="51">
        <v>75</v>
      </c>
      <c r="B50" s="52">
        <v>954.11641997499271</v>
      </c>
      <c r="C50" s="73">
        <f t="shared" si="15"/>
        <v>955.80125353603864</v>
      </c>
      <c r="D50" s="5"/>
      <c r="E50" s="53">
        <f t="shared" si="16"/>
        <v>2.8386641284267244</v>
      </c>
      <c r="G50" s="51">
        <v>75</v>
      </c>
      <c r="H50" s="52">
        <v>954.11641997499271</v>
      </c>
      <c r="I50" s="65">
        <f t="shared" si="19"/>
        <v>955.80125353603864</v>
      </c>
      <c r="J50" s="44"/>
      <c r="K50" s="51">
        <v>75</v>
      </c>
      <c r="L50" s="52">
        <v>954.11641997499271</v>
      </c>
      <c r="M50" s="73">
        <f t="shared" si="9"/>
        <v>951.38750360262202</v>
      </c>
      <c r="N50" s="5"/>
      <c r="O50" s="53">
        <f t="shared" si="17"/>
        <v>7.4469845673928097</v>
      </c>
      <c r="Q50" s="51">
        <v>75</v>
      </c>
      <c r="R50" s="52">
        <v>954.11641997499271</v>
      </c>
      <c r="S50" s="65">
        <f t="shared" si="7"/>
        <v>951.38750360262202</v>
      </c>
      <c r="U50" s="51">
        <v>75</v>
      </c>
      <c r="V50" s="52">
        <v>954.11641997499271</v>
      </c>
      <c r="W50" s="73">
        <f t="shared" si="4"/>
        <v>950.9872070845073</v>
      </c>
      <c r="X50" s="5"/>
      <c r="Y50" s="53">
        <f t="shared" si="18"/>
        <v>9.7919733139800247</v>
      </c>
      <c r="AA50" s="51">
        <v>75</v>
      </c>
      <c r="AB50" s="52">
        <v>954.11641997499271</v>
      </c>
      <c r="AC50" s="65">
        <f t="shared" si="6"/>
        <v>950.9872070845073</v>
      </c>
      <c r="AE50" s="85">
        <v>75</v>
      </c>
      <c r="AF50" s="52">
        <v>954.11641997499271</v>
      </c>
      <c r="AG50" s="73">
        <f t="shared" si="0"/>
        <v>946.89109279266722</v>
      </c>
      <c r="AI50" s="53">
        <f t="shared" si="13"/>
        <v>52.20535289165155</v>
      </c>
    </row>
    <row r="51" spans="1:35" x14ac:dyDescent="0.2">
      <c r="A51" s="51">
        <v>60</v>
      </c>
      <c r="B51" s="52">
        <v>960.23750496814307</v>
      </c>
      <c r="C51" s="73">
        <f t="shared" si="15"/>
        <v>964.48188837319412</v>
      </c>
      <c r="D51" s="5"/>
      <c r="E51" s="53">
        <f t="shared" si="16"/>
        <v>18.014790489072773</v>
      </c>
      <c r="G51" s="51">
        <v>60</v>
      </c>
      <c r="H51" s="52">
        <v>960.23750496814307</v>
      </c>
      <c r="I51" s="65">
        <f t="shared" si="19"/>
        <v>964.48188837319412</v>
      </c>
      <c r="J51" s="34"/>
      <c r="K51" s="51">
        <v>60</v>
      </c>
      <c r="L51" s="52">
        <v>960.23750496814307</v>
      </c>
      <c r="M51" s="73">
        <f t="shared" si="9"/>
        <v>960.91717128836115</v>
      </c>
      <c r="N51" s="5"/>
      <c r="O51" s="53">
        <f t="shared" si="17"/>
        <v>0.46194630683877924</v>
      </c>
      <c r="Q51" s="51">
        <v>60</v>
      </c>
      <c r="R51" s="52">
        <v>960.23750496814307</v>
      </c>
      <c r="S51" s="65">
        <f t="shared" si="7"/>
        <v>960.91717128836115</v>
      </c>
      <c r="U51" s="51">
        <v>60</v>
      </c>
      <c r="V51" s="52">
        <v>960.23750496814307</v>
      </c>
      <c r="W51" s="73">
        <f t="shared" si="4"/>
        <v>960.59371277467278</v>
      </c>
      <c r="X51" s="5"/>
      <c r="Y51" s="53">
        <f t="shared" si="18"/>
        <v>0.12688400143270737</v>
      </c>
      <c r="AA51" s="51">
        <v>60</v>
      </c>
      <c r="AB51" s="52">
        <v>960.23750496814307</v>
      </c>
      <c r="AC51" s="65">
        <f t="shared" si="6"/>
        <v>960.59371277467278</v>
      </c>
      <c r="AE51" s="85">
        <v>60</v>
      </c>
      <c r="AF51" s="52">
        <v>960.23750496814307</v>
      </c>
      <c r="AG51" s="73">
        <f t="shared" si="0"/>
        <v>957.28229129861404</v>
      </c>
      <c r="AI51" s="53">
        <f t="shared" si="13"/>
        <v>8.7332878325712358</v>
      </c>
    </row>
    <row r="52" spans="1:35" x14ac:dyDescent="0.2">
      <c r="A52" s="51">
        <v>45</v>
      </c>
      <c r="B52" s="52">
        <v>964.30420941019759</v>
      </c>
      <c r="C52" s="73">
        <f t="shared" si="15"/>
        <v>973.24136117054002</v>
      </c>
      <c r="D52" s="5"/>
      <c r="E52" s="53">
        <f t="shared" si="16"/>
        <v>79.87268158739181</v>
      </c>
      <c r="G52" s="51">
        <v>45</v>
      </c>
      <c r="H52" s="52">
        <v>964.30420941019759</v>
      </c>
      <c r="I52" s="65">
        <f t="shared" si="19"/>
        <v>973.24136117054002</v>
      </c>
      <c r="J52" s="34"/>
      <c r="K52" s="51">
        <v>45</v>
      </c>
      <c r="L52" s="52">
        <v>964.30420941019759</v>
      </c>
      <c r="M52" s="73">
        <f t="shared" si="9"/>
        <v>970.5422938396066</v>
      </c>
      <c r="N52" s="5"/>
      <c r="O52" s="53">
        <f t="shared" si="17"/>
        <v>38.913697348435186</v>
      </c>
      <c r="Q52" s="51">
        <v>45</v>
      </c>
      <c r="R52" s="52">
        <v>964.30420941019759</v>
      </c>
      <c r="S52" s="65">
        <f t="shared" si="7"/>
        <v>970.5422938396066</v>
      </c>
      <c r="U52" s="51">
        <v>45</v>
      </c>
      <c r="V52" s="52">
        <v>964.30420941019759</v>
      </c>
      <c r="W52" s="73">
        <f t="shared" si="4"/>
        <v>970.29725967726222</v>
      </c>
      <c r="X52" s="5"/>
      <c r="Y52" s="53">
        <f t="shared" si="18"/>
        <v>35.916651503563457</v>
      </c>
      <c r="AA52" s="51">
        <v>45</v>
      </c>
      <c r="AB52" s="52">
        <v>964.30420941019759</v>
      </c>
      <c r="AC52" s="65">
        <f t="shared" si="6"/>
        <v>970.29725967726222</v>
      </c>
      <c r="AE52" s="85">
        <v>45</v>
      </c>
      <c r="AF52" s="52">
        <v>964.30420941019759</v>
      </c>
      <c r="AG52" s="73">
        <f t="shared" si="0"/>
        <v>967.78752298874838</v>
      </c>
      <c r="AI52" s="53">
        <f t="shared" si="13"/>
        <v>12.133473486516325</v>
      </c>
    </row>
    <row r="53" spans="1:35" x14ac:dyDescent="0.2">
      <c r="A53" s="51">
        <v>30</v>
      </c>
      <c r="B53" s="52">
        <v>971.27592977799338</v>
      </c>
      <c r="C53" s="73">
        <f t="shared" si="15"/>
        <v>982.08038793837761</v>
      </c>
      <c r="D53" s="5"/>
      <c r="E53" s="53">
        <f t="shared" si="16"/>
        <v>116.73631613949335</v>
      </c>
      <c r="G53" s="51">
        <v>30</v>
      </c>
      <c r="H53" s="52">
        <v>971.27592977799338</v>
      </c>
      <c r="I53" s="65">
        <f t="shared" si="19"/>
        <v>982.08038793837761</v>
      </c>
      <c r="J53" s="34"/>
      <c r="K53" s="51">
        <v>30</v>
      </c>
      <c r="L53" s="52">
        <v>971.27592977799338</v>
      </c>
      <c r="M53" s="73">
        <f t="shared" si="9"/>
        <v>980.26382738952532</v>
      </c>
      <c r="N53" s="5"/>
      <c r="O53" s="53">
        <f t="shared" si="17"/>
        <v>80.782303475381454</v>
      </c>
      <c r="Q53" s="51">
        <v>30</v>
      </c>
      <c r="R53" s="52">
        <v>971.27592977799338</v>
      </c>
      <c r="S53" s="65">
        <f t="shared" si="7"/>
        <v>980.26382738952532</v>
      </c>
      <c r="U53" s="51">
        <v>30</v>
      </c>
      <c r="V53" s="52">
        <v>971.27592977799338</v>
      </c>
      <c r="W53" s="73">
        <f t="shared" si="4"/>
        <v>980.09882806514599</v>
      </c>
      <c r="X53" s="5"/>
      <c r="Y53" s="53">
        <f t="shared" si="18"/>
        <v>77.84353418544049</v>
      </c>
      <c r="AA53" s="51">
        <v>30</v>
      </c>
      <c r="AB53" s="52">
        <v>971.27592977799338</v>
      </c>
      <c r="AC53" s="65">
        <f t="shared" si="6"/>
        <v>980.09882806514599</v>
      </c>
      <c r="AE53" s="85">
        <v>30</v>
      </c>
      <c r="AF53" s="52">
        <v>971.27592977799338</v>
      </c>
      <c r="AG53" s="73">
        <f t="shared" si="0"/>
        <v>978.40803926511865</v>
      </c>
      <c r="AI53" s="53">
        <f t="shared" si="13"/>
        <v>50.86698573634218</v>
      </c>
    </row>
    <row r="54" spans="1:35" x14ac:dyDescent="0.2">
      <c r="A54" s="51">
        <v>15</v>
      </c>
      <c r="B54" s="52">
        <v>988.43187937315281</v>
      </c>
      <c r="C54" s="73">
        <f t="shared" si="15"/>
        <v>990.99969118984973</v>
      </c>
      <c r="D54" s="5"/>
      <c r="E54" s="53">
        <f t="shared" si="16"/>
        <v>6.5936575259683217</v>
      </c>
      <c r="G54" s="51">
        <v>15</v>
      </c>
      <c r="H54" s="52">
        <v>988.43187937315281</v>
      </c>
      <c r="I54" s="65">
        <f t="shared" si="19"/>
        <v>990.99969118984973</v>
      </c>
      <c r="J54" s="34"/>
      <c r="K54" s="51">
        <v>15</v>
      </c>
      <c r="L54" s="52">
        <v>988.43187937315281</v>
      </c>
      <c r="M54" s="73">
        <f t="shared" si="9"/>
        <v>990.08273764848832</v>
      </c>
      <c r="N54" s="5"/>
      <c r="O54" s="53">
        <f t="shared" si="17"/>
        <v>2.7253330452437297</v>
      </c>
      <c r="Q54" s="51">
        <v>15</v>
      </c>
      <c r="R54" s="52">
        <v>988.43187937315281</v>
      </c>
      <c r="S54" s="65">
        <f t="shared" si="7"/>
        <v>990.08273764848832</v>
      </c>
      <c r="U54" s="51">
        <v>15</v>
      </c>
      <c r="V54" s="52">
        <v>988.43187937315281</v>
      </c>
      <c r="W54" s="73">
        <f t="shared" si="4"/>
        <v>989.99940811353315</v>
      </c>
      <c r="X54" s="5"/>
      <c r="Y54" s="53">
        <f t="shared" si="18"/>
        <v>2.4571463519183738</v>
      </c>
      <c r="AA54" s="51">
        <v>15</v>
      </c>
      <c r="AB54" s="52">
        <v>988.43187937315281</v>
      </c>
      <c r="AC54" s="65">
        <f t="shared" si="6"/>
        <v>989.99940811353315</v>
      </c>
      <c r="AE54" s="85">
        <v>15</v>
      </c>
      <c r="AF54" s="52">
        <v>988.43187937315281</v>
      </c>
      <c r="AG54" s="73">
        <f t="shared" si="0"/>
        <v>989.1451052626802</v>
      </c>
      <c r="AI54" s="53">
        <f t="shared" si="13"/>
        <v>0.50869116949214177</v>
      </c>
    </row>
    <row r="55" spans="1:35" x14ac:dyDescent="0.2">
      <c r="A55" s="51">
        <v>0</v>
      </c>
      <c r="B55" s="52">
        <v>1000</v>
      </c>
      <c r="C55" s="73">
        <f>$E$62+($B$55-$E$62)*EXP(-$E$63*A55)</f>
        <v>1000</v>
      </c>
      <c r="D55" s="5"/>
      <c r="E55" s="53">
        <f>(B55-C55)^2</f>
        <v>0</v>
      </c>
      <c r="G55" s="51">
        <v>0</v>
      </c>
      <c r="H55" s="52">
        <v>1000</v>
      </c>
      <c r="I55" s="65">
        <f>$E$62+($B$55-$E$62)*EXP(-$E$63*G55)</f>
        <v>1000</v>
      </c>
      <c r="J55" s="34"/>
      <c r="K55" s="51">
        <v>0</v>
      </c>
      <c r="L55" s="52">
        <v>1000</v>
      </c>
      <c r="M55" s="73">
        <f>$O$62+($L$55-$O$62)*EXP(-$O$63*K55)</f>
        <v>1000</v>
      </c>
      <c r="N55" s="5"/>
      <c r="O55" s="53">
        <f>(L55-M55)^2</f>
        <v>0</v>
      </c>
      <c r="Q55" s="51">
        <v>0</v>
      </c>
      <c r="R55" s="52">
        <v>1000</v>
      </c>
      <c r="S55" s="65">
        <f>$O$62+($L$55-$O$62)*EXP(-$O$63*Q55)</f>
        <v>1000</v>
      </c>
      <c r="U55" s="51">
        <v>0</v>
      </c>
      <c r="V55" s="52">
        <v>1000</v>
      </c>
      <c r="W55" s="73">
        <f>$Y$62+($V$55-$Y$62)*EXP(-$Y$63*U55)</f>
        <v>1000</v>
      </c>
      <c r="X55" s="5"/>
      <c r="Y55" s="53">
        <f>(V55-W55)^2</f>
        <v>0</v>
      </c>
      <c r="AA55" s="51">
        <v>0</v>
      </c>
      <c r="AB55" s="52">
        <v>1000</v>
      </c>
      <c r="AC55" s="65">
        <f>$Y$62+($V$55-$Y$62)*EXP(-$Y$63*AA55)</f>
        <v>1000</v>
      </c>
      <c r="AE55" s="85">
        <v>0</v>
      </c>
      <c r="AF55" s="52">
        <v>1000</v>
      </c>
      <c r="AG55" s="73">
        <f>$AF$55*(EXP(-$AI$63*AE55))</f>
        <v>1000</v>
      </c>
      <c r="AI55" s="53">
        <f>(AF55-AG55)^2</f>
        <v>0</v>
      </c>
    </row>
    <row r="56" spans="1:35" x14ac:dyDescent="0.2">
      <c r="A56" s="54"/>
      <c r="B56" s="5"/>
      <c r="C56" s="5"/>
      <c r="D56" s="5"/>
      <c r="E56" s="53">
        <f>SUM(E48:E55)</f>
        <v>343.29916247337405</v>
      </c>
      <c r="G56" s="54"/>
      <c r="H56" s="34"/>
      <c r="I56" s="67"/>
      <c r="J56" s="34"/>
      <c r="K56" s="54"/>
      <c r="L56" s="5"/>
      <c r="M56" s="5"/>
      <c r="N56" s="5"/>
      <c r="O56" s="53">
        <f>SUM(O32:O55)</f>
        <v>3497.3638367960116</v>
      </c>
      <c r="Q56" s="54"/>
      <c r="R56" s="5"/>
      <c r="S56" s="53"/>
      <c r="U56" s="54"/>
      <c r="V56" s="5"/>
      <c r="W56" s="5"/>
      <c r="X56" s="5"/>
      <c r="Y56" s="53">
        <f>SUM(Y18:Y55)</f>
        <v>3882.8820167745403</v>
      </c>
      <c r="AA56" s="54"/>
      <c r="AB56" s="5"/>
      <c r="AC56" s="53"/>
      <c r="AE56" s="83"/>
      <c r="AF56" s="5"/>
      <c r="AG56" s="5"/>
      <c r="AH56" s="5"/>
      <c r="AI56" s="53">
        <f>SUM(AI5:AI55)</f>
        <v>4560.6440731347884</v>
      </c>
    </row>
    <row r="57" spans="1:35" x14ac:dyDescent="0.2">
      <c r="A57" s="54"/>
      <c r="B57" s="5"/>
      <c r="C57" s="5"/>
      <c r="D57" s="5"/>
      <c r="E57" s="53"/>
      <c r="G57" s="54"/>
      <c r="H57" s="5"/>
      <c r="I57" s="53"/>
      <c r="K57" s="54"/>
      <c r="L57" s="5"/>
      <c r="M57" s="5"/>
      <c r="N57" s="5"/>
      <c r="O57" s="53"/>
      <c r="Q57" s="54"/>
      <c r="R57" s="5"/>
      <c r="S57" s="53"/>
      <c r="U57" s="54"/>
      <c r="V57" s="5"/>
      <c r="W57" s="5"/>
      <c r="X57" s="5"/>
      <c r="Y57" s="53"/>
      <c r="AA57" s="54"/>
      <c r="AB57" s="5"/>
      <c r="AC57" s="53"/>
      <c r="AE57" s="83"/>
      <c r="AF57" s="5"/>
      <c r="AG57" s="5"/>
      <c r="AH57" s="5"/>
      <c r="AI57" s="53"/>
    </row>
    <row r="58" spans="1:35" ht="17" x14ac:dyDescent="0.2">
      <c r="A58" s="54"/>
      <c r="B58" s="5"/>
      <c r="C58" s="5"/>
      <c r="D58" s="55" t="s">
        <v>6</v>
      </c>
      <c r="E58" s="56">
        <f>RSQ(C48:C55,B48:B55)</f>
        <v>0.92962549636392011</v>
      </c>
      <c r="G58" s="54"/>
      <c r="H58" s="5"/>
      <c r="I58" s="53"/>
      <c r="K58" s="54"/>
      <c r="L58" s="5"/>
      <c r="M58" s="5"/>
      <c r="N58" s="55" t="s">
        <v>6</v>
      </c>
      <c r="O58" s="56">
        <f>RSQ(M32:M55,L32:L55)</f>
        <v>0.99699862049292221</v>
      </c>
      <c r="Q58" s="54"/>
      <c r="R58" s="34"/>
      <c r="S58" s="67"/>
      <c r="T58" s="35"/>
      <c r="U58" s="54"/>
      <c r="V58" s="5"/>
      <c r="W58" s="5"/>
      <c r="X58" s="55" t="s">
        <v>6</v>
      </c>
      <c r="Y58" s="56">
        <f>RSQ(W18:W55,V18:V55)</f>
        <v>0.99886700756746083</v>
      </c>
      <c r="AA58" s="54"/>
      <c r="AB58" s="5"/>
      <c r="AC58" s="53"/>
      <c r="AE58" s="83"/>
      <c r="AF58" s="5"/>
      <c r="AG58" s="5"/>
      <c r="AH58" s="55" t="s">
        <v>6</v>
      </c>
      <c r="AI58" s="56">
        <f>RSQ(AG5:AG55,AF5:AF55)</f>
        <v>0.99906754924181207</v>
      </c>
    </row>
    <row r="59" spans="1:35" x14ac:dyDescent="0.2">
      <c r="A59" s="54"/>
      <c r="B59" s="5"/>
      <c r="C59" s="5"/>
      <c r="D59" s="5"/>
      <c r="E59" s="53"/>
      <c r="G59" s="54"/>
      <c r="H59" s="5"/>
      <c r="I59" s="53"/>
      <c r="K59" s="54"/>
      <c r="L59" s="5"/>
      <c r="M59" s="5"/>
      <c r="N59" s="5"/>
      <c r="O59" s="53"/>
      <c r="Q59" s="54"/>
      <c r="R59" s="34"/>
      <c r="S59" s="67"/>
      <c r="T59" s="34"/>
      <c r="U59" s="54"/>
      <c r="V59" s="5"/>
      <c r="W59" s="5"/>
      <c r="X59" s="5"/>
      <c r="Y59" s="53"/>
      <c r="AA59" s="54"/>
      <c r="AB59" s="5"/>
      <c r="AC59" s="53"/>
      <c r="AE59" s="83"/>
      <c r="AF59" s="5"/>
      <c r="AG59" s="5"/>
      <c r="AH59" s="5"/>
      <c r="AI59" s="53"/>
    </row>
    <row r="60" spans="1:35" x14ac:dyDescent="0.2">
      <c r="A60" s="54"/>
      <c r="B60" s="5"/>
      <c r="C60" s="5"/>
      <c r="D60" s="5"/>
      <c r="E60" s="53"/>
      <c r="G60" s="54"/>
      <c r="H60" s="5"/>
      <c r="I60" s="53"/>
      <c r="K60" s="54"/>
      <c r="L60" s="5"/>
      <c r="M60" s="5"/>
      <c r="N60" s="5"/>
      <c r="O60" s="53"/>
      <c r="Q60" s="54"/>
      <c r="R60" s="34"/>
      <c r="S60" s="67"/>
      <c r="T60" s="34"/>
      <c r="U60" s="54"/>
      <c r="V60" s="5"/>
      <c r="W60" s="5"/>
      <c r="X60" s="5"/>
      <c r="Y60" s="53"/>
      <c r="AA60" s="54"/>
      <c r="AB60" s="5"/>
      <c r="AC60" s="53"/>
      <c r="AE60"/>
      <c r="AF60" s="5"/>
      <c r="AG60" s="5"/>
      <c r="AH60" s="5"/>
      <c r="AI60" s="53"/>
    </row>
    <row r="61" spans="1:35" x14ac:dyDescent="0.2">
      <c r="A61" s="54"/>
      <c r="B61" s="5"/>
      <c r="C61" s="5"/>
      <c r="D61" s="5"/>
      <c r="E61" s="53"/>
      <c r="G61" s="54"/>
      <c r="H61" s="5"/>
      <c r="I61" s="53"/>
      <c r="K61" s="54"/>
      <c r="L61" s="5"/>
      <c r="M61" s="5"/>
      <c r="N61" s="5"/>
      <c r="O61" s="53"/>
      <c r="Q61" s="54"/>
      <c r="R61" s="34"/>
      <c r="S61" s="67"/>
      <c r="T61" s="34"/>
      <c r="U61" s="54"/>
      <c r="V61" s="5"/>
      <c r="W61" s="5"/>
      <c r="X61" s="5"/>
      <c r="Y61" s="53"/>
      <c r="AA61" s="54"/>
      <c r="AB61" s="5"/>
      <c r="AC61" s="53"/>
      <c r="AE61" s="83"/>
      <c r="AF61" s="5"/>
      <c r="AG61" s="5"/>
      <c r="AH61" s="5"/>
      <c r="AI61" s="53"/>
    </row>
    <row r="62" spans="1:35" x14ac:dyDescent="0.2">
      <c r="A62" s="54"/>
      <c r="B62" s="5"/>
      <c r="C62" s="5"/>
      <c r="D62" s="6" t="s">
        <v>3</v>
      </c>
      <c r="E62" s="57">
        <v>0</v>
      </c>
      <c r="G62" s="54"/>
      <c r="H62" s="5"/>
      <c r="I62" s="53"/>
      <c r="K62" s="54"/>
      <c r="L62" s="5"/>
      <c r="M62" s="5"/>
      <c r="N62" s="6" t="s">
        <v>3</v>
      </c>
      <c r="O62" s="57">
        <v>0</v>
      </c>
      <c r="Q62" s="54"/>
      <c r="R62" s="34"/>
      <c r="S62" s="67"/>
      <c r="T62" s="34"/>
      <c r="U62" s="54"/>
      <c r="V62" s="5"/>
      <c r="W62" s="5"/>
      <c r="X62" s="6" t="s">
        <v>3</v>
      </c>
      <c r="Y62" s="57">
        <v>0</v>
      </c>
      <c r="AA62" s="54"/>
      <c r="AB62" s="5"/>
      <c r="AC62" s="53"/>
      <c r="AE62" s="83"/>
      <c r="AF62" s="5"/>
      <c r="AG62" s="5"/>
      <c r="AH62" s="122"/>
      <c r="AI62" s="57"/>
    </row>
    <row r="63" spans="1:35" x14ac:dyDescent="0.2">
      <c r="A63" s="54"/>
      <c r="B63" s="5"/>
      <c r="C63" s="5"/>
      <c r="D63" s="6" t="s">
        <v>4</v>
      </c>
      <c r="E63" s="58">
        <v>6.0273708445866673E-4</v>
      </c>
      <c r="G63" s="54"/>
      <c r="H63" s="5"/>
      <c r="I63" s="53"/>
      <c r="K63" s="54"/>
      <c r="L63" s="5"/>
      <c r="M63" s="5"/>
      <c r="N63" s="6" t="s">
        <v>4</v>
      </c>
      <c r="O63" s="74">
        <v>6.6445106421670296E-4</v>
      </c>
      <c r="Q63" s="54"/>
      <c r="R63" s="34"/>
      <c r="S63" s="67"/>
      <c r="T63" s="34"/>
      <c r="U63" s="54"/>
      <c r="V63" s="5"/>
      <c r="W63" s="5"/>
      <c r="X63" s="6" t="s">
        <v>4</v>
      </c>
      <c r="Y63" s="74">
        <v>6.7006224791987584E-4</v>
      </c>
      <c r="AA63" s="54"/>
      <c r="AB63" s="5"/>
      <c r="AC63" s="53"/>
      <c r="AE63" s="83"/>
      <c r="AF63" s="5"/>
      <c r="AG63" s="5"/>
      <c r="AH63" s="122" t="s">
        <v>20</v>
      </c>
      <c r="AI63" s="74">
        <v>7.276159298693686E-4</v>
      </c>
    </row>
    <row r="64" spans="1:35" ht="17" thickBot="1" x14ac:dyDescent="0.25">
      <c r="A64" s="59"/>
      <c r="B64" s="60"/>
      <c r="C64" s="60"/>
      <c r="D64" s="60"/>
      <c r="E64" s="61"/>
      <c r="G64" s="59"/>
      <c r="H64" s="60"/>
      <c r="I64" s="61"/>
      <c r="K64" s="59"/>
      <c r="L64" s="60"/>
      <c r="M64" s="60"/>
      <c r="N64" s="60"/>
      <c r="O64" s="61"/>
      <c r="Q64" s="59"/>
      <c r="R64" s="60"/>
      <c r="S64" s="61"/>
      <c r="U64" s="59"/>
      <c r="V64" s="60"/>
      <c r="W64" s="60"/>
      <c r="X64" s="60"/>
      <c r="Y64" s="61"/>
      <c r="AA64" s="59"/>
      <c r="AB64" s="60"/>
      <c r="AC64" s="61"/>
      <c r="AE64" s="86"/>
      <c r="AF64" s="60"/>
      <c r="AG64" s="60"/>
      <c r="AH64" s="60"/>
      <c r="AI64" s="61"/>
    </row>
    <row r="68" spans="31:31" x14ac:dyDescent="0.2">
      <c r="AE68"/>
    </row>
  </sheetData>
  <sortState xmlns:xlrd2="http://schemas.microsoft.com/office/spreadsheetml/2017/richdata2" ref="H63:I92">
    <sortCondition descending="1" ref="H6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9"/>
  <sheetViews>
    <sheetView topLeftCell="AD53" zoomScale="80" zoomScaleNormal="80" workbookViewId="0">
      <selection activeCell="AG69" sqref="AG69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77"/>
    <col min="32" max="16384" width="11.5" style="1"/>
  </cols>
  <sheetData>
    <row r="1" spans="1:35" x14ac:dyDescent="0.2">
      <c r="AH1" s="120"/>
    </row>
    <row r="2" spans="1:35" ht="17" thickBot="1" x14ac:dyDescent="0.25">
      <c r="AH2" s="121" t="s">
        <v>19</v>
      </c>
    </row>
    <row r="3" spans="1:35" ht="16" customHeight="1" x14ac:dyDescent="0.3">
      <c r="B3" s="87" t="s">
        <v>10</v>
      </c>
      <c r="D3" s="3"/>
      <c r="AE3" s="96">
        <v>7321.4318981202041</v>
      </c>
      <c r="AF3" s="97">
        <v>12.699414024207329</v>
      </c>
      <c r="AG3" s="73">
        <f t="shared" ref="AG3:AG66" si="0">$AF$69*(EXP(-$AI$77*AE3))</f>
        <v>18.037377992041137</v>
      </c>
      <c r="AI3" s="50">
        <f t="shared" ref="AI3:AI11" si="1">(AF3-AG3)^2</f>
        <v>28.49385932189205</v>
      </c>
    </row>
    <row r="4" spans="1:35" x14ac:dyDescent="0.2">
      <c r="AE4" s="98">
        <v>7261.4318981202041</v>
      </c>
      <c r="AF4" s="94">
        <v>13.4469762664194</v>
      </c>
      <c r="AG4" s="73">
        <f t="shared" si="0"/>
        <v>18.640788183755451</v>
      </c>
      <c r="AI4" s="53">
        <f t="shared" si="1"/>
        <v>26.975682232661985</v>
      </c>
    </row>
    <row r="5" spans="1:35" x14ac:dyDescent="0.2">
      <c r="AE5" s="98">
        <v>7231.4318981202041</v>
      </c>
      <c r="AF5" s="94">
        <v>14.235577674676307</v>
      </c>
      <c r="AG5" s="73">
        <f t="shared" si="0"/>
        <v>18.950021372704825</v>
      </c>
      <c r="AI5" s="53">
        <f t="shared" si="1"/>
        <v>22.225979381880805</v>
      </c>
    </row>
    <row r="6" spans="1:35" x14ac:dyDescent="0.2">
      <c r="A6" s="40"/>
      <c r="B6" s="37"/>
      <c r="C6" s="4"/>
      <c r="AE6" s="98">
        <v>7216.4318981202041</v>
      </c>
      <c r="AF6" s="94">
        <v>15.076046365400535</v>
      </c>
      <c r="AG6" s="73">
        <f t="shared" si="0"/>
        <v>19.106556389434523</v>
      </c>
      <c r="AI6" s="53">
        <f t="shared" si="1"/>
        <v>16.245011053838464</v>
      </c>
    </row>
    <row r="7" spans="1:35" x14ac:dyDescent="0.2">
      <c r="A7" s="40"/>
      <c r="B7" s="37"/>
      <c r="C7" s="4"/>
      <c r="AE7" s="98">
        <v>7201.4318981202041</v>
      </c>
      <c r="AF7" s="94">
        <v>17.119472349386054</v>
      </c>
      <c r="AG7" s="73">
        <f t="shared" si="0"/>
        <v>19.264384450165625</v>
      </c>
      <c r="AI7" s="53">
        <f t="shared" si="1"/>
        <v>4.6006479200706325</v>
      </c>
    </row>
    <row r="8" spans="1:35" x14ac:dyDescent="0.2">
      <c r="A8" s="40"/>
      <c r="B8" s="37"/>
      <c r="C8" s="4"/>
      <c r="AE8" s="98">
        <v>7186.4318981202041</v>
      </c>
      <c r="AF8" s="94">
        <v>18.336688916630802</v>
      </c>
      <c r="AG8" s="73">
        <f t="shared" si="0"/>
        <v>19.423516235976571</v>
      </c>
      <c r="AI8" s="53">
        <f t="shared" si="1"/>
        <v>1.18119362207631</v>
      </c>
    </row>
    <row r="9" spans="1:35" x14ac:dyDescent="0.2">
      <c r="A9" s="40"/>
      <c r="B9" s="37"/>
      <c r="C9" s="4"/>
      <c r="AE9" s="98">
        <v>7171.4318981202041</v>
      </c>
      <c r="AF9" s="94">
        <v>19.039502695314599</v>
      </c>
      <c r="AG9" s="73">
        <f t="shared" si="0"/>
        <v>19.583962516175891</v>
      </c>
      <c r="AI9" s="53">
        <f t="shared" si="1"/>
        <v>0.2964364965323098</v>
      </c>
    </row>
    <row r="10" spans="1:35" ht="17" thickBot="1" x14ac:dyDescent="0.25">
      <c r="A10" s="40"/>
      <c r="B10" s="37"/>
      <c r="C10" s="4"/>
      <c r="AE10" s="98">
        <v>7156.4318981202041</v>
      </c>
      <c r="AF10" s="94">
        <v>19.602953842289438</v>
      </c>
      <c r="AG10" s="73">
        <f t="shared" si="0"/>
        <v>19.745734149031083</v>
      </c>
      <c r="AI10" s="53">
        <f t="shared" si="1"/>
        <v>2.0386215993238394E-2</v>
      </c>
    </row>
    <row r="11" spans="1:35" x14ac:dyDescent="0.2">
      <c r="A11" s="40"/>
      <c r="B11" s="37"/>
      <c r="C11" s="4"/>
      <c r="AA11" s="62">
        <v>7200</v>
      </c>
      <c r="AB11" s="49"/>
      <c r="AC11" s="64">
        <f t="shared" ref="AC11:AC16" si="2">$Y$63+($V$56-$Y$63)*EXP(-$Y$64*AA11)</f>
        <v>19.361434214892434</v>
      </c>
      <c r="AE11" s="98">
        <v>7141.4318981202041</v>
      </c>
      <c r="AF11" s="94">
        <v>20</v>
      </c>
      <c r="AG11" s="73">
        <f t="shared" si="0"/>
        <v>19.908842082503426</v>
      </c>
      <c r="AI11" s="53">
        <f t="shared" si="1"/>
        <v>8.3097659223121487E-3</v>
      </c>
    </row>
    <row r="12" spans="1:35" x14ac:dyDescent="0.2">
      <c r="A12" s="40"/>
      <c r="B12" s="37"/>
      <c r="C12" s="4"/>
      <c r="AA12" s="54">
        <v>7100</v>
      </c>
      <c r="AB12" s="5"/>
      <c r="AC12" s="65">
        <f t="shared" si="2"/>
        <v>20.451730407892068</v>
      </c>
      <c r="AE12" s="54">
        <v>7100</v>
      </c>
      <c r="AF12" s="5"/>
      <c r="AG12" s="73">
        <f t="shared" si="0"/>
        <v>20.36640127003982</v>
      </c>
      <c r="AI12" s="53"/>
    </row>
    <row r="13" spans="1:35" x14ac:dyDescent="0.2">
      <c r="A13" s="40"/>
      <c r="B13" s="37"/>
      <c r="C13" s="4"/>
      <c r="H13" s="41"/>
      <c r="I13" s="18"/>
      <c r="J13" s="34"/>
      <c r="AA13" s="54">
        <v>6500</v>
      </c>
      <c r="AB13" s="5"/>
      <c r="AC13" s="65">
        <f t="shared" si="2"/>
        <v>28.410917926111903</v>
      </c>
      <c r="AE13" s="54">
        <v>6500</v>
      </c>
      <c r="AF13" s="5"/>
      <c r="AG13" s="73">
        <f t="shared" si="0"/>
        <v>28.302379319233385</v>
      </c>
      <c r="AI13" s="53"/>
    </row>
    <row r="14" spans="1:35" x14ac:dyDescent="0.2">
      <c r="A14" s="40"/>
      <c r="B14" s="37"/>
      <c r="C14" s="4"/>
      <c r="H14" s="42"/>
      <c r="I14" s="18"/>
      <c r="J14" s="34"/>
      <c r="AA14" s="54">
        <v>5900</v>
      </c>
      <c r="AB14" s="5"/>
      <c r="AC14" s="65">
        <f t="shared" si="2"/>
        <v>39.467577623299114</v>
      </c>
      <c r="AE14" s="54">
        <v>6000</v>
      </c>
      <c r="AF14" s="5"/>
      <c r="AG14" s="73">
        <f t="shared" si="0"/>
        <v>37.2317534267384</v>
      </c>
      <c r="AI14" s="53"/>
    </row>
    <row r="15" spans="1:35" x14ac:dyDescent="0.2">
      <c r="A15" s="27"/>
      <c r="B15" s="18"/>
      <c r="C15" s="4"/>
      <c r="H15" s="42"/>
      <c r="I15" s="18"/>
      <c r="J15" s="34"/>
      <c r="AA15" s="76">
        <v>5800</v>
      </c>
      <c r="AB15" s="5"/>
      <c r="AC15" s="65">
        <f t="shared" si="2"/>
        <v>41.690106654567977</v>
      </c>
      <c r="AE15" s="54">
        <v>5500</v>
      </c>
      <c r="AF15" s="5"/>
      <c r="AG15" s="73">
        <f t="shared" si="0"/>
        <v>48.978336683072712</v>
      </c>
      <c r="AI15" s="53"/>
    </row>
    <row r="16" spans="1:35" ht="17" thickBot="1" x14ac:dyDescent="0.25">
      <c r="A16" s="27"/>
      <c r="B16" s="18"/>
      <c r="C16" s="4"/>
      <c r="H16" s="42"/>
      <c r="I16" s="18"/>
      <c r="J16" s="34"/>
      <c r="AA16" s="76">
        <v>5500</v>
      </c>
      <c r="AB16" s="5"/>
      <c r="AC16" s="65">
        <f t="shared" si="2"/>
        <v>49.13722307938194</v>
      </c>
      <c r="AE16" s="54">
        <v>5000</v>
      </c>
      <c r="AF16" s="5"/>
      <c r="AG16" s="73">
        <f t="shared" si="0"/>
        <v>64.430955930150887</v>
      </c>
      <c r="AI16" s="53"/>
    </row>
    <row r="17" spans="1:35" x14ac:dyDescent="0.2">
      <c r="A17" s="27"/>
      <c r="B17" s="18"/>
      <c r="C17" s="4"/>
      <c r="H17" s="42"/>
      <c r="I17" s="18"/>
      <c r="J17" s="34"/>
      <c r="U17" s="68">
        <v>4402.0755704253525</v>
      </c>
      <c r="V17" s="75">
        <v>83.278290547608677</v>
      </c>
      <c r="W17" s="70">
        <f t="shared" ref="W17:W25" si="3">$Y$63+($V$56-$Y$63)*EXP(-$Y$64*U17)</f>
        <v>89.667416416941748</v>
      </c>
      <c r="X17" s="49"/>
      <c r="Y17" s="50">
        <f t="shared" ref="Y17:Y25" si="4">(V17-W17)^2</f>
        <v>40.820929374181077</v>
      </c>
      <c r="AA17" s="71">
        <v>4402.0755704253525</v>
      </c>
      <c r="AB17" s="33">
        <v>83.278290547608677</v>
      </c>
      <c r="AC17" s="65">
        <f t="shared" ref="AC17:AC25" si="5">$Y$63+($V$56-$Y$63)*EXP(-$Y$64*AA17)</f>
        <v>89.667416416941748</v>
      </c>
      <c r="AE17" s="71">
        <v>4402.0755704253525</v>
      </c>
      <c r="AF17" s="33">
        <v>83.278290547608677</v>
      </c>
      <c r="AG17" s="73">
        <f t="shared" si="0"/>
        <v>89.435278602819167</v>
      </c>
      <c r="AI17" s="53">
        <f t="shared" ref="AI17:AI25" si="6">(AF17-AG17)^2</f>
        <v>37.90850191200466</v>
      </c>
    </row>
    <row r="18" spans="1:35" x14ac:dyDescent="0.2">
      <c r="A18" s="27"/>
      <c r="B18" s="18"/>
      <c r="C18" s="4"/>
      <c r="H18" s="42"/>
      <c r="I18" s="18"/>
      <c r="J18" s="34"/>
      <c r="U18" s="71">
        <v>4342.0755704253525</v>
      </c>
      <c r="V18" s="33">
        <v>87.785528202308925</v>
      </c>
      <c r="W18" s="73">
        <f t="shared" si="3"/>
        <v>92.663815208125726</v>
      </c>
      <c r="X18" s="5"/>
      <c r="Y18" s="53">
        <f t="shared" si="4"/>
        <v>23.797684111121054</v>
      </c>
      <c r="AA18" s="71">
        <v>4342.0755704253525</v>
      </c>
      <c r="AB18" s="33">
        <v>87.785528202308925</v>
      </c>
      <c r="AC18" s="65">
        <f t="shared" si="5"/>
        <v>92.663815208125726</v>
      </c>
      <c r="AE18" s="71">
        <v>4342.0755704253525</v>
      </c>
      <c r="AF18" s="33">
        <v>87.785528202308925</v>
      </c>
      <c r="AG18" s="73">
        <f t="shared" si="0"/>
        <v>92.42718566556205</v>
      </c>
      <c r="AI18" s="53">
        <f t="shared" si="6"/>
        <v>21.544984006173436</v>
      </c>
    </row>
    <row r="19" spans="1:35" x14ac:dyDescent="0.2">
      <c r="A19" s="15"/>
      <c r="B19" s="33"/>
      <c r="C19" s="4"/>
      <c r="H19" s="42"/>
      <c r="I19" s="18"/>
      <c r="J19" s="34"/>
      <c r="U19" s="71">
        <v>4312.0755704253525</v>
      </c>
      <c r="V19" s="33">
        <v>89.297659351675975</v>
      </c>
      <c r="W19" s="73">
        <f t="shared" si="3"/>
        <v>94.199356835239783</v>
      </c>
      <c r="X19" s="5"/>
      <c r="Y19" s="53">
        <f t="shared" si="4"/>
        <v>24.026638220375769</v>
      </c>
      <c r="AA19" s="71">
        <v>4312.0755704253525</v>
      </c>
      <c r="AB19" s="33">
        <v>89.297659351675975</v>
      </c>
      <c r="AC19" s="65">
        <f t="shared" si="5"/>
        <v>94.199356835239783</v>
      </c>
      <c r="AE19" s="71">
        <v>4312.0755704253525</v>
      </c>
      <c r="AF19" s="33">
        <v>89.297659351675975</v>
      </c>
      <c r="AG19" s="73">
        <f t="shared" si="0"/>
        <v>93.960465969336184</v>
      </c>
      <c r="AI19" s="53">
        <f t="shared" si="6"/>
        <v>21.741765553695839</v>
      </c>
    </row>
    <row r="20" spans="1:35" x14ac:dyDescent="0.2">
      <c r="A20" s="15"/>
      <c r="B20" s="33"/>
      <c r="C20" s="4"/>
      <c r="H20" s="43"/>
      <c r="I20" s="16"/>
      <c r="J20" s="34"/>
      <c r="U20" s="71">
        <v>4297.0755704253525</v>
      </c>
      <c r="V20" s="33">
        <v>91.213671845244392</v>
      </c>
      <c r="W20" s="73">
        <f t="shared" si="3"/>
        <v>94.976643564277026</v>
      </c>
      <c r="X20" s="5"/>
      <c r="Y20" s="53">
        <f t="shared" si="4"/>
        <v>14.159956158239421</v>
      </c>
      <c r="AA20" s="71">
        <v>4297.0755704253525</v>
      </c>
      <c r="AB20" s="33">
        <v>91.213671845244392</v>
      </c>
      <c r="AC20" s="65">
        <f t="shared" si="5"/>
        <v>94.976643564277026</v>
      </c>
      <c r="AE20" s="71">
        <v>4297.0755704253525</v>
      </c>
      <c r="AF20" s="33">
        <v>91.213671845244392</v>
      </c>
      <c r="AG20" s="73">
        <f t="shared" si="0"/>
        <v>94.736618292500594</v>
      </c>
      <c r="AI20" s="53">
        <f t="shared" si="6"/>
        <v>12.411151670235101</v>
      </c>
    </row>
    <row r="21" spans="1:35" x14ac:dyDescent="0.2">
      <c r="A21" s="15"/>
      <c r="B21" s="33"/>
      <c r="C21" s="4"/>
      <c r="H21" s="42"/>
      <c r="I21" s="18"/>
      <c r="J21" s="34"/>
      <c r="U21" s="71">
        <v>4282.0755704253525</v>
      </c>
      <c r="V21" s="33">
        <v>93.294130407951627</v>
      </c>
      <c r="W21" s="73">
        <f t="shared" si="3"/>
        <v>95.760344080832908</v>
      </c>
      <c r="X21" s="5"/>
      <c r="Y21" s="53">
        <f t="shared" si="4"/>
        <v>6.0822098803065785</v>
      </c>
      <c r="AA21" s="71">
        <v>4282.0755704253525</v>
      </c>
      <c r="AB21" s="33">
        <v>93.294130407951627</v>
      </c>
      <c r="AC21" s="65">
        <f t="shared" si="5"/>
        <v>95.760344080832908</v>
      </c>
      <c r="AE21" s="71">
        <v>4282.0755704253525</v>
      </c>
      <c r="AF21" s="33">
        <v>93.294130407951627</v>
      </c>
      <c r="AG21" s="73">
        <f t="shared" si="0"/>
        <v>95.519181954971771</v>
      </c>
      <c r="AI21" s="53">
        <f t="shared" si="6"/>
        <v>4.9508543868967338</v>
      </c>
    </row>
    <row r="22" spans="1:35" x14ac:dyDescent="0.2">
      <c r="A22" s="15"/>
      <c r="B22" s="33"/>
      <c r="C22" s="4"/>
      <c r="H22" s="42"/>
      <c r="I22" s="18"/>
      <c r="J22" s="34"/>
      <c r="U22" s="71">
        <v>4267.0755704253525</v>
      </c>
      <c r="V22" s="33">
        <v>95.344314407980434</v>
      </c>
      <c r="W22" s="73">
        <f t="shared" si="3"/>
        <v>96.550511308325341</v>
      </c>
      <c r="X22" s="5"/>
      <c r="Y22" s="53">
        <f t="shared" si="4"/>
        <v>1.4549109624016603</v>
      </c>
      <c r="AA22" s="71">
        <v>4267.0755704253525</v>
      </c>
      <c r="AB22" s="33">
        <v>95.344314407980434</v>
      </c>
      <c r="AC22" s="65">
        <f t="shared" si="5"/>
        <v>96.550511308325341</v>
      </c>
      <c r="AE22" s="71">
        <v>4267.0755704253525</v>
      </c>
      <c r="AF22" s="33">
        <v>95.344314407980434</v>
      </c>
      <c r="AG22" s="73">
        <f t="shared" si="0"/>
        <v>96.308209917064985</v>
      </c>
      <c r="AI22" s="53">
        <f t="shared" si="6"/>
        <v>0.92909455243336636</v>
      </c>
    </row>
    <row r="23" spans="1:35" x14ac:dyDescent="0.2">
      <c r="A23" s="15"/>
      <c r="B23" s="33"/>
      <c r="C23" s="4"/>
      <c r="H23" s="43"/>
      <c r="I23" s="16"/>
      <c r="J23" s="34"/>
      <c r="U23" s="71">
        <v>4252.0755704253525</v>
      </c>
      <c r="V23" s="33">
        <v>96.65441332508648</v>
      </c>
      <c r="W23" s="73">
        <f t="shared" si="3"/>
        <v>97.347198606870109</v>
      </c>
      <c r="X23" s="5"/>
      <c r="Y23" s="53">
        <f t="shared" si="4"/>
        <v>0.47995144665602113</v>
      </c>
      <c r="AA23" s="71">
        <v>4252.0755704253525</v>
      </c>
      <c r="AB23" s="33">
        <v>96.65441332508648</v>
      </c>
      <c r="AC23" s="65">
        <f t="shared" si="5"/>
        <v>97.347198606870109</v>
      </c>
      <c r="AE23" s="71">
        <v>4252.0755704253525</v>
      </c>
      <c r="AF23" s="33">
        <v>96.65441332508648</v>
      </c>
      <c r="AG23" s="73">
        <f t="shared" si="0"/>
        <v>97.103755576569625</v>
      </c>
      <c r="AI23" s="53">
        <f t="shared" si="6"/>
        <v>0.20190845896794202</v>
      </c>
    </row>
    <row r="24" spans="1:35" x14ac:dyDescent="0.2">
      <c r="A24" s="15"/>
      <c r="B24" s="33"/>
      <c r="C24" s="4"/>
      <c r="H24" s="42"/>
      <c r="I24" s="18"/>
      <c r="J24" s="34"/>
      <c r="U24" s="71">
        <v>4237.0755704253525</v>
      </c>
      <c r="V24" s="33">
        <v>98.49918798693345</v>
      </c>
      <c r="W24" s="73">
        <f t="shared" si="3"/>
        <v>98.150459776884404</v>
      </c>
      <c r="X24" s="5"/>
      <c r="Y24" s="53">
        <f t="shared" si="4"/>
        <v>0.12161136448401161</v>
      </c>
      <c r="AA24" s="71">
        <v>4237.0755704253525</v>
      </c>
      <c r="AB24" s="33">
        <v>98.49918798693345</v>
      </c>
      <c r="AC24" s="65">
        <f t="shared" si="5"/>
        <v>98.150459776884404</v>
      </c>
      <c r="AE24" s="71">
        <v>4237.0755704253525</v>
      </c>
      <c r="AF24" s="33">
        <v>98.49918798693345</v>
      </c>
      <c r="AG24" s="73">
        <f t="shared" si="0"/>
        <v>97.905872772362784</v>
      </c>
      <c r="AI24" s="53">
        <f t="shared" si="6"/>
        <v>0.35202294384103511</v>
      </c>
    </row>
    <row r="25" spans="1:35" ht="17" thickBot="1" x14ac:dyDescent="0.25">
      <c r="A25" s="15"/>
      <c r="B25" s="33"/>
      <c r="C25" s="4"/>
      <c r="H25" s="43"/>
      <c r="I25" s="16"/>
      <c r="J25" s="34"/>
      <c r="U25" s="71">
        <v>4222.0755704253525</v>
      </c>
      <c r="V25" s="33">
        <v>100</v>
      </c>
      <c r="W25" s="73">
        <f t="shared" si="3"/>
        <v>98.960349062720113</v>
      </c>
      <c r="X25" s="5"/>
      <c r="Y25" s="53">
        <f t="shared" si="4"/>
        <v>1.0808740713869485</v>
      </c>
      <c r="AA25" s="71">
        <v>4222.0755704253525</v>
      </c>
      <c r="AB25" s="33">
        <v>100</v>
      </c>
      <c r="AC25" s="65">
        <f t="shared" si="5"/>
        <v>98.960349062720113</v>
      </c>
      <c r="AE25" s="71">
        <v>4222.0755704253525</v>
      </c>
      <c r="AF25" s="33">
        <v>100</v>
      </c>
      <c r="AG25" s="73">
        <f t="shared" si="0"/>
        <v>98.714615788053081</v>
      </c>
      <c r="AI25" s="53">
        <f t="shared" si="6"/>
        <v>1.6522125723224026</v>
      </c>
    </row>
    <row r="26" spans="1:35" x14ac:dyDescent="0.2">
      <c r="A26" s="15"/>
      <c r="B26" s="33"/>
      <c r="C26" s="4"/>
      <c r="H26" s="43"/>
      <c r="I26" s="16"/>
      <c r="J26" s="34"/>
      <c r="Q26" s="62">
        <v>4300</v>
      </c>
      <c r="R26" s="49"/>
      <c r="S26" s="64">
        <f>$O$63+($L$56-$O$63)*EXP(-$O$64*Q26)</f>
        <v>95.814568067665689</v>
      </c>
      <c r="U26" s="54">
        <v>4300</v>
      </c>
      <c r="V26" s="5"/>
      <c r="W26" s="73"/>
      <c r="X26" s="5"/>
      <c r="Y26" s="53"/>
      <c r="AA26" s="54">
        <v>4300</v>
      </c>
      <c r="AB26" s="5"/>
      <c r="AC26" s="65"/>
      <c r="AE26" s="54">
        <v>4200</v>
      </c>
      <c r="AF26" s="5"/>
      <c r="AG26" s="73">
        <f t="shared" si="0"/>
        <v>99.917013098344427</v>
      </c>
      <c r="AI26" s="53"/>
    </row>
    <row r="27" spans="1:35" x14ac:dyDescent="0.2">
      <c r="A27" s="15"/>
      <c r="B27" s="33"/>
      <c r="C27" s="4"/>
      <c r="H27" s="43"/>
      <c r="I27" s="16"/>
      <c r="J27" s="34"/>
      <c r="Q27" s="54">
        <v>4200</v>
      </c>
      <c r="R27" s="5"/>
      <c r="S27" s="65">
        <f>$O$63+($L$56-$O$63)*EXP(-$O$64*Q27)</f>
        <v>101.18571028221969</v>
      </c>
      <c r="U27" s="54">
        <v>4200</v>
      </c>
      <c r="V27" s="5"/>
      <c r="W27" s="73"/>
      <c r="X27" s="5"/>
      <c r="Y27" s="53"/>
      <c r="AA27" s="54">
        <v>4200</v>
      </c>
      <c r="AB27" s="5"/>
      <c r="AC27" s="65"/>
      <c r="AE27" s="54">
        <v>4100</v>
      </c>
      <c r="AF27" s="5"/>
      <c r="AG27" s="73">
        <f t="shared" si="0"/>
        <v>105.54983320259478</v>
      </c>
      <c r="AI27" s="53"/>
    </row>
    <row r="28" spans="1:35" x14ac:dyDescent="0.2">
      <c r="A28" s="26"/>
      <c r="B28" s="16"/>
      <c r="C28" s="4"/>
      <c r="H28" s="43"/>
      <c r="I28" s="16"/>
      <c r="J28" s="34"/>
      <c r="Q28" s="54">
        <v>4100</v>
      </c>
      <c r="R28" s="5"/>
      <c r="S28" s="65">
        <f>$O$63+($L$56-$O$63)*EXP(-$O$64*Q28)</f>
        <v>106.85794625809601</v>
      </c>
      <c r="U28" s="54">
        <v>4100</v>
      </c>
      <c r="V28" s="5"/>
      <c r="W28" s="73"/>
      <c r="X28" s="5"/>
      <c r="Y28" s="53"/>
      <c r="AA28" s="54">
        <v>4100</v>
      </c>
      <c r="AB28" s="5"/>
      <c r="AC28" s="65"/>
      <c r="AE28" s="54">
        <v>4000</v>
      </c>
      <c r="AF28" s="5"/>
      <c r="AG28" s="73">
        <f t="shared" si="0"/>
        <v>111.50020345514288</v>
      </c>
      <c r="AI28" s="53"/>
    </row>
    <row r="29" spans="1:35" x14ac:dyDescent="0.2">
      <c r="A29" s="26"/>
      <c r="B29" s="16"/>
      <c r="C29" s="4"/>
      <c r="H29" s="43"/>
      <c r="I29" s="16"/>
      <c r="J29" s="34"/>
      <c r="Q29" s="54">
        <v>4000</v>
      </c>
      <c r="R29" s="5"/>
      <c r="S29" s="65">
        <f>$O$63+($L$56-$O$63)*EXP(-$O$64*Q29)</f>
        <v>112.84815461244641</v>
      </c>
      <c r="U29" s="54">
        <v>4000</v>
      </c>
      <c r="V29" s="5"/>
      <c r="W29" s="73"/>
      <c r="X29" s="5"/>
      <c r="Y29" s="53"/>
      <c r="AA29" s="54">
        <v>4000</v>
      </c>
      <c r="AB29" s="5"/>
      <c r="AC29" s="65"/>
      <c r="AE29" s="54">
        <v>3900</v>
      </c>
      <c r="AF29" s="5"/>
      <c r="AG29" s="73">
        <f t="shared" si="0"/>
        <v>117.78602574080271</v>
      </c>
      <c r="AI29" s="53"/>
    </row>
    <row r="30" spans="1:35" ht="17" thickBot="1" x14ac:dyDescent="0.25">
      <c r="A30" s="26"/>
      <c r="B30" s="16"/>
      <c r="C30" s="4"/>
      <c r="H30" s="43"/>
      <c r="I30" s="16"/>
      <c r="J30" s="34"/>
      <c r="Q30" s="54">
        <v>3900</v>
      </c>
      <c r="R30" s="5"/>
      <c r="S30" s="65">
        <f>$O$63+($L$56-$O$63)*EXP(-$O$64*Q30)</f>
        <v>119.17416013850981</v>
      </c>
      <c r="U30" s="54">
        <v>3900</v>
      </c>
      <c r="V30" s="5"/>
      <c r="W30" s="73"/>
      <c r="X30" s="5"/>
      <c r="Y30" s="53"/>
      <c r="AA30" s="54">
        <v>3900</v>
      </c>
      <c r="AB30" s="5"/>
      <c r="AC30" s="65"/>
      <c r="AE30" s="54">
        <v>3800</v>
      </c>
      <c r="AF30" s="5"/>
      <c r="AG30" s="73">
        <f t="shared" si="0"/>
        <v>124.4262111628741</v>
      </c>
      <c r="AI30" s="53"/>
    </row>
    <row r="31" spans="1:35" x14ac:dyDescent="0.2">
      <c r="A31" s="26"/>
      <c r="B31" s="16"/>
      <c r="C31" s="4"/>
      <c r="H31" s="43"/>
      <c r="I31" s="16"/>
      <c r="J31" s="34"/>
      <c r="K31" s="68">
        <v>1496.9961655285238</v>
      </c>
      <c r="L31" s="91">
        <v>447.26631918864672</v>
      </c>
      <c r="M31" s="70">
        <f t="shared" ref="M31:M39" si="7">$O$63+($L$56-$O$63)*EXP(-$O$64*K31)</f>
        <v>441.97424287808877</v>
      </c>
      <c r="N31" s="49"/>
      <c r="O31" s="50">
        <f t="shared" ref="O31:O39" si="8">(L31-M31)^2</f>
        <v>28.006071676768595</v>
      </c>
      <c r="Q31" s="71">
        <v>1496.9961655285238</v>
      </c>
      <c r="R31" s="90">
        <v>447.26631918864672</v>
      </c>
      <c r="S31" s="65">
        <f t="shared" ref="S31:S55" si="9">$O$63+($L$56-$O$63)*EXP(-$O$64*Q31)</f>
        <v>441.97424287808877</v>
      </c>
      <c r="U31" s="71">
        <v>1496.9961655285238</v>
      </c>
      <c r="V31" s="90">
        <v>447.26631918864672</v>
      </c>
      <c r="W31" s="73">
        <f t="shared" ref="W31:W55" si="10">$Y$63+($V$56-$Y$63)*EXP(-$Y$64*U31)</f>
        <v>440.37907276805606</v>
      </c>
      <c r="X31" s="5"/>
      <c r="Y31" s="53">
        <f t="shared" ref="Y31:Y39" si="11">(V31-W31)^2</f>
        <v>47.434163257938813</v>
      </c>
      <c r="AA31" s="71">
        <v>1496.9961655285238</v>
      </c>
      <c r="AB31" s="90">
        <v>447.26631918864672</v>
      </c>
      <c r="AC31" s="65">
        <f t="shared" ref="AC31:AC39" si="12">$Y$63+($V$56-$Y$63)*EXP(-$Y$64*AA31)</f>
        <v>440.37907276805606</v>
      </c>
      <c r="AE31" s="54">
        <v>3600</v>
      </c>
      <c r="AF31" s="5"/>
      <c r="AG31" s="73">
        <f t="shared" si="0"/>
        <v>138.85070649737941</v>
      </c>
      <c r="AI31" s="53"/>
    </row>
    <row r="32" spans="1:35" x14ac:dyDescent="0.2">
      <c r="C32" s="4"/>
      <c r="H32" s="34"/>
      <c r="I32" s="34"/>
      <c r="J32" s="34"/>
      <c r="K32" s="71">
        <v>1436.9961655285238</v>
      </c>
      <c r="L32" s="90">
        <v>449.66399694931766</v>
      </c>
      <c r="M32" s="73">
        <f t="shared" si="7"/>
        <v>456.67742500175308</v>
      </c>
      <c r="N32" s="5"/>
      <c r="O32" s="53">
        <f t="shared" si="8"/>
        <v>49.188173046688021</v>
      </c>
      <c r="Q32" s="71">
        <v>1436.9961655285238</v>
      </c>
      <c r="R32" s="90">
        <v>449.66399694931766</v>
      </c>
      <c r="S32" s="65">
        <f t="shared" si="9"/>
        <v>456.67742500175308</v>
      </c>
      <c r="U32" s="71">
        <v>1436.9961655285238</v>
      </c>
      <c r="V32" s="90">
        <v>449.66399694931766</v>
      </c>
      <c r="W32" s="73">
        <f t="shared" si="10"/>
        <v>455.09513545875711</v>
      </c>
      <c r="X32" s="5"/>
      <c r="Y32" s="53">
        <f t="shared" si="11"/>
        <v>29.497265508716165</v>
      </c>
      <c r="AA32" s="71">
        <v>1436.9961655285238</v>
      </c>
      <c r="AB32" s="90">
        <v>449.66399694931766</v>
      </c>
      <c r="AC32" s="65">
        <f t="shared" si="12"/>
        <v>455.09513545875711</v>
      </c>
      <c r="AE32" s="54">
        <v>3400</v>
      </c>
      <c r="AF32" s="5"/>
      <c r="AG32" s="73">
        <f t="shared" si="0"/>
        <v>154.94740629516141</v>
      </c>
      <c r="AI32" s="53"/>
    </row>
    <row r="33" spans="1:35" x14ac:dyDescent="0.2">
      <c r="A33" s="15"/>
      <c r="B33" s="32"/>
      <c r="C33" s="4"/>
      <c r="H33" s="34"/>
      <c r="I33" s="34"/>
      <c r="J33" s="34"/>
      <c r="K33" s="71">
        <v>1406.9961655285238</v>
      </c>
      <c r="L33" s="90">
        <v>452.37004599836536</v>
      </c>
      <c r="M33" s="73">
        <f t="shared" si="7"/>
        <v>464.21143589233554</v>
      </c>
      <c r="N33" s="5"/>
      <c r="O33" s="53">
        <f t="shared" si="8"/>
        <v>140.2185146210193</v>
      </c>
      <c r="Q33" s="71">
        <v>1406.9961655285238</v>
      </c>
      <c r="R33" s="90">
        <v>452.37004599836536</v>
      </c>
      <c r="S33" s="65">
        <f t="shared" si="9"/>
        <v>464.21143589233554</v>
      </c>
      <c r="U33" s="71">
        <v>1406.9961655285238</v>
      </c>
      <c r="V33" s="90">
        <v>452.37004599836536</v>
      </c>
      <c r="W33" s="73">
        <f t="shared" si="10"/>
        <v>462.63656382779709</v>
      </c>
      <c r="X33" s="5"/>
      <c r="Y33" s="53">
        <f t="shared" si="11"/>
        <v>105.4013883420397</v>
      </c>
      <c r="AA33" s="71">
        <v>1406.9961655285238</v>
      </c>
      <c r="AB33" s="90">
        <v>452.37004599836536</v>
      </c>
      <c r="AC33" s="65">
        <f t="shared" si="12"/>
        <v>462.63656382779709</v>
      </c>
      <c r="AE33" s="54">
        <v>3200</v>
      </c>
      <c r="AF33" s="5"/>
      <c r="AG33" s="73">
        <f t="shared" si="0"/>
        <v>172.9101660570301</v>
      </c>
      <c r="AI33" s="53"/>
    </row>
    <row r="34" spans="1:35" x14ac:dyDescent="0.2">
      <c r="A34" s="15"/>
      <c r="B34" s="32"/>
      <c r="C34" s="4"/>
      <c r="H34" s="34"/>
      <c r="I34" s="34"/>
      <c r="J34" s="34"/>
      <c r="K34" s="71">
        <v>1391.9961655285238</v>
      </c>
      <c r="L34" s="90">
        <v>462.80251586116066</v>
      </c>
      <c r="M34" s="73">
        <f t="shared" si="7"/>
        <v>468.02492344281097</v>
      </c>
      <c r="N34" s="5"/>
      <c r="O34" s="53">
        <f t="shared" si="8"/>
        <v>27.273540948878701</v>
      </c>
      <c r="Q34" s="71">
        <v>1391.9961655285238</v>
      </c>
      <c r="R34" s="90">
        <v>462.80251586116066</v>
      </c>
      <c r="S34" s="65">
        <f t="shared" si="9"/>
        <v>468.02492344281097</v>
      </c>
      <c r="U34" s="71">
        <v>1391.9961655285238</v>
      </c>
      <c r="V34" s="90">
        <v>462.80251586116066</v>
      </c>
      <c r="W34" s="73">
        <f t="shared" si="10"/>
        <v>466.45401304944841</v>
      </c>
      <c r="X34" s="5"/>
      <c r="Y34" s="53">
        <f t="shared" si="11"/>
        <v>13.333431716073337</v>
      </c>
      <c r="AA34" s="71">
        <v>1391.9961655285238</v>
      </c>
      <c r="AB34" s="90">
        <v>462.80251586116066</v>
      </c>
      <c r="AC34" s="65">
        <f t="shared" si="12"/>
        <v>466.45401304944841</v>
      </c>
      <c r="AE34" s="54">
        <v>3000</v>
      </c>
      <c r="AF34" s="5"/>
      <c r="AG34" s="73">
        <f t="shared" si="0"/>
        <v>192.9553145853682</v>
      </c>
      <c r="AI34" s="53"/>
    </row>
    <row r="35" spans="1:35" x14ac:dyDescent="0.2">
      <c r="A35" s="15"/>
      <c r="B35" s="32"/>
      <c r="C35" s="4"/>
      <c r="H35" s="34"/>
      <c r="I35" s="34"/>
      <c r="J35" s="34"/>
      <c r="K35" s="71">
        <v>1376.9961655285238</v>
      </c>
      <c r="L35" s="90">
        <v>467.99270105176038</v>
      </c>
      <c r="M35" s="73">
        <f t="shared" si="7"/>
        <v>471.86973871633069</v>
      </c>
      <c r="N35" s="5"/>
      <c r="O35" s="53">
        <f t="shared" si="8"/>
        <v>15.0314210524968</v>
      </c>
      <c r="Q35" s="71">
        <v>1376.9961655285238</v>
      </c>
      <c r="R35" s="90">
        <v>467.99270105176038</v>
      </c>
      <c r="S35" s="65">
        <f t="shared" si="9"/>
        <v>471.86973871633069</v>
      </c>
      <c r="U35" s="71">
        <v>1376.9961655285238</v>
      </c>
      <c r="V35" s="90">
        <v>467.99270105176038</v>
      </c>
      <c r="W35" s="73">
        <f t="shared" si="10"/>
        <v>470.30296198318308</v>
      </c>
      <c r="X35" s="5"/>
      <c r="Y35" s="53">
        <f t="shared" si="11"/>
        <v>5.3373055712580992</v>
      </c>
      <c r="AA35" s="71">
        <v>1376.9961655285238</v>
      </c>
      <c r="AB35" s="90">
        <v>467.99270105176038</v>
      </c>
      <c r="AC35" s="65">
        <f t="shared" si="12"/>
        <v>470.30296198318308</v>
      </c>
      <c r="AE35" s="54">
        <v>2750</v>
      </c>
      <c r="AF35" s="5"/>
      <c r="AG35" s="73">
        <f t="shared" si="0"/>
        <v>221.31049835711073</v>
      </c>
      <c r="AI35" s="53"/>
    </row>
    <row r="36" spans="1:35" x14ac:dyDescent="0.2">
      <c r="A36" s="15"/>
      <c r="B36" s="32"/>
      <c r="C36" s="4"/>
      <c r="H36" s="34"/>
      <c r="I36" s="34"/>
      <c r="J36" s="34"/>
      <c r="K36" s="71">
        <v>1361.9961655285238</v>
      </c>
      <c r="L36" s="90">
        <v>471.772458684924</v>
      </c>
      <c r="M36" s="73">
        <f t="shared" si="7"/>
        <v>475.74613906950555</v>
      </c>
      <c r="N36" s="5"/>
      <c r="O36" s="53">
        <f t="shared" si="8"/>
        <v>15.790135798808109</v>
      </c>
      <c r="Q36" s="71">
        <v>1361.9961655285238</v>
      </c>
      <c r="R36" s="90">
        <v>471.772458684924</v>
      </c>
      <c r="S36" s="65">
        <f t="shared" si="9"/>
        <v>475.74613906950555</v>
      </c>
      <c r="U36" s="71">
        <v>1361.9961655285238</v>
      </c>
      <c r="V36" s="90">
        <v>471.772458684924</v>
      </c>
      <c r="W36" s="73">
        <f t="shared" si="10"/>
        <v>474.18367054912181</v>
      </c>
      <c r="X36" s="5"/>
      <c r="Y36" s="53">
        <f t="shared" si="11"/>
        <v>5.8139426540482777</v>
      </c>
      <c r="AA36" s="71">
        <v>1361.9961655285238</v>
      </c>
      <c r="AB36" s="90">
        <v>471.772458684924</v>
      </c>
      <c r="AC36" s="65">
        <f t="shared" si="12"/>
        <v>474.18367054912181</v>
      </c>
      <c r="AE36" s="54">
        <v>2500</v>
      </c>
      <c r="AF36" s="5"/>
      <c r="AG36" s="73">
        <f t="shared" si="0"/>
        <v>253.83253520805977</v>
      </c>
      <c r="AI36" s="53"/>
    </row>
    <row r="37" spans="1:35" x14ac:dyDescent="0.2">
      <c r="A37" s="15"/>
      <c r="B37" s="32"/>
      <c r="C37" s="4"/>
      <c r="H37" s="34"/>
      <c r="I37" s="34"/>
      <c r="J37" s="34"/>
      <c r="K37" s="71">
        <v>1346.9961655285238</v>
      </c>
      <c r="L37" s="90">
        <v>485.04157338474351</v>
      </c>
      <c r="M37" s="73">
        <f t="shared" si="7"/>
        <v>479.65438397312545</v>
      </c>
      <c r="N37" s="5"/>
      <c r="O37" s="53">
        <f t="shared" si="8"/>
        <v>29.021809756649816</v>
      </c>
      <c r="Q37" s="71">
        <v>1346.9961655285238</v>
      </c>
      <c r="R37" s="90">
        <v>485.04157338474351</v>
      </c>
      <c r="S37" s="65">
        <f t="shared" si="9"/>
        <v>479.65438397312545</v>
      </c>
      <c r="U37" s="71">
        <v>1346.9961655285238</v>
      </c>
      <c r="V37" s="90">
        <v>485.04157338474351</v>
      </c>
      <c r="W37" s="73">
        <f t="shared" si="10"/>
        <v>478.09640081211774</v>
      </c>
      <c r="X37" s="5"/>
      <c r="Y37" s="53">
        <f t="shared" si="11"/>
        <v>48.235422063553386</v>
      </c>
      <c r="AA37" s="71">
        <v>1346.9961655285238</v>
      </c>
      <c r="AB37" s="90">
        <v>485.04157338474351</v>
      </c>
      <c r="AC37" s="65">
        <f t="shared" si="12"/>
        <v>478.09640081211774</v>
      </c>
      <c r="AE37" s="54">
        <v>2250</v>
      </c>
      <c r="AF37" s="5"/>
      <c r="AG37" s="73">
        <f t="shared" si="0"/>
        <v>291.13375284250588</v>
      </c>
      <c r="AI37" s="53"/>
    </row>
    <row r="38" spans="1:35" x14ac:dyDescent="0.2">
      <c r="A38" s="15"/>
      <c r="B38" s="32"/>
      <c r="C38" s="4"/>
      <c r="H38" s="34"/>
      <c r="I38" s="34"/>
      <c r="J38" s="34"/>
      <c r="K38" s="71">
        <v>1331.9961655285238</v>
      </c>
      <c r="L38" s="90">
        <v>491.77689875010515</v>
      </c>
      <c r="M38" s="73">
        <f t="shared" si="7"/>
        <v>483.5947350295279</v>
      </c>
      <c r="N38" s="5"/>
      <c r="O38" s="53">
        <f t="shared" si="8"/>
        <v>66.947803150330557</v>
      </c>
      <c r="Q38" s="71">
        <v>1331.9961655285238</v>
      </c>
      <c r="R38" s="90">
        <v>491.77689875010515</v>
      </c>
      <c r="S38" s="65">
        <f t="shared" si="9"/>
        <v>483.5947350295279</v>
      </c>
      <c r="U38" s="71">
        <v>1331.9961655285238</v>
      </c>
      <c r="V38" s="90">
        <v>491.77689875010515</v>
      </c>
      <c r="W38" s="73">
        <f t="shared" si="10"/>
        <v>482.04141699945433</v>
      </c>
      <c r="X38" s="5"/>
      <c r="Y38" s="53">
        <f t="shared" si="11"/>
        <v>94.779604917255156</v>
      </c>
      <c r="AA38" s="71">
        <v>1331.9961655285238</v>
      </c>
      <c r="AB38" s="90">
        <v>491.77689875010515</v>
      </c>
      <c r="AC38" s="65">
        <f t="shared" si="12"/>
        <v>482.04141699945433</v>
      </c>
      <c r="AE38" s="54">
        <v>2000</v>
      </c>
      <c r="AF38" s="5"/>
      <c r="AG38" s="73">
        <f t="shared" si="0"/>
        <v>333.91646179118345</v>
      </c>
      <c r="AI38" s="53"/>
    </row>
    <row r="39" spans="1:35" ht="17" thickBot="1" x14ac:dyDescent="0.25">
      <c r="A39" s="15"/>
      <c r="B39" s="32"/>
      <c r="C39" s="4"/>
      <c r="H39" s="45"/>
      <c r="I39" s="73"/>
      <c r="J39" s="34"/>
      <c r="K39" s="71">
        <v>1316.9961655285238</v>
      </c>
      <c r="L39" s="90">
        <v>500</v>
      </c>
      <c r="M39" s="73">
        <f t="shared" si="7"/>
        <v>487.56745599010821</v>
      </c>
      <c r="N39" s="5"/>
      <c r="O39" s="53">
        <f t="shared" si="8"/>
        <v>154.5681505578961</v>
      </c>
      <c r="Q39" s="71">
        <v>1316.9961655285238</v>
      </c>
      <c r="R39" s="90">
        <v>500</v>
      </c>
      <c r="S39" s="65">
        <f>$O$63+($L$56-$O$63)*EXP(-$O$64*Q39)</f>
        <v>487.56745599010821</v>
      </c>
      <c r="U39" s="71">
        <v>1316.9961655285238</v>
      </c>
      <c r="V39" s="90">
        <v>500</v>
      </c>
      <c r="W39" s="73">
        <f t="shared" si="10"/>
        <v>486.01898551868879</v>
      </c>
      <c r="X39" s="5"/>
      <c r="Y39" s="53">
        <f t="shared" si="11"/>
        <v>195.46876592663367</v>
      </c>
      <c r="AA39" s="71">
        <v>1316.9961655285238</v>
      </c>
      <c r="AB39" s="90">
        <v>500</v>
      </c>
      <c r="AC39" s="65">
        <f t="shared" si="12"/>
        <v>486.01898551868879</v>
      </c>
      <c r="AE39" s="54">
        <v>1750</v>
      </c>
      <c r="AF39" s="5"/>
      <c r="AG39" s="73">
        <f t="shared" si="0"/>
        <v>382.986178574289</v>
      </c>
      <c r="AI39" s="53"/>
    </row>
    <row r="40" spans="1:35" x14ac:dyDescent="0.2">
      <c r="A40" s="15"/>
      <c r="B40" s="32"/>
      <c r="C40" s="4"/>
      <c r="G40" s="62">
        <v>1400</v>
      </c>
      <c r="H40" s="63"/>
      <c r="I40" s="64">
        <f t="shared" ref="I40:I41" si="13">$E$63+($B$56-$E$63)*EXP(-$E$64*G40)</f>
        <v>478.52908742119763</v>
      </c>
      <c r="J40" s="34"/>
      <c r="K40" s="54">
        <v>1300</v>
      </c>
      <c r="L40" s="5"/>
      <c r="M40" s="73"/>
      <c r="N40" s="5"/>
      <c r="O40" s="53"/>
      <c r="Q40" s="54">
        <v>1300</v>
      </c>
      <c r="R40" s="5"/>
      <c r="S40" s="65"/>
      <c r="U40" s="54">
        <v>1300</v>
      </c>
      <c r="V40" s="5"/>
      <c r="W40" s="73"/>
      <c r="X40" s="5"/>
      <c r="Y40" s="53"/>
      <c r="AA40" s="54">
        <v>1300</v>
      </c>
      <c r="AB40" s="5"/>
      <c r="AC40" s="65"/>
      <c r="AE40" s="71">
        <v>1496.9961655285238</v>
      </c>
      <c r="AF40" s="90">
        <v>447.26631918864672</v>
      </c>
      <c r="AG40" s="73">
        <f t="shared" si="0"/>
        <v>439.99103636724448</v>
      </c>
      <c r="AI40" s="53">
        <f t="shared" ref="AI40:AI48" si="14">(AF40-AG40)^2</f>
        <v>52.929740131390581</v>
      </c>
    </row>
    <row r="41" spans="1:35" x14ac:dyDescent="0.2">
      <c r="A41" s="15"/>
      <c r="B41" s="32"/>
      <c r="C41" s="4"/>
      <c r="G41" s="54">
        <v>1300</v>
      </c>
      <c r="H41" s="45"/>
      <c r="I41" s="65">
        <f t="shared" si="13"/>
        <v>504.39646176060927</v>
      </c>
      <c r="J41" s="34"/>
      <c r="K41" s="54">
        <v>1200</v>
      </c>
      <c r="L41" s="5"/>
      <c r="M41" s="73"/>
      <c r="N41" s="5"/>
      <c r="O41" s="53"/>
      <c r="Q41" s="54">
        <v>1200</v>
      </c>
      <c r="R41" s="5"/>
      <c r="S41" s="65"/>
      <c r="U41" s="54">
        <v>1200</v>
      </c>
      <c r="V41" s="5"/>
      <c r="W41" s="73"/>
      <c r="X41" s="5"/>
      <c r="Y41" s="53"/>
      <c r="AA41" s="54">
        <v>1200</v>
      </c>
      <c r="AB41" s="5"/>
      <c r="AC41" s="65"/>
      <c r="AE41" s="71">
        <v>1436.9961655285238</v>
      </c>
      <c r="AF41" s="90">
        <v>449.66399694931766</v>
      </c>
      <c r="AG41" s="73">
        <f t="shared" si="0"/>
        <v>454.71019764024595</v>
      </c>
      <c r="AI41" s="53">
        <f t="shared" si="14"/>
        <v>25.464141413125127</v>
      </c>
    </row>
    <row r="42" spans="1:35" x14ac:dyDescent="0.2">
      <c r="B42" s="19"/>
      <c r="C42" s="4"/>
      <c r="G42" s="54">
        <v>1200</v>
      </c>
      <c r="H42" s="45"/>
      <c r="I42" s="65">
        <f>$E$63+($B$56-$E$63)*EXP(-$E$64*G42)</f>
        <v>531.66212321109526</v>
      </c>
      <c r="J42" s="34"/>
      <c r="K42" s="54">
        <v>1100</v>
      </c>
      <c r="L42" s="19"/>
      <c r="M42" s="73"/>
      <c r="N42" s="5"/>
      <c r="O42" s="53"/>
      <c r="Q42" s="54">
        <v>1100</v>
      </c>
      <c r="R42" s="19"/>
      <c r="S42" s="65"/>
      <c r="U42" s="54">
        <v>1100</v>
      </c>
      <c r="V42" s="19"/>
      <c r="W42" s="73"/>
      <c r="X42" s="5"/>
      <c r="Y42" s="53"/>
      <c r="AA42" s="54">
        <v>1100</v>
      </c>
      <c r="AB42" s="19"/>
      <c r="AC42" s="65"/>
      <c r="AE42" s="71">
        <v>1406.9961655285238</v>
      </c>
      <c r="AF42" s="90">
        <v>452.37004599836536</v>
      </c>
      <c r="AG42" s="73">
        <f t="shared" si="0"/>
        <v>462.25341325312598</v>
      </c>
      <c r="AI42" s="53">
        <f t="shared" si="14"/>
        <v>97.680948292474639</v>
      </c>
    </row>
    <row r="43" spans="1:35" x14ac:dyDescent="0.2">
      <c r="B43" s="19"/>
      <c r="C43" s="4"/>
      <c r="G43" s="54">
        <v>1100</v>
      </c>
      <c r="H43" s="45"/>
      <c r="I43" s="65">
        <f t="shared" ref="I43:I48" si="15">$E$63+($B$56-$E$63)*EXP(-$E$64*G43)</f>
        <v>560.40165759823435</v>
      </c>
      <c r="J43" s="34"/>
      <c r="K43" s="54">
        <v>1000</v>
      </c>
      <c r="L43" s="19"/>
      <c r="M43" s="73"/>
      <c r="N43" s="5"/>
      <c r="O43" s="53"/>
      <c r="Q43" s="54">
        <v>1000</v>
      </c>
      <c r="R43" s="19"/>
      <c r="S43" s="65"/>
      <c r="U43" s="54">
        <v>1000</v>
      </c>
      <c r="V43" s="19"/>
      <c r="W43" s="73"/>
      <c r="X43" s="5"/>
      <c r="Y43" s="53"/>
      <c r="AA43" s="54">
        <v>1000</v>
      </c>
      <c r="AB43" s="19"/>
      <c r="AC43" s="65"/>
      <c r="AE43" s="71">
        <v>1391.9961655285238</v>
      </c>
      <c r="AF43" s="90">
        <v>462.80251586116066</v>
      </c>
      <c r="AG43" s="73">
        <f t="shared" si="0"/>
        <v>466.07181769467246</v>
      </c>
      <c r="AI43" s="53">
        <f t="shared" si="14"/>
        <v>10.688334478603643</v>
      </c>
    </row>
    <row r="44" spans="1:35" x14ac:dyDescent="0.2">
      <c r="B44" s="19"/>
      <c r="C44" s="4"/>
      <c r="G44" s="54">
        <v>900</v>
      </c>
      <c r="H44" s="45"/>
      <c r="I44" s="65">
        <f t="shared" si="15"/>
        <v>622.62533869220408</v>
      </c>
      <c r="J44" s="34"/>
      <c r="K44" s="54">
        <v>900</v>
      </c>
      <c r="L44" s="19"/>
      <c r="M44" s="73"/>
      <c r="N44" s="5"/>
      <c r="O44" s="53"/>
      <c r="Q44" s="54">
        <v>900</v>
      </c>
      <c r="R44" s="19"/>
      <c r="S44" s="65"/>
      <c r="U44" s="54">
        <v>900</v>
      </c>
      <c r="V44" s="19"/>
      <c r="W44" s="73"/>
      <c r="X44" s="5"/>
      <c r="Y44" s="53"/>
      <c r="AA44" s="54">
        <v>900</v>
      </c>
      <c r="AB44" s="19"/>
      <c r="AC44" s="65"/>
      <c r="AE44" s="71">
        <v>1376.9961655285238</v>
      </c>
      <c r="AF44" s="90">
        <v>467.99270105176038</v>
      </c>
      <c r="AG44" s="73">
        <f t="shared" si="0"/>
        <v>469.92176373669434</v>
      </c>
      <c r="AI44" s="53">
        <f t="shared" si="14"/>
        <v>3.7212828424046469</v>
      </c>
    </row>
    <row r="45" spans="1:35" x14ac:dyDescent="0.2">
      <c r="B45" s="19"/>
      <c r="C45" s="4"/>
      <c r="G45" s="54">
        <v>800</v>
      </c>
      <c r="H45" s="45"/>
      <c r="I45" s="65">
        <f t="shared" si="15"/>
        <v>656.28198179398078</v>
      </c>
      <c r="J45" s="34"/>
      <c r="K45" s="54">
        <v>800</v>
      </c>
      <c r="L45" s="19"/>
      <c r="M45" s="73"/>
      <c r="N45" s="5"/>
      <c r="O45" s="53"/>
      <c r="Q45" s="54">
        <v>800</v>
      </c>
      <c r="R45" s="19"/>
      <c r="S45" s="65"/>
      <c r="U45" s="54">
        <v>800</v>
      </c>
      <c r="V45" s="19"/>
      <c r="W45" s="73"/>
      <c r="X45" s="5"/>
      <c r="Y45" s="53"/>
      <c r="AA45" s="54">
        <v>800</v>
      </c>
      <c r="AB45" s="19"/>
      <c r="AC45" s="65"/>
      <c r="AE45" s="71">
        <v>1361.9961655285238</v>
      </c>
      <c r="AF45" s="90">
        <v>471.772458684924</v>
      </c>
      <c r="AG45" s="73">
        <f t="shared" si="0"/>
        <v>473.8035119258613</v>
      </c>
      <c r="AI45" s="53">
        <f t="shared" si="14"/>
        <v>4.125177267521897</v>
      </c>
    </row>
    <row r="46" spans="1:35" x14ac:dyDescent="0.2">
      <c r="B46" s="19"/>
      <c r="C46" s="4"/>
      <c r="G46" s="54">
        <v>700</v>
      </c>
      <c r="H46" s="45"/>
      <c r="I46" s="65">
        <f t="shared" si="15"/>
        <v>691.75796881654901</v>
      </c>
      <c r="J46" s="34"/>
      <c r="K46" s="54">
        <v>700</v>
      </c>
      <c r="L46" s="19"/>
      <c r="M46" s="73"/>
      <c r="N46" s="5"/>
      <c r="O46" s="53"/>
      <c r="Q46" s="54">
        <v>700</v>
      </c>
      <c r="R46" s="19"/>
      <c r="S46" s="65"/>
      <c r="U46" s="54">
        <v>700</v>
      </c>
      <c r="V46" s="19"/>
      <c r="W46" s="73"/>
      <c r="X46" s="5"/>
      <c r="Y46" s="53"/>
      <c r="AA46" s="54">
        <v>700</v>
      </c>
      <c r="AB46" s="19"/>
      <c r="AC46" s="65"/>
      <c r="AE46" s="71">
        <v>1346.9961655285238</v>
      </c>
      <c r="AF46" s="90">
        <v>485.04157338474351</v>
      </c>
      <c r="AG46" s="73">
        <f t="shared" si="0"/>
        <v>477.7173249610662</v>
      </c>
      <c r="AI46" s="53">
        <f t="shared" si="14"/>
        <v>53.644614971739678</v>
      </c>
    </row>
    <row r="47" spans="1:35" x14ac:dyDescent="0.2">
      <c r="B47" s="2" t="s">
        <v>16</v>
      </c>
      <c r="C47" s="77" t="s">
        <v>7</v>
      </c>
      <c r="G47" s="66">
        <v>600</v>
      </c>
      <c r="H47" s="45"/>
      <c r="I47" s="65">
        <f t="shared" si="15"/>
        <v>729.15164623766384</v>
      </c>
      <c r="J47" s="34"/>
      <c r="K47" s="66">
        <v>600</v>
      </c>
      <c r="L47" s="19"/>
      <c r="M47" s="73"/>
      <c r="N47" s="5"/>
      <c r="O47" s="53"/>
      <c r="Q47" s="66">
        <v>600</v>
      </c>
      <c r="R47" s="19"/>
      <c r="S47" s="65"/>
      <c r="U47" s="66">
        <v>600</v>
      </c>
      <c r="V47" s="19"/>
      <c r="W47" s="73"/>
      <c r="X47" s="5"/>
      <c r="Y47" s="53"/>
      <c r="AA47" s="66">
        <v>600</v>
      </c>
      <c r="AB47" s="19"/>
      <c r="AC47" s="65"/>
      <c r="AE47" s="71">
        <v>1331.9961655285238</v>
      </c>
      <c r="AF47" s="90">
        <v>491.77689875010515</v>
      </c>
      <c r="AG47" s="73">
        <f t="shared" si="0"/>
        <v>481.66346771120351</v>
      </c>
      <c r="AI47" s="53">
        <f t="shared" si="14"/>
        <v>102.28148737861906</v>
      </c>
    </row>
    <row r="48" spans="1:35" ht="17" thickBot="1" x14ac:dyDescent="0.25">
      <c r="B48" s="13"/>
      <c r="C48" s="38"/>
      <c r="G48" s="66">
        <v>500</v>
      </c>
      <c r="H48" s="22"/>
      <c r="I48" s="65">
        <f t="shared" si="15"/>
        <v>768.56667675351287</v>
      </c>
      <c r="J48" s="34"/>
      <c r="K48" s="66">
        <v>500</v>
      </c>
      <c r="L48" s="13"/>
      <c r="M48" s="73"/>
      <c r="N48" s="5"/>
      <c r="O48" s="53"/>
      <c r="Q48" s="66">
        <v>500</v>
      </c>
      <c r="R48" s="13"/>
      <c r="S48" s="65"/>
      <c r="U48" s="66">
        <v>500</v>
      </c>
      <c r="V48" s="13"/>
      <c r="W48" s="73"/>
      <c r="X48" s="5"/>
      <c r="Y48" s="53"/>
      <c r="AA48" s="66">
        <v>500</v>
      </c>
      <c r="AB48" s="13"/>
      <c r="AC48" s="65"/>
      <c r="AE48" s="71">
        <v>1316.9961655285238</v>
      </c>
      <c r="AF48" s="90">
        <v>500</v>
      </c>
      <c r="AG48" s="73">
        <f t="shared" si="0"/>
        <v>485.64220723309433</v>
      </c>
      <c r="AI48" s="53">
        <f t="shared" si="14"/>
        <v>206.14621313740892</v>
      </c>
    </row>
    <row r="49" spans="1:35" x14ac:dyDescent="0.2">
      <c r="A49" s="47">
        <v>120</v>
      </c>
      <c r="B49" s="95">
        <v>950.01806105654896</v>
      </c>
      <c r="C49" s="70">
        <f t="shared" ref="C49:C55" si="16">$E$63+($B$56-$E$63)*EXP(-$E$64*A49)</f>
        <v>938.7794453774311</v>
      </c>
      <c r="D49" s="49"/>
      <c r="E49" s="50">
        <f t="shared" ref="E49:E55" si="17">(B49-C49)^2</f>
        <v>126.30648238291371</v>
      </c>
      <c r="G49" s="51">
        <v>120</v>
      </c>
      <c r="H49" s="89">
        <v>950.01806105654896</v>
      </c>
      <c r="I49" s="65">
        <f>$E$63+($B$56-$E$63)*EXP(-$E$64*G49)</f>
        <v>938.7794453774311</v>
      </c>
      <c r="J49" s="34"/>
      <c r="K49" s="51">
        <v>120</v>
      </c>
      <c r="L49" s="89">
        <v>950.01806105654896</v>
      </c>
      <c r="M49" s="73">
        <f>$O$63+($L$56-$O$63)*EXP(-$O$64*K49)</f>
        <v>936.64460043661768</v>
      </c>
      <c r="N49" s="5"/>
      <c r="O49" s="53">
        <f t="shared" ref="O49:O55" si="18">(L49-M49)^2</f>
        <v>178.84944895285273</v>
      </c>
      <c r="Q49" s="51">
        <v>120</v>
      </c>
      <c r="R49" s="89">
        <v>950.01806105654896</v>
      </c>
      <c r="S49" s="65">
        <f t="shared" si="9"/>
        <v>936.64460043661768</v>
      </c>
      <c r="U49" s="51">
        <v>120</v>
      </c>
      <c r="V49" s="89">
        <v>950.01806105654896</v>
      </c>
      <c r="W49" s="73">
        <f t="shared" si="10"/>
        <v>936.37316446202374</v>
      </c>
      <c r="X49" s="5"/>
      <c r="Y49" s="53">
        <f t="shared" ref="Y49:Y55" si="19">(V49-W49)^2</f>
        <v>186.18320307528597</v>
      </c>
      <c r="AA49" s="51">
        <v>120</v>
      </c>
      <c r="AB49" s="89">
        <v>950.01806105654896</v>
      </c>
      <c r="AC49" s="65">
        <f t="shared" ref="AC49:AC55" si="20">$Y$63+($V$56-$Y$63)*EXP(-$Y$64*AA49)</f>
        <v>936.37316446202374</v>
      </c>
      <c r="AE49" s="54">
        <v>1300</v>
      </c>
      <c r="AF49" s="5"/>
      <c r="AG49" s="73">
        <f t="shared" si="0"/>
        <v>490.19016045711106</v>
      </c>
      <c r="AI49" s="53"/>
    </row>
    <row r="50" spans="1:35" x14ac:dyDescent="0.2">
      <c r="A50" s="51">
        <v>90</v>
      </c>
      <c r="B50" s="89">
        <v>956.19918009106868</v>
      </c>
      <c r="C50" s="73">
        <f t="shared" si="16"/>
        <v>953.72392866737414</v>
      </c>
      <c r="D50" s="5"/>
      <c r="E50" s="53">
        <f t="shared" si="17"/>
        <v>6.1268696105018687</v>
      </c>
      <c r="G50" s="51">
        <v>90</v>
      </c>
      <c r="H50" s="89">
        <v>956.19918009106868</v>
      </c>
      <c r="I50" s="65">
        <f t="shared" ref="I50:I55" si="21">$E$63+($B$56-$E$63)*EXP(-$E$64*G50)</f>
        <v>953.72392866737414</v>
      </c>
      <c r="J50" s="34"/>
      <c r="K50" s="51">
        <v>90</v>
      </c>
      <c r="L50" s="89">
        <v>956.19918009106868</v>
      </c>
      <c r="M50" s="73">
        <f t="shared" ref="M50:M55" si="22">$O$63+($L$56-$O$63)*EXP(-$O$64*K50)</f>
        <v>952.09684360424876</v>
      </c>
      <c r="N50" s="5"/>
      <c r="O50" s="53">
        <f t="shared" si="18"/>
        <v>16.829164651094022</v>
      </c>
      <c r="Q50" s="51">
        <v>90</v>
      </c>
      <c r="R50" s="89">
        <v>956.19918009106868</v>
      </c>
      <c r="S50" s="65">
        <f t="shared" si="9"/>
        <v>952.09684360424876</v>
      </c>
      <c r="U50" s="51">
        <v>90</v>
      </c>
      <c r="V50" s="89">
        <v>956.19918009106868</v>
      </c>
      <c r="W50" s="73">
        <f t="shared" si="10"/>
        <v>951.88990062612993</v>
      </c>
      <c r="X50" s="5"/>
      <c r="Y50" s="53">
        <f t="shared" si="19"/>
        <v>18.569889506942836</v>
      </c>
      <c r="AA50" s="51">
        <v>90</v>
      </c>
      <c r="AB50" s="89">
        <v>956.19918009106868</v>
      </c>
      <c r="AC50" s="65">
        <f t="shared" si="20"/>
        <v>951.88990062612993</v>
      </c>
      <c r="AE50" s="54">
        <v>1200</v>
      </c>
      <c r="AF50" s="5"/>
      <c r="AG50" s="73">
        <f t="shared" si="0"/>
        <v>517.82462334893944</v>
      </c>
      <c r="AI50" s="53"/>
    </row>
    <row r="51" spans="1:35" x14ac:dyDescent="0.2">
      <c r="A51" s="51">
        <v>75</v>
      </c>
      <c r="B51" s="89">
        <v>957.54270957981498</v>
      </c>
      <c r="C51" s="73">
        <f t="shared" si="16"/>
        <v>961.28514829490155</v>
      </c>
      <c r="D51" s="5"/>
      <c r="E51" s="53">
        <f t="shared" si="17"/>
        <v>14.005847536178774</v>
      </c>
      <c r="G51" s="51">
        <v>75</v>
      </c>
      <c r="H51" s="89">
        <v>957.54270957981498</v>
      </c>
      <c r="I51" s="65">
        <f t="shared" si="21"/>
        <v>961.28514829490155</v>
      </c>
      <c r="J51" s="44"/>
      <c r="K51" s="51">
        <v>75</v>
      </c>
      <c r="L51" s="89">
        <v>957.54270957981498</v>
      </c>
      <c r="M51" s="73">
        <f t="shared" si="22"/>
        <v>959.9182999045496</v>
      </c>
      <c r="N51" s="5"/>
      <c r="O51" s="53">
        <f t="shared" si="18"/>
        <v>5.643429390972722</v>
      </c>
      <c r="Q51" s="51">
        <v>75</v>
      </c>
      <c r="R51" s="89">
        <v>957.54270957981498</v>
      </c>
      <c r="S51" s="65">
        <f t="shared" si="9"/>
        <v>959.9182999045496</v>
      </c>
      <c r="U51" s="51">
        <v>75</v>
      </c>
      <c r="V51" s="89">
        <v>957.54270957981498</v>
      </c>
      <c r="W51" s="73">
        <f t="shared" si="10"/>
        <v>959.74442757959275</v>
      </c>
      <c r="X51" s="5"/>
      <c r="Y51" s="53">
        <f t="shared" si="19"/>
        <v>4.8475621505454258</v>
      </c>
      <c r="AA51" s="51">
        <v>75</v>
      </c>
      <c r="AB51" s="89">
        <v>957.54270957981498</v>
      </c>
      <c r="AC51" s="65">
        <f t="shared" si="20"/>
        <v>959.74442757959275</v>
      </c>
      <c r="AE51" s="54">
        <v>1100</v>
      </c>
      <c r="AF51" s="19"/>
      <c r="AG51" s="73">
        <f t="shared" si="0"/>
        <v>547.01697866889765</v>
      </c>
      <c r="AI51" s="53"/>
    </row>
    <row r="52" spans="1:35" x14ac:dyDescent="0.2">
      <c r="A52" s="51">
        <v>60</v>
      </c>
      <c r="B52" s="89">
        <v>964.70186951405219</v>
      </c>
      <c r="C52" s="73">
        <f t="shared" si="16"/>
        <v>968.90631403527914</v>
      </c>
      <c r="D52" s="5"/>
      <c r="E52" s="53">
        <f t="shared" si="17"/>
        <v>17.677353732075289</v>
      </c>
      <c r="G52" s="51">
        <v>60</v>
      </c>
      <c r="H52" s="89">
        <v>964.70186951405219</v>
      </c>
      <c r="I52" s="65">
        <f t="shared" si="21"/>
        <v>968.90631403527914</v>
      </c>
      <c r="J52" s="34"/>
      <c r="K52" s="51">
        <v>60</v>
      </c>
      <c r="L52" s="89">
        <v>964.70186951405219</v>
      </c>
      <c r="M52" s="73">
        <f t="shared" si="22"/>
        <v>967.80400931005533</v>
      </c>
      <c r="N52" s="5"/>
      <c r="O52" s="53">
        <f t="shared" si="18"/>
        <v>9.6232713139464252</v>
      </c>
      <c r="Q52" s="51">
        <v>60</v>
      </c>
      <c r="R52" s="89">
        <v>964.70186951405219</v>
      </c>
      <c r="S52" s="65">
        <f t="shared" si="9"/>
        <v>967.80400931005533</v>
      </c>
      <c r="U52" s="51">
        <v>60</v>
      </c>
      <c r="V52" s="89">
        <v>964.70186951405219</v>
      </c>
      <c r="W52" s="73">
        <f t="shared" si="10"/>
        <v>967.66376622359064</v>
      </c>
      <c r="X52" s="5"/>
      <c r="Y52" s="53">
        <f t="shared" si="19"/>
        <v>8.7728321179746995</v>
      </c>
      <c r="AA52" s="51">
        <v>60</v>
      </c>
      <c r="AB52" s="89">
        <v>964.70186951405219</v>
      </c>
      <c r="AC52" s="65">
        <f t="shared" si="20"/>
        <v>967.66376622359064</v>
      </c>
      <c r="AE52" s="54">
        <v>1000</v>
      </c>
      <c r="AF52" s="19"/>
      <c r="AG52" s="73">
        <f t="shared" si="0"/>
        <v>577.85505257909051</v>
      </c>
      <c r="AI52" s="53"/>
    </row>
    <row r="53" spans="1:35" x14ac:dyDescent="0.2">
      <c r="A53" s="51">
        <v>45</v>
      </c>
      <c r="B53" s="89">
        <v>967.28908034098424</v>
      </c>
      <c r="C53" s="73">
        <f t="shared" si="16"/>
        <v>976.5879011473437</v>
      </c>
      <c r="D53" s="5"/>
      <c r="E53" s="53">
        <f t="shared" si="17"/>
        <v>86.468068388783564</v>
      </c>
      <c r="G53" s="51">
        <v>45</v>
      </c>
      <c r="H53" s="89">
        <v>967.28908034098424</v>
      </c>
      <c r="I53" s="65">
        <f t="shared" si="21"/>
        <v>976.5879011473437</v>
      </c>
      <c r="J53" s="34"/>
      <c r="K53" s="51">
        <v>45</v>
      </c>
      <c r="L53" s="89">
        <v>967.28908034098424</v>
      </c>
      <c r="M53" s="73">
        <f t="shared" si="22"/>
        <v>975.75449965872497</v>
      </c>
      <c r="N53" s="5"/>
      <c r="O53" s="53">
        <f t="shared" si="18"/>
        <v>71.663324225177846</v>
      </c>
      <c r="Q53" s="51">
        <v>45</v>
      </c>
      <c r="R53" s="89">
        <v>967.28908034098424</v>
      </c>
      <c r="S53" s="65">
        <f t="shared" si="9"/>
        <v>975.75449965872497</v>
      </c>
      <c r="U53" s="51">
        <v>45</v>
      </c>
      <c r="V53" s="89">
        <v>967.28908034098424</v>
      </c>
      <c r="W53" s="73">
        <f t="shared" si="10"/>
        <v>975.64845135229416</v>
      </c>
      <c r="X53" s="5"/>
      <c r="Y53" s="53">
        <f t="shared" si="19"/>
        <v>69.8790837047286</v>
      </c>
      <c r="AA53" s="51">
        <v>45</v>
      </c>
      <c r="AB53" s="89">
        <v>967.28908034098424</v>
      </c>
      <c r="AC53" s="65">
        <f t="shared" si="20"/>
        <v>975.64845135229416</v>
      </c>
      <c r="AE53" s="54">
        <v>900</v>
      </c>
      <c r="AF53" s="19"/>
      <c r="AG53" s="73">
        <f t="shared" si="0"/>
        <v>610.43162244018549</v>
      </c>
      <c r="AI53" s="53"/>
    </row>
    <row r="54" spans="1:35" x14ac:dyDescent="0.2">
      <c r="A54" s="51">
        <v>30</v>
      </c>
      <c r="B54" s="89">
        <v>970.5186247273806</v>
      </c>
      <c r="C54" s="73">
        <f t="shared" si="16"/>
        <v>984.33038865783226</v>
      </c>
      <c r="D54" s="5"/>
      <c r="E54" s="53">
        <f t="shared" si="17"/>
        <v>190.76482287052553</v>
      </c>
      <c r="G54" s="51">
        <v>30</v>
      </c>
      <c r="H54" s="89">
        <v>970.5186247273806</v>
      </c>
      <c r="I54" s="65">
        <f t="shared" si="21"/>
        <v>984.33038865783226</v>
      </c>
      <c r="J54" s="34"/>
      <c r="K54" s="51">
        <v>30</v>
      </c>
      <c r="L54" s="89">
        <v>970.5186247273806</v>
      </c>
      <c r="M54" s="73">
        <f t="shared" si="22"/>
        <v>983.77030312469549</v>
      </c>
      <c r="N54" s="5"/>
      <c r="O54" s="53">
        <f t="shared" si="18"/>
        <v>175.60698034586215</v>
      </c>
      <c r="Q54" s="51">
        <v>30</v>
      </c>
      <c r="R54" s="89">
        <v>970.5186247273806</v>
      </c>
      <c r="S54" s="65">
        <f t="shared" si="9"/>
        <v>983.77030312469549</v>
      </c>
      <c r="U54" s="51">
        <v>30</v>
      </c>
      <c r="V54" s="89">
        <v>970.5186247273806</v>
      </c>
      <c r="W54" s="73">
        <f t="shared" si="10"/>
        <v>983.69902217273273</v>
      </c>
      <c r="X54" s="5"/>
      <c r="Y54" s="53">
        <f t="shared" si="19"/>
        <v>173.7228768174449</v>
      </c>
      <c r="AA54" s="51">
        <v>30</v>
      </c>
      <c r="AB54" s="89">
        <v>970.5186247273806</v>
      </c>
      <c r="AC54" s="65">
        <f t="shared" si="20"/>
        <v>983.69902217273273</v>
      </c>
      <c r="AE54" s="54">
        <v>800</v>
      </c>
      <c r="AF54" s="19"/>
      <c r="AG54" s="73">
        <f t="shared" si="0"/>
        <v>644.84469593515576</v>
      </c>
      <c r="AI54" s="53"/>
    </row>
    <row r="55" spans="1:35" x14ac:dyDescent="0.2">
      <c r="A55" s="51">
        <v>15</v>
      </c>
      <c r="B55" s="89">
        <v>982.20397527866965</v>
      </c>
      <c r="C55" s="73">
        <f t="shared" si="16"/>
        <v>992.13425939125409</v>
      </c>
      <c r="D55" s="5"/>
      <c r="E55" s="53">
        <f t="shared" si="17"/>
        <v>98.610542556647047</v>
      </c>
      <c r="G55" s="51">
        <v>15</v>
      </c>
      <c r="H55" s="89">
        <v>982.20397527866965</v>
      </c>
      <c r="I55" s="65">
        <f t="shared" si="21"/>
        <v>992.13425939125409</v>
      </c>
      <c r="J55" s="34"/>
      <c r="K55" s="51">
        <v>15</v>
      </c>
      <c r="L55" s="89">
        <v>982.20397527866965</v>
      </c>
      <c r="M55" s="73">
        <f t="shared" si="22"/>
        <v>991.85195625390361</v>
      </c>
      <c r="N55" s="5"/>
      <c r="O55" s="53">
        <f t="shared" si="18"/>
        <v>93.083536898476495</v>
      </c>
      <c r="Q55" s="51">
        <v>15</v>
      </c>
      <c r="R55" s="89">
        <v>982.20397527866965</v>
      </c>
      <c r="S55" s="65">
        <f t="shared" si="9"/>
        <v>991.85195625390361</v>
      </c>
      <c r="U55" s="51">
        <v>15</v>
      </c>
      <c r="V55" s="89">
        <v>982.20397527866965</v>
      </c>
      <c r="W55" s="73">
        <f t="shared" si="10"/>
        <v>991.81602234120658</v>
      </c>
      <c r="X55" s="5"/>
      <c r="Y55" s="53">
        <f t="shared" si="19"/>
        <v>92.391448732424834</v>
      </c>
      <c r="AA55" s="51">
        <v>15</v>
      </c>
      <c r="AB55" s="89">
        <v>982.20397527866965</v>
      </c>
      <c r="AC55" s="65">
        <f t="shared" si="20"/>
        <v>991.81602234120658</v>
      </c>
      <c r="AE55" s="54">
        <v>700</v>
      </c>
      <c r="AF55" s="19"/>
      <c r="AG55" s="73">
        <f t="shared" si="0"/>
        <v>681.19780592862253</v>
      </c>
      <c r="AI55" s="53"/>
    </row>
    <row r="56" spans="1:35" x14ac:dyDescent="0.2">
      <c r="A56" s="51">
        <v>0</v>
      </c>
      <c r="B56" s="89">
        <v>1000</v>
      </c>
      <c r="C56" s="73">
        <f>$E$63+($B$56-$E$63)*EXP(-$E$64*A56)</f>
        <v>1000</v>
      </c>
      <c r="D56" s="5"/>
      <c r="E56" s="53">
        <f>(B56-C56)^2</f>
        <v>0</v>
      </c>
      <c r="G56" s="51">
        <v>0</v>
      </c>
      <c r="H56" s="89">
        <v>1000</v>
      </c>
      <c r="I56" s="65">
        <f>$E$63+($B$56-$E$63)*EXP(-$E$64*G56)</f>
        <v>1000</v>
      </c>
      <c r="J56" s="34"/>
      <c r="K56" s="51">
        <v>0</v>
      </c>
      <c r="L56" s="89">
        <v>1000</v>
      </c>
      <c r="M56" s="73">
        <f>$O$63+($L$56-$O$63)*EXP(-$O$64*K56)</f>
        <v>1000</v>
      </c>
      <c r="N56" s="5"/>
      <c r="O56" s="53">
        <f>(L56-M56)^2</f>
        <v>0</v>
      </c>
      <c r="Q56" s="51">
        <v>0</v>
      </c>
      <c r="R56" s="89">
        <v>1000</v>
      </c>
      <c r="S56" s="65">
        <f>$O$63+($L$56-$O$63)*EXP(-$O$64*Q56)</f>
        <v>1000</v>
      </c>
      <c r="U56" s="51">
        <v>0</v>
      </c>
      <c r="V56" s="89">
        <v>1000</v>
      </c>
      <c r="W56" s="73">
        <f>$Y$63+($V$56-$Y$63)*EXP(-$Y$64*U56)</f>
        <v>1000</v>
      </c>
      <c r="X56" s="5"/>
      <c r="Y56" s="53">
        <f>(V56-W56)^2</f>
        <v>0</v>
      </c>
      <c r="AA56" s="51">
        <v>0</v>
      </c>
      <c r="AB56" s="89">
        <v>1000</v>
      </c>
      <c r="AC56" s="65">
        <f>$Y$63+($V$56-$Y$63)*EXP(-$Y$64*AA56)</f>
        <v>1000</v>
      </c>
      <c r="AE56" s="66">
        <v>600</v>
      </c>
      <c r="AF56" s="19"/>
      <c r="AG56" s="73">
        <f t="shared" si="0"/>
        <v>719.60032194888538</v>
      </c>
      <c r="AI56" s="53"/>
    </row>
    <row r="57" spans="1:35" x14ac:dyDescent="0.2">
      <c r="A57" s="54"/>
      <c r="B57" s="5"/>
      <c r="C57" s="5"/>
      <c r="D57" s="5"/>
      <c r="E57" s="53">
        <f>SUM(E49:E56)</f>
        <v>539.95998707762578</v>
      </c>
      <c r="G57" s="54"/>
      <c r="H57" s="34"/>
      <c r="I57" s="67"/>
      <c r="J57" s="34"/>
      <c r="K57" s="54"/>
      <c r="L57" s="5"/>
      <c r="M57" s="5"/>
      <c r="N57" s="5"/>
      <c r="O57" s="53">
        <f>SUM(O31:O56)</f>
        <v>1077.3447763879185</v>
      </c>
      <c r="Q57" s="54"/>
      <c r="R57" s="5"/>
      <c r="S57" s="53"/>
      <c r="U57" s="54"/>
      <c r="V57" s="5"/>
      <c r="W57" s="5"/>
      <c r="X57" s="5"/>
      <c r="Y57" s="53">
        <f>SUM(Y17:Y56)</f>
        <v>1211.6929516520161</v>
      </c>
      <c r="AA57" s="54"/>
      <c r="AB57" s="5"/>
      <c r="AC57" s="53"/>
      <c r="AE57" s="66">
        <v>500</v>
      </c>
      <c r="AF57" s="13"/>
      <c r="AG57" s="73">
        <f t="shared" si="0"/>
        <v>760.16777922975041</v>
      </c>
      <c r="AI57" s="53"/>
    </row>
    <row r="58" spans="1:35" x14ac:dyDescent="0.2">
      <c r="A58" s="54"/>
      <c r="B58" s="5"/>
      <c r="C58" s="5"/>
      <c r="D58" s="5"/>
      <c r="E58" s="53"/>
      <c r="G58" s="54"/>
      <c r="H58" s="5"/>
      <c r="I58" s="53"/>
      <c r="K58" s="54"/>
      <c r="L58" s="5"/>
      <c r="M58" s="5"/>
      <c r="N58" s="5"/>
      <c r="O58" s="53"/>
      <c r="Q58" s="54"/>
      <c r="R58" s="5"/>
      <c r="S58" s="53"/>
      <c r="U58" s="54"/>
      <c r="V58" s="5"/>
      <c r="W58" s="5"/>
      <c r="X58" s="5"/>
      <c r="Y58" s="53"/>
      <c r="AA58" s="54"/>
      <c r="AB58" s="5"/>
      <c r="AC58" s="53"/>
      <c r="AE58" s="83">
        <v>400</v>
      </c>
      <c r="AF58" s="5"/>
      <c r="AG58" s="73">
        <f t="shared" si="0"/>
        <v>803.02222630208428</v>
      </c>
      <c r="AI58" s="53"/>
    </row>
    <row r="59" spans="1:35" ht="17" x14ac:dyDescent="0.2">
      <c r="A59" s="54"/>
      <c r="B59" s="5"/>
      <c r="C59" s="5"/>
      <c r="D59" s="55" t="s">
        <v>6</v>
      </c>
      <c r="E59" s="56">
        <f>RSQ(C49:C56,B49:B56)</f>
        <v>0.86798339105744238</v>
      </c>
      <c r="G59" s="54"/>
      <c r="H59" s="5"/>
      <c r="I59" s="53"/>
      <c r="K59" s="54"/>
      <c r="L59" s="5"/>
      <c r="M59" s="5"/>
      <c r="N59" s="55" t="s">
        <v>6</v>
      </c>
      <c r="O59" s="56">
        <f>RSQ(M31:M56,L31:L56)</f>
        <v>0.99903101818258078</v>
      </c>
      <c r="Q59" s="54"/>
      <c r="R59" s="34"/>
      <c r="S59" s="67"/>
      <c r="T59" s="35"/>
      <c r="U59" s="54"/>
      <c r="V59" s="5"/>
      <c r="W59" s="5"/>
      <c r="X59" s="55" t="s">
        <v>6</v>
      </c>
      <c r="Y59" s="56">
        <f>RSQ(W17:W56,V17:V56)</f>
        <v>0.9996374850932318</v>
      </c>
      <c r="AA59" s="54"/>
      <c r="AB59" s="5"/>
      <c r="AC59" s="53"/>
      <c r="AE59" s="83">
        <v>300</v>
      </c>
      <c r="AF59" s="5"/>
      <c r="AG59" s="73">
        <f t="shared" si="0"/>
        <v>848.2925921808378</v>
      </c>
      <c r="AI59" s="53"/>
    </row>
    <row r="60" spans="1:35" x14ac:dyDescent="0.2">
      <c r="A60" s="54"/>
      <c r="B60" s="5"/>
      <c r="C60" s="5"/>
      <c r="D60" s="5"/>
      <c r="E60" s="53"/>
      <c r="G60" s="54"/>
      <c r="H60" s="5"/>
      <c r="I60" s="53"/>
      <c r="K60" s="54"/>
      <c r="L60" s="5"/>
      <c r="M60" s="5"/>
      <c r="N60" s="5"/>
      <c r="O60" s="53"/>
      <c r="Q60" s="54"/>
      <c r="R60" s="34"/>
      <c r="S60" s="67"/>
      <c r="T60" s="34"/>
      <c r="U60" s="54"/>
      <c r="V60" s="5"/>
      <c r="W60" s="5"/>
      <c r="X60" s="5"/>
      <c r="Y60" s="53"/>
      <c r="AA60" s="54"/>
      <c r="AB60" s="5"/>
      <c r="AC60" s="53"/>
      <c r="AE60" s="83">
        <v>200</v>
      </c>
      <c r="AF60" s="5"/>
      <c r="AG60" s="73">
        <f t="shared" si="0"/>
        <v>896.1150742522326</v>
      </c>
      <c r="AI60" s="53"/>
    </row>
    <row r="61" spans="1:35" x14ac:dyDescent="0.2">
      <c r="A61" s="54"/>
      <c r="B61" s="5"/>
      <c r="C61" s="5"/>
      <c r="D61" s="5"/>
      <c r="E61" s="53"/>
      <c r="G61" s="54"/>
      <c r="H61" s="5"/>
      <c r="I61" s="53"/>
      <c r="K61" s="54"/>
      <c r="L61" s="5"/>
      <c r="M61" s="5"/>
      <c r="N61" s="5"/>
      <c r="O61" s="53"/>
      <c r="Q61" s="54"/>
      <c r="R61" s="34"/>
      <c r="S61" s="67"/>
      <c r="T61" s="34"/>
      <c r="U61" s="54"/>
      <c r="V61" s="5"/>
      <c r="W61" s="5"/>
      <c r="X61" s="5"/>
      <c r="Y61" s="53"/>
      <c r="AA61" s="54"/>
      <c r="AB61" s="5"/>
      <c r="AC61" s="53"/>
      <c r="AE61" s="83">
        <v>150</v>
      </c>
      <c r="AF61" s="5"/>
      <c r="AG61" s="73">
        <f t="shared" si="0"/>
        <v>921.02800835850701</v>
      </c>
      <c r="AI61" s="53"/>
    </row>
    <row r="62" spans="1:35" x14ac:dyDescent="0.2">
      <c r="A62" s="54"/>
      <c r="B62" s="5"/>
      <c r="C62" s="5"/>
      <c r="D62" s="5"/>
      <c r="E62" s="53"/>
      <c r="G62" s="54"/>
      <c r="H62" s="5"/>
      <c r="I62" s="53"/>
      <c r="K62" s="54"/>
      <c r="L62" s="5"/>
      <c r="M62" s="5"/>
      <c r="N62" s="5"/>
      <c r="O62" s="53"/>
      <c r="Q62" s="54"/>
      <c r="R62" s="34"/>
      <c r="S62" s="67"/>
      <c r="T62" s="34"/>
      <c r="U62" s="54"/>
      <c r="V62" s="5"/>
      <c r="W62" s="5"/>
      <c r="X62" s="5"/>
      <c r="Y62" s="53"/>
      <c r="AA62" s="54"/>
      <c r="AB62" s="5"/>
      <c r="AC62" s="53"/>
      <c r="AE62" s="51">
        <v>120</v>
      </c>
      <c r="AF62" s="89">
        <v>950.01806105654896</v>
      </c>
      <c r="AG62" s="73">
        <f t="shared" si="0"/>
        <v>936.30699899606986</v>
      </c>
      <c r="AI62" s="53">
        <f t="shared" ref="AI62:AI69" si="23">(AF62-AG62)^2</f>
        <v>187.99322282630922</v>
      </c>
    </row>
    <row r="63" spans="1:35" x14ac:dyDescent="0.2">
      <c r="A63" s="54"/>
      <c r="B63" s="5"/>
      <c r="C63" s="5"/>
      <c r="D63" s="6" t="s">
        <v>3</v>
      </c>
      <c r="E63" s="57">
        <v>0</v>
      </c>
      <c r="G63" s="54"/>
      <c r="H63" s="5"/>
      <c r="I63" s="53"/>
      <c r="K63" s="54"/>
      <c r="L63" s="5"/>
      <c r="M63" s="5"/>
      <c r="N63" s="6" t="s">
        <v>3</v>
      </c>
      <c r="O63" s="57">
        <v>0</v>
      </c>
      <c r="Q63" s="54"/>
      <c r="R63" s="34"/>
      <c r="S63" s="67"/>
      <c r="T63" s="34"/>
      <c r="U63" s="54"/>
      <c r="V63" s="5"/>
      <c r="W63" s="5"/>
      <c r="X63" s="6" t="s">
        <v>3</v>
      </c>
      <c r="Y63" s="57">
        <v>0</v>
      </c>
      <c r="AA63" s="54"/>
      <c r="AB63" s="5"/>
      <c r="AC63" s="53"/>
      <c r="AE63" s="51">
        <v>90</v>
      </c>
      <c r="AF63" s="89">
        <v>956.19918009106868</v>
      </c>
      <c r="AG63" s="73">
        <f t="shared" si="0"/>
        <v>951.83945375501025</v>
      </c>
      <c r="AI63" s="53">
        <f t="shared" si="23"/>
        <v>19.007213725321456</v>
      </c>
    </row>
    <row r="64" spans="1:35" x14ac:dyDescent="0.2">
      <c r="A64" s="54"/>
      <c r="B64" s="5"/>
      <c r="C64" s="5"/>
      <c r="D64" s="6" t="s">
        <v>4</v>
      </c>
      <c r="E64" s="74">
        <v>5.2645591512689722E-4</v>
      </c>
      <c r="G64" s="54"/>
      <c r="H64" s="5"/>
      <c r="I64" s="53"/>
      <c r="K64" s="54"/>
      <c r="L64" s="5"/>
      <c r="M64" s="5"/>
      <c r="N64" s="6" t="s">
        <v>4</v>
      </c>
      <c r="O64" s="74">
        <v>5.4542803210563871E-4</v>
      </c>
      <c r="Q64" s="54"/>
      <c r="R64" s="34"/>
      <c r="S64" s="67"/>
      <c r="T64" s="34"/>
      <c r="U64" s="54"/>
      <c r="V64" s="5"/>
      <c r="W64" s="5"/>
      <c r="X64" s="6" t="s">
        <v>4</v>
      </c>
      <c r="Y64" s="74">
        <v>5.4784334979581168E-4</v>
      </c>
      <c r="AA64" s="54"/>
      <c r="AB64" s="5"/>
      <c r="AC64" s="53"/>
      <c r="AE64" s="51">
        <v>75</v>
      </c>
      <c r="AF64" s="89">
        <v>957.54270957981498</v>
      </c>
      <c r="AG64" s="73">
        <f t="shared" si="0"/>
        <v>959.70204144750414</v>
      </c>
      <c r="AI64" s="53">
        <f t="shared" si="23"/>
        <v>4.6627141148179616</v>
      </c>
    </row>
    <row r="65" spans="1:35" ht="17" thickBot="1" x14ac:dyDescent="0.25">
      <c r="A65" s="59"/>
      <c r="B65" s="60"/>
      <c r="C65" s="60"/>
      <c r="D65" s="60"/>
      <c r="E65" s="61"/>
      <c r="G65" s="59"/>
      <c r="H65" s="60"/>
      <c r="I65" s="61"/>
      <c r="K65" s="59"/>
      <c r="L65" s="60"/>
      <c r="M65" s="60"/>
      <c r="N65" s="60"/>
      <c r="O65" s="61"/>
      <c r="Q65" s="59"/>
      <c r="R65" s="60"/>
      <c r="S65" s="61"/>
      <c r="U65" s="59"/>
      <c r="V65" s="60"/>
      <c r="W65" s="60"/>
      <c r="X65" s="60"/>
      <c r="Y65" s="61"/>
      <c r="AA65" s="59"/>
      <c r="AB65" s="60"/>
      <c r="AC65" s="61"/>
      <c r="AE65" s="51">
        <v>60</v>
      </c>
      <c r="AF65" s="89">
        <v>964.70186951405219</v>
      </c>
      <c r="AG65" s="73">
        <f t="shared" si="0"/>
        <v>967.62957736732596</v>
      </c>
      <c r="AI65" s="53">
        <f t="shared" si="23"/>
        <v>8.5714732741209261</v>
      </c>
    </row>
    <row r="66" spans="1:35" x14ac:dyDescent="0.2">
      <c r="AE66" s="51">
        <v>45</v>
      </c>
      <c r="AF66" s="89">
        <v>967.28908034098424</v>
      </c>
      <c r="AG66" s="73">
        <f t="shared" si="0"/>
        <v>975.62259801370442</v>
      </c>
      <c r="AI66" s="53">
        <f t="shared" si="23"/>
        <v>69.447516801539521</v>
      </c>
    </row>
    <row r="67" spans="1:35" x14ac:dyDescent="0.2">
      <c r="AE67" s="51">
        <v>30</v>
      </c>
      <c r="AF67" s="89">
        <v>970.5186247273806</v>
      </c>
      <c r="AG67" s="73">
        <f t="shared" ref="AG67:AG68" si="24">$AF$69*(EXP(-$AI$77*AE67))</f>
        <v>983.68164431757384</v>
      </c>
      <c r="AI67" s="53">
        <f t="shared" si="23"/>
        <v>173.2650847318111</v>
      </c>
    </row>
    <row r="68" spans="1:35" x14ac:dyDescent="0.2">
      <c r="AE68" s="51">
        <v>15</v>
      </c>
      <c r="AF68" s="89">
        <v>982.20397527866965</v>
      </c>
      <c r="AG68" s="73">
        <f t="shared" si="24"/>
        <v>991.80726167818204</v>
      </c>
      <c r="AI68" s="53">
        <f t="shared" si="23"/>
        <v>92.223109671059817</v>
      </c>
    </row>
    <row r="69" spans="1:35" x14ac:dyDescent="0.2">
      <c r="AE69" s="51">
        <v>0</v>
      </c>
      <c r="AF69" s="89">
        <v>1000</v>
      </c>
      <c r="AG69" s="73">
        <f>$AF$69*(EXP(-$AI$77*AE69))</f>
        <v>1000</v>
      </c>
      <c r="AI69" s="53">
        <f t="shared" si="23"/>
        <v>0</v>
      </c>
    </row>
    <row r="70" spans="1:35" x14ac:dyDescent="0.2">
      <c r="AE70" s="83"/>
      <c r="AF70" s="5"/>
      <c r="AG70" s="5"/>
      <c r="AI70" s="53">
        <f>SUM(AI3:AI69)</f>
        <v>1313.5922771257067</v>
      </c>
    </row>
    <row r="71" spans="1:35" x14ac:dyDescent="0.2">
      <c r="AE71" s="83"/>
      <c r="AF71" s="5"/>
      <c r="AG71" s="5"/>
      <c r="AI71" s="53"/>
    </row>
    <row r="72" spans="1:35" ht="17" x14ac:dyDescent="0.2">
      <c r="AE72" s="83"/>
      <c r="AF72" s="5"/>
      <c r="AG72" s="5"/>
      <c r="AH72" s="55" t="s">
        <v>6</v>
      </c>
      <c r="AI72" s="56">
        <f>RSQ(AG3:AG69,AF3:AF69)</f>
        <v>0.99973788001054853</v>
      </c>
    </row>
    <row r="73" spans="1:35" x14ac:dyDescent="0.2">
      <c r="AE73" s="83"/>
      <c r="AF73" s="5"/>
      <c r="AG73" s="5"/>
      <c r="AH73" s="5"/>
      <c r="AI73" s="53"/>
    </row>
    <row r="74" spans="1:35" x14ac:dyDescent="0.2">
      <c r="AE74" s="83"/>
      <c r="AF74" s="5"/>
      <c r="AG74" s="5"/>
      <c r="AH74" s="5"/>
      <c r="AI74" s="53"/>
    </row>
    <row r="75" spans="1:35" x14ac:dyDescent="0.2">
      <c r="AE75" s="83"/>
      <c r="AF75" s="5"/>
      <c r="AG75" s="5"/>
      <c r="AH75" s="5"/>
      <c r="AI75" s="53"/>
    </row>
    <row r="76" spans="1:35" x14ac:dyDescent="0.2">
      <c r="AE76" s="83"/>
      <c r="AF76" s="5"/>
      <c r="AG76" s="5"/>
      <c r="AH76" s="122"/>
      <c r="AI76" s="57"/>
    </row>
    <row r="77" spans="1:35" x14ac:dyDescent="0.2">
      <c r="AE77" s="83"/>
      <c r="AF77" s="5"/>
      <c r="AG77" s="5"/>
      <c r="AH77" s="122" t="s">
        <v>20</v>
      </c>
      <c r="AI77" s="74">
        <v>5.4843221584345667E-4</v>
      </c>
    </row>
    <row r="78" spans="1:35" ht="17" thickBot="1" x14ac:dyDescent="0.25">
      <c r="AE78" s="86"/>
      <c r="AF78" s="60"/>
      <c r="AG78" s="60"/>
      <c r="AI78" s="61"/>
    </row>
    <row r="87" spans="31:31" x14ac:dyDescent="0.2">
      <c r="AE87" s="1"/>
    </row>
    <row r="88" spans="31:31" x14ac:dyDescent="0.2">
      <c r="AE88" s="1"/>
    </row>
    <row r="89" spans="31:31" x14ac:dyDescent="0.2">
      <c r="AE89" s="1"/>
    </row>
  </sheetData>
  <sortState xmlns:xlrd2="http://schemas.microsoft.com/office/spreadsheetml/2017/richdata2" ref="H13:I40">
    <sortCondition descending="1" ref="H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88"/>
  <sheetViews>
    <sheetView tabSelected="1" topLeftCell="AC36" zoomScale="80" zoomScaleNormal="80" workbookViewId="0">
      <selection activeCell="AG3" sqref="AG3:AG55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77"/>
    <col min="32" max="16384" width="11.5" style="1"/>
  </cols>
  <sheetData>
    <row r="1" spans="1:35" x14ac:dyDescent="0.2">
      <c r="AH1" s="120"/>
    </row>
    <row r="2" spans="1:35" ht="25" thickBot="1" x14ac:dyDescent="0.35">
      <c r="B2" s="87" t="s">
        <v>11</v>
      </c>
      <c r="D2" s="3"/>
      <c r="AE2" s="40"/>
      <c r="AF2" s="94"/>
      <c r="AG2" s="73"/>
      <c r="AH2" s="121" t="s">
        <v>19</v>
      </c>
      <c r="AI2" s="5"/>
    </row>
    <row r="3" spans="1:35" x14ac:dyDescent="0.2">
      <c r="AA3" s="102">
        <v>12719.917265832541</v>
      </c>
      <c r="AB3" s="103">
        <v>18.533661978901588</v>
      </c>
      <c r="AC3" s="64">
        <f t="shared" ref="AC3:AC9" si="0">$Y$62+($V$55-$Y$62)*EXP(-$Y$63*AA3)</f>
        <v>19.232238996681545</v>
      </c>
      <c r="AE3" s="102">
        <v>12719.917265832541</v>
      </c>
      <c r="AF3" s="103">
        <v>18.533661978901588</v>
      </c>
      <c r="AG3" s="73">
        <f t="shared" ref="AG3:AG54" si="1">$AF$55*(EXP(-$AI$63*AE3))</f>
        <v>19.337390496180394</v>
      </c>
      <c r="AI3" s="50">
        <f t="shared" ref="AI3:AI54" si="2">(AF3-AG3)^2</f>
        <v>0.64597952948718795</v>
      </c>
    </row>
    <row r="4" spans="1:35" x14ac:dyDescent="0.2">
      <c r="AA4" s="104">
        <v>12689.917265832541</v>
      </c>
      <c r="AB4" s="18">
        <v>18.658347127341155</v>
      </c>
      <c r="AC4" s="65">
        <f t="shared" si="0"/>
        <v>19.412299047345229</v>
      </c>
      <c r="AE4" s="104">
        <v>12689.917265832541</v>
      </c>
      <c r="AF4" s="18">
        <v>18.658347127341155</v>
      </c>
      <c r="AG4" s="73">
        <f t="shared" si="1"/>
        <v>19.518184014218523</v>
      </c>
      <c r="AI4" s="53">
        <f t="shared" si="2"/>
        <v>0.73931947203496307</v>
      </c>
    </row>
    <row r="5" spans="1:35" x14ac:dyDescent="0.2">
      <c r="A5" s="40"/>
      <c r="B5" s="37"/>
      <c r="C5" s="4"/>
      <c r="AA5" s="104">
        <v>12674.917265832541</v>
      </c>
      <c r="AB5" s="18">
        <v>18.758074441158303</v>
      </c>
      <c r="AC5" s="65">
        <f t="shared" si="0"/>
        <v>19.502960262990612</v>
      </c>
      <c r="AE5" s="104">
        <v>12674.917265832541</v>
      </c>
      <c r="AF5" s="18">
        <v>18.758074441158303</v>
      </c>
      <c r="AG5" s="73">
        <f t="shared" si="1"/>
        <v>19.609213657381616</v>
      </c>
      <c r="AI5" s="53">
        <f t="shared" si="2"/>
        <v>0.72443796539323535</v>
      </c>
    </row>
    <row r="6" spans="1:35" x14ac:dyDescent="0.2">
      <c r="A6" s="40"/>
      <c r="B6" s="37"/>
      <c r="C6" s="4"/>
      <c r="AA6" s="104">
        <v>12659.917265832541</v>
      </c>
      <c r="AB6" s="18">
        <v>19.1455081211347</v>
      </c>
      <c r="AC6" s="65">
        <f t="shared" si="0"/>
        <v>19.59404489350316</v>
      </c>
      <c r="AE6" s="104">
        <v>12659.917265832541</v>
      </c>
      <c r="AF6" s="18">
        <v>19.1455081211347</v>
      </c>
      <c r="AG6" s="73">
        <f t="shared" si="1"/>
        <v>19.700667848029667</v>
      </c>
      <c r="AI6" s="53">
        <f t="shared" si="2"/>
        <v>0.30820232236609441</v>
      </c>
    </row>
    <row r="7" spans="1:35" x14ac:dyDescent="0.2">
      <c r="A7" s="40"/>
      <c r="B7" s="37"/>
      <c r="C7" s="4"/>
      <c r="AA7" s="104">
        <v>12644.917265832541</v>
      </c>
      <c r="AB7" s="18">
        <v>19.448585675530612</v>
      </c>
      <c r="AC7" s="65">
        <f t="shared" si="0"/>
        <v>19.685554916356342</v>
      </c>
      <c r="AE7" s="104">
        <v>12644.917265832541</v>
      </c>
      <c r="AF7" s="18">
        <v>19.448585675530612</v>
      </c>
      <c r="AG7" s="73">
        <f t="shared" si="1"/>
        <v>19.792548566183278</v>
      </c>
      <c r="AI7" s="53">
        <f t="shared" si="2"/>
        <v>0.11831047014613767</v>
      </c>
    </row>
    <row r="8" spans="1:35" x14ac:dyDescent="0.2">
      <c r="A8" s="40"/>
      <c r="B8" s="37"/>
      <c r="C8" s="4"/>
      <c r="AA8" s="104">
        <v>12629.917265832541</v>
      </c>
      <c r="AB8" s="18">
        <v>19.626875713668337</v>
      </c>
      <c r="AC8" s="65">
        <f t="shared" si="0"/>
        <v>19.777492318259025</v>
      </c>
      <c r="AE8" s="104">
        <v>12629.917265832541</v>
      </c>
      <c r="AF8" s="18">
        <v>19.626875713668337</v>
      </c>
      <c r="AG8" s="73">
        <f t="shared" si="1"/>
        <v>19.884857801097507</v>
      </c>
      <c r="AI8" s="53">
        <f t="shared" si="2"/>
        <v>6.6554757434311829E-2</v>
      </c>
    </row>
    <row r="9" spans="1:35" x14ac:dyDescent="0.2">
      <c r="A9" s="40"/>
      <c r="B9" s="37"/>
      <c r="C9" s="4"/>
      <c r="AA9" s="104">
        <v>12614.917265832541</v>
      </c>
      <c r="AB9" s="18">
        <v>19.841954720664297</v>
      </c>
      <c r="AC9" s="65">
        <f t="shared" si="0"/>
        <v>19.869859095198613</v>
      </c>
      <c r="AE9" s="104">
        <v>12614.917265832541</v>
      </c>
      <c r="AF9" s="18">
        <v>19.841954720664297</v>
      </c>
      <c r="AG9" s="73">
        <f t="shared" si="1"/>
        <v>19.97759755130501</v>
      </c>
      <c r="AI9" s="53">
        <f t="shared" si="2"/>
        <v>1.8398977504225006E-2</v>
      </c>
    </row>
    <row r="10" spans="1:35" x14ac:dyDescent="0.2">
      <c r="A10" s="40"/>
      <c r="B10" s="37"/>
      <c r="C10" s="4"/>
      <c r="AA10" s="104">
        <v>12599.917265832541</v>
      </c>
      <c r="AB10" s="18">
        <v>20</v>
      </c>
      <c r="AC10" s="65">
        <f t="shared" ref="AC10:AC15" si="3">$Y$62+($V$55-$Y$62)*EXP(-$Y$63*AA10)</f>
        <v>19.962657252484355</v>
      </c>
      <c r="AE10" s="104">
        <v>12599.917265832541</v>
      </c>
      <c r="AF10" s="18">
        <v>20</v>
      </c>
      <c r="AG10" s="73">
        <f t="shared" si="1"/>
        <v>20.070769824659241</v>
      </c>
      <c r="AI10" s="53">
        <f t="shared" si="2"/>
        <v>5.008368082299681E-3</v>
      </c>
    </row>
    <row r="11" spans="1:35" x14ac:dyDescent="0.2">
      <c r="A11" s="40"/>
      <c r="B11" s="37"/>
      <c r="C11" s="4"/>
      <c r="AA11" s="54">
        <v>12500</v>
      </c>
      <c r="AB11" s="5"/>
      <c r="AC11" s="65"/>
      <c r="AE11" s="54">
        <v>12500</v>
      </c>
      <c r="AF11" s="5"/>
      <c r="AG11" s="73">
        <f t="shared" si="1"/>
        <v>20.702590276233554</v>
      </c>
      <c r="AI11" s="53"/>
    </row>
    <row r="12" spans="1:35" x14ac:dyDescent="0.2">
      <c r="A12" s="40"/>
      <c r="B12" s="37"/>
      <c r="C12" s="4"/>
      <c r="H12" s="41"/>
      <c r="I12" s="18"/>
      <c r="J12" s="34"/>
      <c r="AA12" s="54">
        <v>12000</v>
      </c>
      <c r="AB12" s="5"/>
      <c r="AC12" s="65"/>
      <c r="AE12" s="54">
        <v>12000</v>
      </c>
      <c r="AF12" s="5"/>
      <c r="AG12" s="73">
        <f t="shared" si="1"/>
        <v>24.17595839620428</v>
      </c>
      <c r="AI12" s="53"/>
    </row>
    <row r="13" spans="1:35" x14ac:dyDescent="0.2">
      <c r="A13" s="40"/>
      <c r="B13" s="37"/>
      <c r="C13" s="4"/>
      <c r="H13" s="42"/>
      <c r="I13" s="18"/>
      <c r="J13" s="34"/>
      <c r="AA13" s="54">
        <v>10000</v>
      </c>
      <c r="AB13" s="5"/>
      <c r="AC13" s="65"/>
      <c r="AE13" s="54">
        <v>10000</v>
      </c>
      <c r="AF13" s="5"/>
      <c r="AG13" s="73">
        <f t="shared" si="1"/>
        <v>44.959321624323685</v>
      </c>
      <c r="AI13" s="53"/>
    </row>
    <row r="14" spans="1:35" ht="17" thickBot="1" x14ac:dyDescent="0.25">
      <c r="A14" s="27"/>
      <c r="B14" s="18"/>
      <c r="C14" s="4"/>
      <c r="H14" s="42"/>
      <c r="I14" s="18"/>
      <c r="J14" s="34"/>
      <c r="AA14" s="76">
        <v>8000</v>
      </c>
      <c r="AB14" s="5"/>
      <c r="AC14" s="65"/>
      <c r="AE14" s="76">
        <v>8000</v>
      </c>
      <c r="AF14" s="5"/>
      <c r="AG14" s="73">
        <f t="shared" si="1"/>
        <v>83.609533396481154</v>
      </c>
      <c r="AI14" s="53"/>
    </row>
    <row r="15" spans="1:35" x14ac:dyDescent="0.2">
      <c r="A15" s="27"/>
      <c r="B15" s="18"/>
      <c r="C15" s="4"/>
      <c r="H15" s="42"/>
      <c r="I15" s="18"/>
      <c r="J15" s="34"/>
      <c r="U15" s="105">
        <v>7555.1280180361073</v>
      </c>
      <c r="V15" s="106">
        <v>93.933873270636028</v>
      </c>
      <c r="W15" s="70">
        <f t="shared" ref="W15:W16" si="4">$Y$62+($V$55-$Y$62)*EXP(-$Y$63*U15)</f>
        <v>95.671275534699831</v>
      </c>
      <c r="X15" s="49"/>
      <c r="Y15" s="50">
        <f t="shared" ref="Y15:Y22" si="5">(V15-W15)^2</f>
        <v>3.018566627174029</v>
      </c>
      <c r="AA15" s="82">
        <v>7555.1280180361073</v>
      </c>
      <c r="AB15" s="16">
        <v>93.933873270636028</v>
      </c>
      <c r="AC15" s="65">
        <f t="shared" si="3"/>
        <v>95.671275534699831</v>
      </c>
      <c r="AE15" s="82">
        <v>7555.1280180361073</v>
      </c>
      <c r="AF15" s="16">
        <v>93.933873270636028</v>
      </c>
      <c r="AG15" s="73">
        <f t="shared" si="1"/>
        <v>95.981619728935783</v>
      </c>
      <c r="AI15" s="53">
        <f t="shared" si="2"/>
        <v>4.1932655574791928</v>
      </c>
    </row>
    <row r="16" spans="1:35" x14ac:dyDescent="0.2">
      <c r="A16" s="27"/>
      <c r="B16" s="18"/>
      <c r="C16" s="4"/>
      <c r="H16" s="42"/>
      <c r="I16" s="18"/>
      <c r="J16" s="34"/>
      <c r="U16" s="82">
        <v>7525.1280180361073</v>
      </c>
      <c r="V16" s="16">
        <v>95.876578306234705</v>
      </c>
      <c r="W16" s="73">
        <f t="shared" si="4"/>
        <v>96.566988962700066</v>
      </c>
      <c r="X16" s="5"/>
      <c r="Y16" s="53">
        <f t="shared" si="5"/>
        <v>0.47666687456092971</v>
      </c>
      <c r="AA16" s="82">
        <v>7525.1280180361073</v>
      </c>
      <c r="AB16" s="16">
        <v>95.876578306234705</v>
      </c>
      <c r="AC16" s="65">
        <f t="shared" ref="AC16:AC22" si="6">$Y$62+($V$55-$Y$62)*EXP(-$Y$63*AA16)</f>
        <v>96.566988962700066</v>
      </c>
      <c r="AE16" s="82">
        <v>7525.1280180361073</v>
      </c>
      <c r="AF16" s="16">
        <v>95.876578306234705</v>
      </c>
      <c r="AG16" s="73">
        <f t="shared" si="1"/>
        <v>96.878992862152472</v>
      </c>
      <c r="AI16" s="53">
        <f t="shared" si="2"/>
        <v>1.0048349419158138</v>
      </c>
    </row>
    <row r="17" spans="1:35" x14ac:dyDescent="0.2">
      <c r="A17" s="27"/>
      <c r="B17" s="18"/>
      <c r="C17" s="4"/>
      <c r="H17" s="42"/>
      <c r="I17" s="18"/>
      <c r="J17" s="34"/>
      <c r="U17" s="82">
        <v>7510.1280180361073</v>
      </c>
      <c r="V17" s="16">
        <v>96.124892830666795</v>
      </c>
      <c r="W17" s="73">
        <f t="shared" ref="W17:W22" si="7">$Y$62+($V$55-$Y$62)*EXP(-$Y$63*U17)</f>
        <v>97.017985549411407</v>
      </c>
      <c r="X17" s="5"/>
      <c r="Y17" s="53">
        <f t="shared" si="5"/>
        <v>0.79761460427464193</v>
      </c>
      <c r="AA17" s="82">
        <v>7510.1280180361073</v>
      </c>
      <c r="AB17" s="16">
        <v>96.124892830666795</v>
      </c>
      <c r="AC17" s="65">
        <f t="shared" si="6"/>
        <v>97.017985549411407</v>
      </c>
      <c r="AE17" s="82">
        <v>7510.1280180361073</v>
      </c>
      <c r="AF17" s="16">
        <v>96.124892830666795</v>
      </c>
      <c r="AG17" s="73">
        <f t="shared" si="1"/>
        <v>97.330820764984836</v>
      </c>
      <c r="AI17" s="53">
        <f t="shared" si="2"/>
        <v>1.4542621827685767</v>
      </c>
    </row>
    <row r="18" spans="1:35" x14ac:dyDescent="0.2">
      <c r="A18" s="15"/>
      <c r="B18" s="33"/>
      <c r="C18" s="4"/>
      <c r="H18" s="42"/>
      <c r="I18" s="18"/>
      <c r="J18" s="34"/>
      <c r="U18" s="82">
        <v>7495.1280180361073</v>
      </c>
      <c r="V18" s="16">
        <v>96.662346321442101</v>
      </c>
      <c r="W18" s="73">
        <f t="shared" si="7"/>
        <v>97.471088424445654</v>
      </c>
      <c r="X18" s="5"/>
      <c r="Y18" s="53">
        <f t="shared" si="5"/>
        <v>0.65406378917060937</v>
      </c>
      <c r="AA18" s="82">
        <v>7495.1280180361073</v>
      </c>
      <c r="AB18" s="16">
        <v>96.662346321442101</v>
      </c>
      <c r="AC18" s="65">
        <f t="shared" si="6"/>
        <v>97.471088424445654</v>
      </c>
      <c r="AE18" s="82">
        <v>7495.1280180361073</v>
      </c>
      <c r="AF18" s="16">
        <v>96.662346321442101</v>
      </c>
      <c r="AG18" s="73">
        <f t="shared" si="1"/>
        <v>97.784755919841089</v>
      </c>
      <c r="AI18" s="53">
        <f t="shared" si="2"/>
        <v>1.2598033065781784</v>
      </c>
    </row>
    <row r="19" spans="1:35" x14ac:dyDescent="0.2">
      <c r="A19" s="15"/>
      <c r="B19" s="33"/>
      <c r="C19" s="4"/>
      <c r="H19" s="43"/>
      <c r="I19" s="16"/>
      <c r="J19" s="34"/>
      <c r="U19" s="82">
        <v>7480.1280180361073</v>
      </c>
      <c r="V19" s="16">
        <v>97.677924576422868</v>
      </c>
      <c r="W19" s="73">
        <f t="shared" si="7"/>
        <v>97.926307424796278</v>
      </c>
      <c r="X19" s="5"/>
      <c r="Y19" s="53">
        <f t="shared" si="5"/>
        <v>6.1694039366088416E-2</v>
      </c>
      <c r="AA19" s="82">
        <v>7480.1280180361073</v>
      </c>
      <c r="AB19" s="16">
        <v>97.677924576422868</v>
      </c>
      <c r="AC19" s="65">
        <f t="shared" si="6"/>
        <v>97.926307424796278</v>
      </c>
      <c r="AE19" s="82">
        <v>7480.1280180361073</v>
      </c>
      <c r="AF19" s="16">
        <v>97.677924576422868</v>
      </c>
      <c r="AG19" s="73">
        <f t="shared" si="1"/>
        <v>98.240808154602675</v>
      </c>
      <c r="AI19" s="53">
        <f t="shared" si="2"/>
        <v>0.31683792258450333</v>
      </c>
    </row>
    <row r="20" spans="1:35" x14ac:dyDescent="0.2">
      <c r="A20" s="15"/>
      <c r="B20" s="33"/>
      <c r="C20" s="4"/>
      <c r="H20" s="42"/>
      <c r="I20" s="18"/>
      <c r="J20" s="34"/>
      <c r="U20" s="82">
        <v>7465.1280180361073</v>
      </c>
      <c r="V20" s="16">
        <v>98.478252331064724</v>
      </c>
      <c r="W20" s="73">
        <f t="shared" si="7"/>
        <v>98.38365243339841</v>
      </c>
      <c r="X20" s="5"/>
      <c r="Y20" s="53">
        <f t="shared" si="5"/>
        <v>8.9491406384769635E-3</v>
      </c>
      <c r="AA20" s="82">
        <v>7465.1280180361073</v>
      </c>
      <c r="AB20" s="16">
        <v>98.478252331064724</v>
      </c>
      <c r="AC20" s="65">
        <f t="shared" si="6"/>
        <v>98.38365243339841</v>
      </c>
      <c r="AE20" s="82">
        <v>7465.1280180361073</v>
      </c>
      <c r="AF20" s="16">
        <v>98.478252331064724</v>
      </c>
      <c r="AG20" s="73">
        <f t="shared" si="1"/>
        <v>98.69898734298684</v>
      </c>
      <c r="AI20" s="53">
        <f t="shared" si="2"/>
        <v>4.8723945488256731E-2</v>
      </c>
    </row>
    <row r="21" spans="1:35" ht="17" thickBot="1" x14ac:dyDescent="0.25">
      <c r="A21" s="15"/>
      <c r="B21" s="33"/>
      <c r="C21" s="4"/>
      <c r="H21" s="42"/>
      <c r="I21" s="18"/>
      <c r="J21" s="34"/>
      <c r="U21" s="82">
        <v>7450.1280180361073</v>
      </c>
      <c r="V21" s="16">
        <v>99.29247264794499</v>
      </c>
      <c r="W21" s="73">
        <f t="shared" si="7"/>
        <v>98.843133379343641</v>
      </c>
      <c r="X21" s="5"/>
      <c r="Y21" s="53">
        <f t="shared" si="5"/>
        <v>0.20190577830719555</v>
      </c>
      <c r="AA21" s="82">
        <v>7450.1280180361073</v>
      </c>
      <c r="AB21" s="16">
        <v>99.29247264794499</v>
      </c>
      <c r="AC21" s="65">
        <f t="shared" si="6"/>
        <v>98.843133379343641</v>
      </c>
      <c r="AE21" s="82">
        <v>7450.1280180361073</v>
      </c>
      <c r="AF21" s="16">
        <v>99.29247264794499</v>
      </c>
      <c r="AG21" s="73">
        <f t="shared" si="1"/>
        <v>99.159303404760081</v>
      </c>
      <c r="AI21" s="53">
        <f t="shared" si="2"/>
        <v>1.7734047330441483E-2</v>
      </c>
    </row>
    <row r="22" spans="1:35" x14ac:dyDescent="0.2">
      <c r="A22" s="15"/>
      <c r="B22" s="33"/>
      <c r="C22" s="4"/>
      <c r="H22" s="43"/>
      <c r="I22" s="16"/>
      <c r="J22" s="34"/>
      <c r="Q22" s="62">
        <v>7500</v>
      </c>
      <c r="R22" s="49"/>
      <c r="S22" s="64">
        <f t="shared" ref="S22:S25" si="8">$O$62+($L$55-$O$62)*EXP(-$O$63*Q22)</f>
        <v>98.000254782027838</v>
      </c>
      <c r="U22" s="82">
        <v>7435.1280180361073</v>
      </c>
      <c r="V22" s="16">
        <v>100</v>
      </c>
      <c r="W22" s="73">
        <f t="shared" si="7"/>
        <v>99.304760238095142</v>
      </c>
      <c r="X22" s="5"/>
      <c r="Y22" s="53">
        <f t="shared" si="5"/>
        <v>0.48335832653352401</v>
      </c>
      <c r="AA22" s="82">
        <v>7435.1280180361073</v>
      </c>
      <c r="AB22" s="16">
        <v>100</v>
      </c>
      <c r="AC22" s="65">
        <f t="shared" si="6"/>
        <v>99.304760238095142</v>
      </c>
      <c r="AE22" s="82">
        <v>7435.1280180361073</v>
      </c>
      <c r="AF22" s="16">
        <v>100</v>
      </c>
      <c r="AG22" s="73">
        <f t="shared" si="1"/>
        <v>99.621766305953116</v>
      </c>
      <c r="AI22" s="53">
        <f t="shared" si="2"/>
        <v>0.1430607273123517</v>
      </c>
    </row>
    <row r="23" spans="1:35" x14ac:dyDescent="0.2">
      <c r="A23" s="15"/>
      <c r="B23" s="33"/>
      <c r="C23" s="4"/>
      <c r="H23" s="42"/>
      <c r="I23" s="18"/>
      <c r="J23" s="34"/>
      <c r="Q23" s="54">
        <v>7400</v>
      </c>
      <c r="R23" s="5"/>
      <c r="S23" s="65">
        <f t="shared" si="8"/>
        <v>101.08285709728501</v>
      </c>
      <c r="U23" s="54">
        <v>7400</v>
      </c>
      <c r="V23" s="5"/>
      <c r="W23" s="73"/>
      <c r="X23" s="5"/>
      <c r="Y23" s="53"/>
      <c r="AA23" s="54">
        <v>7400</v>
      </c>
      <c r="AB23" s="5"/>
      <c r="AC23" s="65"/>
      <c r="AE23" s="54">
        <v>7400</v>
      </c>
      <c r="AF23" s="5"/>
      <c r="AG23" s="73">
        <f t="shared" si="1"/>
        <v>100.71325091973904</v>
      </c>
      <c r="AI23" s="53"/>
    </row>
    <row r="24" spans="1:35" x14ac:dyDescent="0.2">
      <c r="A24" s="15"/>
      <c r="B24" s="33"/>
      <c r="C24" s="4"/>
      <c r="H24" s="43"/>
      <c r="I24" s="16"/>
      <c r="J24" s="34"/>
      <c r="Q24" s="54">
        <v>7000</v>
      </c>
      <c r="R24" s="5"/>
      <c r="S24" s="65">
        <f t="shared" si="8"/>
        <v>114.41388285192544</v>
      </c>
      <c r="U24" s="54">
        <v>7000</v>
      </c>
      <c r="V24" s="5"/>
      <c r="W24" s="73"/>
      <c r="X24" s="5"/>
      <c r="Y24" s="53"/>
      <c r="AA24" s="54">
        <v>7000</v>
      </c>
      <c r="AB24" s="5"/>
      <c r="AC24" s="65"/>
      <c r="AE24" s="54">
        <v>7000</v>
      </c>
      <c r="AF24" s="5"/>
      <c r="AG24" s="73">
        <f t="shared" si="1"/>
        <v>114.01810660216103</v>
      </c>
      <c r="AI24" s="53"/>
    </row>
    <row r="25" spans="1:35" x14ac:dyDescent="0.2">
      <c r="A25" s="15"/>
      <c r="B25" s="33"/>
      <c r="C25" s="4"/>
      <c r="H25" s="43"/>
      <c r="I25" s="16"/>
      <c r="J25" s="34"/>
      <c r="Q25" s="54">
        <v>6500</v>
      </c>
      <c r="R25" s="5"/>
      <c r="S25" s="65">
        <f t="shared" si="8"/>
        <v>133.57655669742996</v>
      </c>
      <c r="U25" s="54">
        <v>6500</v>
      </c>
      <c r="V25" s="5"/>
      <c r="W25" s="73"/>
      <c r="X25" s="5"/>
      <c r="Y25" s="53"/>
      <c r="AA25" s="54">
        <v>6500</v>
      </c>
      <c r="AB25" s="5"/>
      <c r="AC25" s="65"/>
      <c r="AE25" s="54">
        <v>6500</v>
      </c>
      <c r="AF25" s="5"/>
      <c r="AG25" s="73">
        <f t="shared" si="1"/>
        <v>133.14744507078763</v>
      </c>
      <c r="AI25" s="53"/>
    </row>
    <row r="26" spans="1:35" x14ac:dyDescent="0.2">
      <c r="A26" s="15"/>
      <c r="B26" s="33"/>
      <c r="C26" s="4"/>
      <c r="H26" s="43"/>
      <c r="I26" s="16"/>
      <c r="J26" s="34"/>
      <c r="Q26" s="54">
        <v>6000</v>
      </c>
      <c r="R26" s="5"/>
      <c r="S26" s="65">
        <f>$O$62+($L$55-$O$62)*EXP(-$O$63*Q26)</f>
        <v>155.94870180425349</v>
      </c>
      <c r="U26" s="54">
        <v>6000</v>
      </c>
      <c r="V26" s="5"/>
      <c r="W26" s="73"/>
      <c r="X26" s="5"/>
      <c r="Y26" s="53"/>
      <c r="AA26" s="54">
        <v>6000</v>
      </c>
      <c r="AB26" s="5"/>
      <c r="AC26" s="65"/>
      <c r="AE26" s="54">
        <v>6000</v>
      </c>
      <c r="AF26" s="5"/>
      <c r="AG26" s="73">
        <f t="shared" si="1"/>
        <v>155.48620001853629</v>
      </c>
      <c r="AI26" s="53"/>
    </row>
    <row r="27" spans="1:35" x14ac:dyDescent="0.2">
      <c r="A27" s="26"/>
      <c r="B27" s="16"/>
      <c r="C27" s="4"/>
      <c r="H27" s="43"/>
      <c r="I27" s="16"/>
      <c r="J27" s="34"/>
      <c r="Q27" s="54">
        <v>5500</v>
      </c>
      <c r="R27" s="5"/>
      <c r="S27" s="65">
        <f>$O$62+($L$55-$O$62)*EXP(-$O$63*Q27)</f>
        <v>182.06785828085285</v>
      </c>
      <c r="U27" s="54">
        <v>5500</v>
      </c>
      <c r="V27" s="5"/>
      <c r="W27" s="73"/>
      <c r="X27" s="5"/>
      <c r="Y27" s="53"/>
      <c r="AA27" s="54">
        <v>5500</v>
      </c>
      <c r="AB27" s="5"/>
      <c r="AC27" s="65"/>
      <c r="AE27" s="54">
        <v>5500</v>
      </c>
      <c r="AF27" s="5"/>
      <c r="AG27" s="73">
        <f t="shared" si="1"/>
        <v>181.57282990560702</v>
      </c>
      <c r="AI27" s="53"/>
    </row>
    <row r="28" spans="1:35" x14ac:dyDescent="0.2">
      <c r="A28" s="26"/>
      <c r="B28" s="16"/>
      <c r="C28" s="4"/>
      <c r="H28" s="43"/>
      <c r="I28" s="16"/>
      <c r="J28" s="34"/>
      <c r="Q28" s="54">
        <v>5000</v>
      </c>
      <c r="R28" s="5"/>
      <c r="S28" s="65">
        <f>$O$62+($L$55-$O$62)*EXP(-$O$63*Q28)</f>
        <v>212.56159644461101</v>
      </c>
      <c r="U28" s="54">
        <v>5000</v>
      </c>
      <c r="V28" s="5"/>
      <c r="W28" s="73"/>
      <c r="X28" s="5"/>
      <c r="Y28" s="53"/>
      <c r="AA28" s="54">
        <v>5000</v>
      </c>
      <c r="AB28" s="5"/>
      <c r="AC28" s="65"/>
      <c r="AE28" s="54">
        <v>5000</v>
      </c>
      <c r="AF28" s="5"/>
      <c r="AG28" s="73">
        <f t="shared" si="1"/>
        <v>212.03613282722284</v>
      </c>
      <c r="AI28" s="53"/>
    </row>
    <row r="29" spans="1:35" ht="17" thickBot="1" x14ac:dyDescent="0.25">
      <c r="A29" s="26"/>
      <c r="B29" s="16"/>
      <c r="C29" s="4"/>
      <c r="H29" s="43"/>
      <c r="I29" s="16"/>
      <c r="J29" s="34"/>
      <c r="Q29" s="54">
        <v>4500</v>
      </c>
      <c r="R29" s="5"/>
      <c r="S29" s="65">
        <f>$O$62+($L$55-$O$62)*EXP(-$O$63*Q29)</f>
        <v>248.16259558227185</v>
      </c>
      <c r="U29" s="54">
        <v>4500</v>
      </c>
      <c r="V29" s="5"/>
      <c r="W29" s="73"/>
      <c r="X29" s="5"/>
      <c r="Y29" s="53"/>
      <c r="AA29" s="54">
        <v>4500</v>
      </c>
      <c r="AB29" s="5"/>
      <c r="AC29" s="65"/>
      <c r="AE29" s="54">
        <v>4500</v>
      </c>
      <c r="AF29" s="5"/>
      <c r="AG29" s="73">
        <f t="shared" si="1"/>
        <v>247.61040320678143</v>
      </c>
      <c r="AI29" s="53"/>
    </row>
    <row r="30" spans="1:35" x14ac:dyDescent="0.2">
      <c r="A30" s="26"/>
      <c r="B30" s="16"/>
      <c r="C30" s="4"/>
      <c r="H30" s="43"/>
      <c r="I30" s="16"/>
      <c r="J30" s="34"/>
      <c r="K30" s="68"/>
      <c r="L30" s="91"/>
      <c r="M30" s="70"/>
      <c r="N30" s="49"/>
      <c r="O30" s="50"/>
      <c r="Q30" s="54">
        <v>4000</v>
      </c>
      <c r="R30" s="5"/>
      <c r="S30" s="65">
        <f>$O$62+($L$55-$O$62)*EXP(-$O$63*Q30)</f>
        <v>289.72624818508956</v>
      </c>
      <c r="U30" s="54">
        <v>4000</v>
      </c>
      <c r="V30" s="5"/>
      <c r="W30" s="73"/>
      <c r="X30" s="5"/>
      <c r="Y30" s="53"/>
      <c r="AA30" s="54">
        <v>4000</v>
      </c>
      <c r="AB30" s="5"/>
      <c r="AC30" s="65"/>
      <c r="AE30" s="54">
        <v>4000</v>
      </c>
      <c r="AF30" s="5"/>
      <c r="AG30" s="73">
        <f t="shared" si="1"/>
        <v>289.15313139663755</v>
      </c>
      <c r="AI30" s="53"/>
    </row>
    <row r="31" spans="1:35" x14ac:dyDescent="0.2">
      <c r="C31" s="4"/>
      <c r="H31" s="34"/>
      <c r="I31" s="34"/>
      <c r="J31" s="34"/>
      <c r="K31" s="82">
        <v>2392.4668665121239</v>
      </c>
      <c r="L31" s="19">
        <v>467.20573893664931</v>
      </c>
      <c r="M31" s="73">
        <f t="shared" ref="M31:M38" si="9">$O$62+($L$55-$O$62)*EXP(-$O$63*K31)</f>
        <v>476.65695565180863</v>
      </c>
      <c r="N31" s="5"/>
      <c r="O31" s="53">
        <f t="shared" ref="O31:O38" si="10">(L31-M31)^2</f>
        <v>89.325497396906911</v>
      </c>
      <c r="Q31" s="82">
        <v>2392.4668665121239</v>
      </c>
      <c r="R31" s="19">
        <v>467.20573893664931</v>
      </c>
      <c r="S31" s="65">
        <f t="shared" ref="S31:S54" si="11">$O$62+($L$55-$O$62)*EXP(-$O$63*Q31)</f>
        <v>476.65695565180863</v>
      </c>
      <c r="U31" s="82">
        <v>2392.4668665121239</v>
      </c>
      <c r="V31" s="19">
        <v>467.20573893664931</v>
      </c>
      <c r="W31" s="73">
        <f t="shared" ref="W31:W54" si="12">$Y$62+($V$55-$Y$62)*EXP(-$Y$63*U31)</f>
        <v>475.6047594871772</v>
      </c>
      <c r="X31" s="5"/>
      <c r="Y31" s="53">
        <f t="shared" ref="Y31:Y38" si="13">(V31-W31)^2</f>
        <v>70.543546208189881</v>
      </c>
      <c r="AA31" s="82">
        <v>2392.4668665121239</v>
      </c>
      <c r="AB31" s="19">
        <v>467.20573893664931</v>
      </c>
      <c r="AC31" s="65">
        <f t="shared" ref="AC31:AC38" si="14">$Y$62+($V$55-$Y$62)*EXP(-$Y$63*AA31)</f>
        <v>475.6047594871772</v>
      </c>
      <c r="AE31" s="82">
        <v>2392.4668665121239</v>
      </c>
      <c r="AF31" s="19">
        <v>467.20573893664931</v>
      </c>
      <c r="AG31" s="73">
        <f t="shared" si="1"/>
        <v>476.09277275528143</v>
      </c>
      <c r="AI31" s="53">
        <f t="shared" si="2"/>
        <v>78.97937009351098</v>
      </c>
    </row>
    <row r="32" spans="1:35" x14ac:dyDescent="0.2">
      <c r="A32" s="15"/>
      <c r="B32" s="32"/>
      <c r="C32" s="4"/>
      <c r="H32" s="34"/>
      <c r="I32" s="34"/>
      <c r="J32" s="34"/>
      <c r="K32" s="82">
        <v>2362.4668665121239</v>
      </c>
      <c r="L32" s="19">
        <v>470.61173300268598</v>
      </c>
      <c r="M32" s="73">
        <f t="shared" si="9"/>
        <v>481.10628018397762</v>
      </c>
      <c r="N32" s="5"/>
      <c r="O32" s="53">
        <f t="shared" si="10"/>
        <v>110.13552054035624</v>
      </c>
      <c r="Q32" s="82">
        <v>2362.4668665121239</v>
      </c>
      <c r="R32" s="19">
        <v>470.61173300268598</v>
      </c>
      <c r="S32" s="65">
        <f t="shared" si="11"/>
        <v>481.10628018397762</v>
      </c>
      <c r="U32" s="82">
        <v>2362.4668665121239</v>
      </c>
      <c r="V32" s="19">
        <v>470.61173300268598</v>
      </c>
      <c r="W32" s="73">
        <f t="shared" si="12"/>
        <v>480.05756485757246</v>
      </c>
      <c r="X32" s="5"/>
      <c r="Y32" s="53">
        <f t="shared" si="13"/>
        <v>89.223739430788129</v>
      </c>
      <c r="AA32" s="82">
        <v>2362.4668665121239</v>
      </c>
      <c r="AB32" s="19">
        <v>470.61173300268598</v>
      </c>
      <c r="AC32" s="65">
        <f t="shared" si="14"/>
        <v>480.05756485757246</v>
      </c>
      <c r="AE32" s="82">
        <v>2362.4668665121239</v>
      </c>
      <c r="AF32" s="19">
        <v>470.61173300268598</v>
      </c>
      <c r="AG32" s="73">
        <f t="shared" si="1"/>
        <v>480.54396731102861</v>
      </c>
      <c r="AI32" s="53">
        <f t="shared" si="2"/>
        <v>98.649278355818382</v>
      </c>
    </row>
    <row r="33" spans="1:35" x14ac:dyDescent="0.2">
      <c r="A33" s="15"/>
      <c r="B33" s="32"/>
      <c r="C33" s="4"/>
      <c r="H33" s="34"/>
      <c r="I33" s="34"/>
      <c r="J33" s="34"/>
      <c r="K33" s="82">
        <v>2347.4668665121239</v>
      </c>
      <c r="L33" s="19">
        <v>479.27764791608962</v>
      </c>
      <c r="M33" s="73">
        <f t="shared" si="9"/>
        <v>483.34649278270939</v>
      </c>
      <c r="N33" s="5"/>
      <c r="O33" s="53">
        <f t="shared" si="10"/>
        <v>16.555498548618054</v>
      </c>
      <c r="Q33" s="82">
        <v>2347.4668665121239</v>
      </c>
      <c r="R33" s="19">
        <v>479.27764791608962</v>
      </c>
      <c r="S33" s="65">
        <f t="shared" si="11"/>
        <v>483.34649278270939</v>
      </c>
      <c r="U33" s="82">
        <v>2347.4668665121239</v>
      </c>
      <c r="V33" s="19">
        <v>479.27764791608962</v>
      </c>
      <c r="W33" s="73">
        <f t="shared" si="12"/>
        <v>482.29957659990163</v>
      </c>
      <c r="X33" s="5"/>
      <c r="Y33" s="53">
        <f t="shared" si="13"/>
        <v>9.132052970045768</v>
      </c>
      <c r="AA33" s="82">
        <v>2347.4668665121239</v>
      </c>
      <c r="AB33" s="19">
        <v>479.27764791608962</v>
      </c>
      <c r="AC33" s="65">
        <f t="shared" si="14"/>
        <v>482.29957659990163</v>
      </c>
      <c r="AE33" s="82">
        <v>2347.4668665121239</v>
      </c>
      <c r="AF33" s="19">
        <v>479.27764791608962</v>
      </c>
      <c r="AG33" s="73">
        <f t="shared" si="1"/>
        <v>482.78514640005812</v>
      </c>
      <c r="AI33" s="53">
        <f t="shared" si="2"/>
        <v>12.302545615041357</v>
      </c>
    </row>
    <row r="34" spans="1:35" x14ac:dyDescent="0.2">
      <c r="A34" s="15"/>
      <c r="B34" s="32"/>
      <c r="C34" s="4"/>
      <c r="H34" s="34"/>
      <c r="I34" s="34"/>
      <c r="J34" s="34"/>
      <c r="K34" s="82">
        <v>2332.4668665121239</v>
      </c>
      <c r="L34" s="19">
        <v>487.47477261425894</v>
      </c>
      <c r="M34" s="73">
        <f t="shared" si="9"/>
        <v>485.59713665763576</v>
      </c>
      <c r="N34" s="5"/>
      <c r="O34" s="53">
        <f t="shared" si="10"/>
        <v>3.5255167856042458</v>
      </c>
      <c r="Q34" s="82">
        <v>2332.4668665121239</v>
      </c>
      <c r="R34" s="19">
        <v>487.47477261425894</v>
      </c>
      <c r="S34" s="65">
        <f t="shared" si="11"/>
        <v>485.59713665763576</v>
      </c>
      <c r="U34" s="82">
        <v>2332.4668665121239</v>
      </c>
      <c r="V34" s="19">
        <v>487.47477261425894</v>
      </c>
      <c r="W34" s="73">
        <f t="shared" si="12"/>
        <v>484.55205920452045</v>
      </c>
      <c r="X34" s="5"/>
      <c r="Y34" s="53">
        <f t="shared" si="13"/>
        <v>8.5422536754652025</v>
      </c>
      <c r="AA34" s="82">
        <v>2332.4668665121239</v>
      </c>
      <c r="AB34" s="19">
        <v>487.47477261425894</v>
      </c>
      <c r="AC34" s="65">
        <f t="shared" si="14"/>
        <v>484.55205920452045</v>
      </c>
      <c r="AE34" s="82">
        <v>2332.4668665121239</v>
      </c>
      <c r="AF34" s="19">
        <v>487.47477261425894</v>
      </c>
      <c r="AG34" s="73">
        <f t="shared" si="1"/>
        <v>485.03677798469846</v>
      </c>
      <c r="AI34" s="53">
        <f t="shared" si="2"/>
        <v>5.9438178137657331</v>
      </c>
    </row>
    <row r="35" spans="1:35" x14ac:dyDescent="0.2">
      <c r="A35" s="15"/>
      <c r="B35" s="32"/>
      <c r="C35" s="4"/>
      <c r="H35" s="34"/>
      <c r="I35" s="34"/>
      <c r="J35" s="34"/>
      <c r="K35" s="82">
        <v>2317.4668665121239</v>
      </c>
      <c r="L35" s="19">
        <v>492.18530112369598</v>
      </c>
      <c r="M35" s="73">
        <f t="shared" si="9"/>
        <v>487.85826038071946</v>
      </c>
      <c r="N35" s="5"/>
      <c r="O35" s="53">
        <f t="shared" si="10"/>
        <v>18.723281591378807</v>
      </c>
      <c r="Q35" s="82">
        <v>2317.4668665121239</v>
      </c>
      <c r="R35" s="19">
        <v>492.18530112369598</v>
      </c>
      <c r="S35" s="65">
        <f t="shared" si="11"/>
        <v>487.85826038071946</v>
      </c>
      <c r="U35" s="82">
        <v>2317.4668665121239</v>
      </c>
      <c r="V35" s="19">
        <v>492.18530112369598</v>
      </c>
      <c r="W35" s="73">
        <f t="shared" si="12"/>
        <v>486.81506157347303</v>
      </c>
      <c r="X35" s="5"/>
      <c r="Y35" s="53">
        <f t="shared" si="13"/>
        <v>28.839472826778771</v>
      </c>
      <c r="AA35" s="82">
        <v>2317.4668665121239</v>
      </c>
      <c r="AB35" s="19">
        <v>492.18530112369598</v>
      </c>
      <c r="AC35" s="65">
        <f t="shared" si="14"/>
        <v>486.81506157347303</v>
      </c>
      <c r="AE35" s="82">
        <v>2317.4668665121239</v>
      </c>
      <c r="AF35" s="19">
        <v>492.18530112369598</v>
      </c>
      <c r="AG35" s="73">
        <f t="shared" si="1"/>
        <v>487.29891081369306</v>
      </c>
      <c r="AI35" s="53">
        <f t="shared" si="2"/>
        <v>23.876810261690466</v>
      </c>
    </row>
    <row r="36" spans="1:35" x14ac:dyDescent="0.2">
      <c r="A36" s="15"/>
      <c r="B36" s="32"/>
      <c r="C36" s="4"/>
      <c r="H36" s="34"/>
      <c r="I36" s="73"/>
      <c r="J36" s="34"/>
      <c r="K36" s="82">
        <v>2302.4668665121239</v>
      </c>
      <c r="L36" s="19">
        <v>496.75302480205067</v>
      </c>
      <c r="M36" s="73">
        <f t="shared" si="9"/>
        <v>490.12991275009267</v>
      </c>
      <c r="N36" s="5"/>
      <c r="O36" s="53">
        <f t="shared" si="10"/>
        <v>43.865613252791348</v>
      </c>
      <c r="Q36" s="82">
        <v>2302.4668665121239</v>
      </c>
      <c r="R36" s="19">
        <v>496.75302480205067</v>
      </c>
      <c r="S36" s="65">
        <f t="shared" si="11"/>
        <v>490.12991275009267</v>
      </c>
      <c r="U36" s="82">
        <v>2302.4668665121239</v>
      </c>
      <c r="V36" s="19">
        <v>496.75302480205067</v>
      </c>
      <c r="W36" s="73">
        <f t="shared" si="12"/>
        <v>489.08863283719063</v>
      </c>
      <c r="X36" s="5"/>
      <c r="Y36" s="53">
        <f t="shared" si="13"/>
        <v>58.742904191011213</v>
      </c>
      <c r="AA36" s="82">
        <v>2302.4668665121239</v>
      </c>
      <c r="AB36" s="19">
        <v>496.75302480205067</v>
      </c>
      <c r="AC36" s="65">
        <f t="shared" si="14"/>
        <v>489.08863283719063</v>
      </c>
      <c r="AE36" s="82">
        <v>2302.4668665121239</v>
      </c>
      <c r="AF36" s="19">
        <v>496.75302480205067</v>
      </c>
      <c r="AG36" s="73">
        <f t="shared" si="1"/>
        <v>489.57159386314152</v>
      </c>
      <c r="AI36" s="53">
        <f t="shared" si="2"/>
        <v>51.572950330321689</v>
      </c>
    </row>
    <row r="37" spans="1:35" ht="17" thickBot="1" x14ac:dyDescent="0.25">
      <c r="A37" s="15"/>
      <c r="B37" s="32"/>
      <c r="C37" s="4"/>
      <c r="H37" s="34"/>
      <c r="I37" s="73"/>
      <c r="J37" s="34"/>
      <c r="K37" s="82">
        <v>2287.4668665121239</v>
      </c>
      <c r="L37" s="19">
        <v>498.38173060359367</v>
      </c>
      <c r="M37" s="73">
        <f t="shared" si="9"/>
        <v>492.41214279111023</v>
      </c>
      <c r="N37" s="5"/>
      <c r="O37" s="53">
        <f t="shared" si="10"/>
        <v>35.635978650950818</v>
      </c>
      <c r="Q37" s="82">
        <v>2287.4668665121239</v>
      </c>
      <c r="R37" s="19">
        <v>498.38173060359367</v>
      </c>
      <c r="S37" s="65">
        <f t="shared" si="11"/>
        <v>492.41214279111023</v>
      </c>
      <c r="U37" s="82">
        <v>2287.4668665121239</v>
      </c>
      <c r="V37" s="19">
        <v>498.38173060359367</v>
      </c>
      <c r="W37" s="73">
        <f t="shared" si="12"/>
        <v>491.37282235555813</v>
      </c>
      <c r="X37" s="5"/>
      <c r="Y37" s="53">
        <f t="shared" si="13"/>
        <v>49.124794829380605</v>
      </c>
      <c r="AA37" s="82">
        <v>2287.4668665121239</v>
      </c>
      <c r="AB37" s="19">
        <v>498.38173060359367</v>
      </c>
      <c r="AC37" s="65">
        <f t="shared" si="14"/>
        <v>491.37282235555813</v>
      </c>
      <c r="AE37" s="82">
        <v>2287.4668665121239</v>
      </c>
      <c r="AF37" s="19">
        <v>498.38173060359367</v>
      </c>
      <c r="AG37" s="73">
        <f t="shared" si="1"/>
        <v>491.85487633756026</v>
      </c>
      <c r="AI37" s="53">
        <f t="shared" si="2"/>
        <v>42.599826610038534</v>
      </c>
    </row>
    <row r="38" spans="1:35" x14ac:dyDescent="0.2">
      <c r="A38" s="15"/>
      <c r="B38" s="32"/>
      <c r="C38" s="4"/>
      <c r="G38" s="62">
        <v>2300</v>
      </c>
      <c r="H38" s="63"/>
      <c r="I38" s="64">
        <f t="shared" ref="I38" si="15">$E$62+($B$55-$E$62)*EXP(-$E$63*G38)</f>
        <v>495.77170905943944</v>
      </c>
      <c r="J38" s="34"/>
      <c r="K38" s="82">
        <v>2272.4668665121239</v>
      </c>
      <c r="L38" s="19">
        <v>500</v>
      </c>
      <c r="M38" s="73">
        <f t="shared" si="9"/>
        <v>494.70499975740745</v>
      </c>
      <c r="N38" s="5"/>
      <c r="O38" s="53">
        <f t="shared" si="10"/>
        <v>28.037027569055169</v>
      </c>
      <c r="Q38" s="82">
        <v>2272.4668665121239</v>
      </c>
      <c r="R38" s="19">
        <v>500</v>
      </c>
      <c r="S38" s="65">
        <f>$O$62+($L$55-$O$62)*EXP(-$O$63*Q38)</f>
        <v>494.70499975740745</v>
      </c>
      <c r="U38" s="82">
        <v>2272.4668665121239</v>
      </c>
      <c r="V38" s="19">
        <v>500</v>
      </c>
      <c r="W38" s="73">
        <f t="shared" si="12"/>
        <v>493.66767971898582</v>
      </c>
      <c r="X38" s="5"/>
      <c r="Y38" s="53">
        <f t="shared" si="13"/>
        <v>40.098280141343459</v>
      </c>
      <c r="AA38" s="82">
        <v>2272.4668665121239</v>
      </c>
      <c r="AB38" s="19">
        <v>500</v>
      </c>
      <c r="AC38" s="65">
        <f t="shared" si="14"/>
        <v>493.66767971898582</v>
      </c>
      <c r="AE38" s="82">
        <v>2272.4668665121239</v>
      </c>
      <c r="AF38" s="19">
        <v>500</v>
      </c>
      <c r="AG38" s="73">
        <f t="shared" si="1"/>
        <v>494.14880767094741</v>
      </c>
      <c r="AI38" s="53">
        <f t="shared" si="2"/>
        <v>34.23645167156392</v>
      </c>
    </row>
    <row r="39" spans="1:35" x14ac:dyDescent="0.2">
      <c r="A39" s="15"/>
      <c r="B39" s="32"/>
      <c r="C39" s="4"/>
      <c r="G39" s="54">
        <v>2200</v>
      </c>
      <c r="H39" s="45"/>
      <c r="I39" s="65">
        <f t="shared" ref="I39:I47" si="16">$E$62+($B$55-$E$62)*EXP(-$E$63*G39)</f>
        <v>511.12880941426255</v>
      </c>
      <c r="J39" s="34"/>
      <c r="K39" s="54">
        <v>2200</v>
      </c>
      <c r="L39" s="5"/>
      <c r="M39" s="73">
        <f t="shared" ref="M39:M47" si="17">$O$62+($L$55-$O$62)*EXP(-$O$63*K39)</f>
        <v>505.93335620198741</v>
      </c>
      <c r="N39" s="5"/>
      <c r="O39" s="53"/>
      <c r="Q39" s="54">
        <v>2200</v>
      </c>
      <c r="R39" s="5"/>
      <c r="S39" s="65"/>
      <c r="U39" s="54">
        <v>2200</v>
      </c>
      <c r="V39" s="5"/>
      <c r="W39" s="73"/>
      <c r="X39" s="5"/>
      <c r="Y39" s="53"/>
      <c r="AA39" s="54">
        <v>2200</v>
      </c>
      <c r="AB39" s="5"/>
      <c r="AC39" s="65"/>
      <c r="AE39" s="54">
        <v>2200</v>
      </c>
      <c r="AF39" s="5"/>
      <c r="AG39" s="73">
        <f t="shared" si="1"/>
        <v>505.38266932341656</v>
      </c>
      <c r="AI39" s="53"/>
    </row>
    <row r="40" spans="1:35" x14ac:dyDescent="0.2">
      <c r="A40" s="15"/>
      <c r="B40" s="32"/>
      <c r="C40" s="4"/>
      <c r="G40" s="54">
        <v>1900</v>
      </c>
      <c r="H40" s="45"/>
      <c r="I40" s="65">
        <f t="shared" si="16"/>
        <v>560.11373218253357</v>
      </c>
      <c r="J40" s="34"/>
      <c r="K40" s="54">
        <v>1900</v>
      </c>
      <c r="L40" s="5"/>
      <c r="M40" s="73">
        <f t="shared" si="17"/>
        <v>555.19331117388867</v>
      </c>
      <c r="N40" s="5"/>
      <c r="O40" s="53"/>
      <c r="Q40" s="54">
        <v>1900</v>
      </c>
      <c r="R40" s="5"/>
      <c r="S40" s="65"/>
      <c r="U40" s="54">
        <v>1900</v>
      </c>
      <c r="V40" s="5"/>
      <c r="W40" s="73"/>
      <c r="X40" s="5"/>
      <c r="Y40" s="53"/>
      <c r="AA40" s="54">
        <v>1900</v>
      </c>
      <c r="AB40" s="5"/>
      <c r="AC40" s="65"/>
      <c r="AE40" s="54">
        <v>1900</v>
      </c>
      <c r="AF40" s="5"/>
      <c r="AG40" s="73">
        <f t="shared" si="1"/>
        <v>554.67137331117294</v>
      </c>
      <c r="AI40" s="53"/>
    </row>
    <row r="41" spans="1:35" x14ac:dyDescent="0.2">
      <c r="B41" s="19"/>
      <c r="C41" s="4"/>
      <c r="G41" s="54">
        <v>1700</v>
      </c>
      <c r="H41" s="45"/>
      <c r="I41" s="65">
        <f t="shared" si="16"/>
        <v>595.35151109033575</v>
      </c>
      <c r="J41" s="34"/>
      <c r="K41" s="54">
        <v>1700</v>
      </c>
      <c r="L41" s="19"/>
      <c r="M41" s="73">
        <f t="shared" si="17"/>
        <v>590.66989036023699</v>
      </c>
      <c r="N41" s="5"/>
      <c r="O41" s="53"/>
      <c r="Q41" s="54">
        <v>1700</v>
      </c>
      <c r="R41" s="19"/>
      <c r="S41" s="65"/>
      <c r="U41" s="54">
        <v>1700</v>
      </c>
      <c r="V41" s="19"/>
      <c r="W41" s="73"/>
      <c r="X41" s="5"/>
      <c r="Y41" s="53"/>
      <c r="AA41" s="54">
        <v>1700</v>
      </c>
      <c r="AB41" s="19"/>
      <c r="AC41" s="65"/>
      <c r="AE41" s="54">
        <v>1700</v>
      </c>
      <c r="AF41" s="19"/>
      <c r="AG41" s="73">
        <f t="shared" si="1"/>
        <v>590.17302785303616</v>
      </c>
      <c r="AI41" s="53"/>
    </row>
    <row r="42" spans="1:35" x14ac:dyDescent="0.2">
      <c r="B42" s="19"/>
      <c r="C42" s="4"/>
      <c r="G42" s="54">
        <v>1500</v>
      </c>
      <c r="H42" s="45"/>
      <c r="I42" s="65">
        <f t="shared" si="16"/>
        <v>632.80616309195909</v>
      </c>
      <c r="J42" s="34"/>
      <c r="K42" s="54">
        <v>1500</v>
      </c>
      <c r="L42" s="19"/>
      <c r="M42" s="73">
        <f t="shared" si="17"/>
        <v>628.41340548661674</v>
      </c>
      <c r="N42" s="5"/>
      <c r="O42" s="53"/>
      <c r="Q42" s="54">
        <v>1500</v>
      </c>
      <c r="R42" s="19"/>
      <c r="S42" s="65"/>
      <c r="U42" s="54">
        <v>1500</v>
      </c>
      <c r="V42" s="19"/>
      <c r="W42" s="73"/>
      <c r="X42" s="5"/>
      <c r="Y42" s="53"/>
      <c r="AA42" s="54">
        <v>1500</v>
      </c>
      <c r="AB42" s="19"/>
      <c r="AC42" s="65"/>
      <c r="AE42" s="54">
        <v>1500</v>
      </c>
      <c r="AF42" s="19"/>
      <c r="AG42" s="73">
        <f t="shared" si="1"/>
        <v>627.94696024418863</v>
      </c>
      <c r="AI42" s="53"/>
    </row>
    <row r="43" spans="1:35" x14ac:dyDescent="0.2">
      <c r="B43" s="19"/>
      <c r="C43" s="4"/>
      <c r="G43" s="54">
        <v>1300</v>
      </c>
      <c r="H43" s="45"/>
      <c r="I43" s="65">
        <f t="shared" si="16"/>
        <v>672.61715572668754</v>
      </c>
      <c r="J43" s="34"/>
      <c r="K43" s="54">
        <v>1300</v>
      </c>
      <c r="L43" s="19"/>
      <c r="M43" s="73">
        <f t="shared" si="17"/>
        <v>668.56871264327344</v>
      </c>
      <c r="N43" s="5"/>
      <c r="O43" s="53"/>
      <c r="Q43" s="54">
        <v>1300</v>
      </c>
      <c r="R43" s="19"/>
      <c r="S43" s="65"/>
      <c r="U43" s="54">
        <v>1300</v>
      </c>
      <c r="V43" s="19"/>
      <c r="W43" s="73"/>
      <c r="X43" s="5"/>
      <c r="Y43" s="53"/>
      <c r="AA43" s="54">
        <v>1300</v>
      </c>
      <c r="AB43" s="19"/>
      <c r="AC43" s="65"/>
      <c r="AE43" s="54">
        <v>1300</v>
      </c>
      <c r="AF43" s="19"/>
      <c r="AG43" s="73">
        <f t="shared" si="1"/>
        <v>668.13860727316876</v>
      </c>
      <c r="AI43" s="53"/>
    </row>
    <row r="44" spans="1:35" x14ac:dyDescent="0.2">
      <c r="B44" s="19"/>
      <c r="C44" s="4"/>
      <c r="G44" s="54">
        <v>1100</v>
      </c>
      <c r="H44" s="45"/>
      <c r="I44" s="65">
        <f t="shared" si="16"/>
        <v>714.93273069168015</v>
      </c>
      <c r="J44" s="34"/>
      <c r="K44" s="54">
        <v>1100</v>
      </c>
      <c r="L44" s="19"/>
      <c r="M44" s="73">
        <f t="shared" si="17"/>
        <v>711.28992415328605</v>
      </c>
      <c r="N44" s="5"/>
      <c r="O44" s="53"/>
      <c r="Q44" s="54">
        <v>1100</v>
      </c>
      <c r="R44" s="19"/>
      <c r="S44" s="65"/>
      <c r="U44" s="54">
        <v>1100</v>
      </c>
      <c r="V44" s="19"/>
      <c r="W44" s="73"/>
      <c r="X44" s="5"/>
      <c r="Y44" s="53"/>
      <c r="AA44" s="54">
        <v>1100</v>
      </c>
      <c r="AB44" s="19"/>
      <c r="AC44" s="65"/>
      <c r="AE44" s="54">
        <v>1100</v>
      </c>
      <c r="AF44" s="19"/>
      <c r="AG44" s="73">
        <f t="shared" si="1"/>
        <v>710.90271438743048</v>
      </c>
      <c r="AI44" s="53"/>
    </row>
    <row r="45" spans="1:35" x14ac:dyDescent="0.2">
      <c r="B45" s="19"/>
      <c r="C45" s="4"/>
      <c r="G45" s="54">
        <v>900</v>
      </c>
      <c r="H45" s="45"/>
      <c r="I45" s="65">
        <f t="shared" si="16"/>
        <v>759.91045584028416</v>
      </c>
      <c r="J45" s="34"/>
      <c r="K45" s="54">
        <v>900</v>
      </c>
      <c r="L45" s="19"/>
      <c r="M45" s="73">
        <f t="shared" si="17"/>
        <v>756.74100004128843</v>
      </c>
      <c r="N45" s="5"/>
      <c r="O45" s="53"/>
      <c r="Q45" s="54">
        <v>900</v>
      </c>
      <c r="R45" s="19"/>
      <c r="S45" s="65"/>
      <c r="U45" s="54">
        <v>900</v>
      </c>
      <c r="V45" s="19"/>
      <c r="W45" s="73"/>
      <c r="X45" s="5"/>
      <c r="Y45" s="53"/>
      <c r="AA45" s="54">
        <v>900</v>
      </c>
      <c r="AB45" s="19"/>
      <c r="AC45" s="65"/>
      <c r="AE45" s="54">
        <v>900</v>
      </c>
      <c r="AF45" s="19"/>
      <c r="AG45" s="73">
        <f t="shared" si="1"/>
        <v>756.40393149260228</v>
      </c>
      <c r="AI45" s="53"/>
    </row>
    <row r="46" spans="1:35" x14ac:dyDescent="0.2">
      <c r="B46" s="2" t="s">
        <v>17</v>
      </c>
      <c r="C46" s="77" t="s">
        <v>8</v>
      </c>
      <c r="G46" s="66">
        <v>600</v>
      </c>
      <c r="H46" s="45"/>
      <c r="I46" s="65">
        <f t="shared" si="16"/>
        <v>832.73780249835193</v>
      </c>
      <c r="J46" s="34"/>
      <c r="K46" s="66">
        <v>600</v>
      </c>
      <c r="L46" s="19"/>
      <c r="M46" s="73">
        <f t="shared" si="17"/>
        <v>830.42071917912472</v>
      </c>
      <c r="N46" s="5"/>
      <c r="O46" s="53"/>
      <c r="Q46" s="66">
        <v>600</v>
      </c>
      <c r="R46" s="19"/>
      <c r="S46" s="65"/>
      <c r="U46" s="66">
        <v>600</v>
      </c>
      <c r="V46" s="19"/>
      <c r="W46" s="73"/>
      <c r="X46" s="5"/>
      <c r="Y46" s="53"/>
      <c r="AA46" s="66">
        <v>600</v>
      </c>
      <c r="AB46" s="19"/>
      <c r="AC46" s="65"/>
      <c r="AE46" s="66">
        <v>600</v>
      </c>
      <c r="AF46" s="19"/>
      <c r="AG46" s="73">
        <f t="shared" si="1"/>
        <v>830.17410949341433</v>
      </c>
      <c r="AI46" s="53"/>
    </row>
    <row r="47" spans="1:35" ht="17" thickBot="1" x14ac:dyDescent="0.25">
      <c r="B47" s="13"/>
      <c r="C47" s="38"/>
      <c r="G47" s="66">
        <v>500</v>
      </c>
      <c r="H47" s="22"/>
      <c r="I47" s="65">
        <f t="shared" si="16"/>
        <v>858.5328161478476</v>
      </c>
      <c r="J47" s="34"/>
      <c r="K47" s="66">
        <v>500</v>
      </c>
      <c r="L47" s="13"/>
      <c r="M47" s="73">
        <f t="shared" si="17"/>
        <v>856.54163934686017</v>
      </c>
      <c r="N47" s="5"/>
      <c r="O47" s="53"/>
      <c r="Q47" s="66">
        <v>500</v>
      </c>
      <c r="R47" s="13"/>
      <c r="S47" s="65"/>
      <c r="U47" s="66">
        <v>500</v>
      </c>
      <c r="V47" s="13"/>
      <c r="W47" s="73"/>
      <c r="X47" s="5"/>
      <c r="Y47" s="53"/>
      <c r="AA47" s="66">
        <v>500</v>
      </c>
      <c r="AB47" s="13"/>
      <c r="AC47" s="65"/>
      <c r="AE47" s="66">
        <v>500</v>
      </c>
      <c r="AF47" s="13"/>
      <c r="AG47" s="73">
        <f t="shared" si="1"/>
        <v>856.32966176364494</v>
      </c>
      <c r="AI47" s="53"/>
    </row>
    <row r="48" spans="1:35" x14ac:dyDescent="0.2">
      <c r="A48" s="47">
        <v>120</v>
      </c>
      <c r="B48" s="95">
        <v>962.97927292646943</v>
      </c>
      <c r="C48" s="70">
        <f t="shared" ref="C48:C54" si="18">$E$62+($B$55-$E$62)*EXP(-$E$63*A48)</f>
        <v>964.05465506413429</v>
      </c>
      <c r="D48" s="49"/>
      <c r="E48" s="50">
        <f t="shared" ref="E48:E54" si="19">(B48-C48)^2</f>
        <v>1.1564467420086444</v>
      </c>
      <c r="G48" s="51">
        <v>120</v>
      </c>
      <c r="H48" s="89">
        <v>962.97927292646943</v>
      </c>
      <c r="I48" s="65">
        <f t="shared" ref="I48:I54" si="20">$E$62+($B$55-$E$62)*EXP(-$E$63*G48)</f>
        <v>964.05465506413429</v>
      </c>
      <c r="J48" s="34"/>
      <c r="K48" s="51">
        <v>120</v>
      </c>
      <c r="L48" s="89">
        <v>962.97927292646943</v>
      </c>
      <c r="M48" s="73">
        <f>$O$62+($L$55-$O$62)*EXP(-$O$63*K48)</f>
        <v>963.51756276073786</v>
      </c>
      <c r="N48" s="5"/>
      <c r="O48" s="53">
        <f t="shared" ref="O48:O54" si="21">(L48-M48)^2</f>
        <v>0.28975594567672919</v>
      </c>
      <c r="Q48" s="51">
        <v>120</v>
      </c>
      <c r="R48" s="89">
        <v>962.97927292646943</v>
      </c>
      <c r="S48" s="65">
        <f t="shared" si="11"/>
        <v>963.51756276073786</v>
      </c>
      <c r="U48" s="51">
        <v>120</v>
      </c>
      <c r="V48" s="89">
        <v>962.97927292646943</v>
      </c>
      <c r="W48" s="73">
        <f t="shared" si="12"/>
        <v>963.41077009114576</v>
      </c>
      <c r="X48" s="5"/>
      <c r="Y48" s="53">
        <f t="shared" ref="Y48:Y54" si="22">(V48-W48)^2</f>
        <v>0.18618980312371158</v>
      </c>
      <c r="AA48" s="51">
        <v>120</v>
      </c>
      <c r="AB48" s="89">
        <v>962.97927292646943</v>
      </c>
      <c r="AC48" s="65">
        <f t="shared" ref="AC48:AC54" si="23">$Y$62+($V$55-$Y$62)*EXP(-$Y$63*AA48)</f>
        <v>963.41077009114576</v>
      </c>
      <c r="AE48" s="51">
        <v>120</v>
      </c>
      <c r="AF48" s="89">
        <v>962.97927292646943</v>
      </c>
      <c r="AG48" s="73">
        <f t="shared" si="1"/>
        <v>963.46032888196407</v>
      </c>
      <c r="AI48" s="53">
        <f t="shared" si="2"/>
        <v>0.2314148323168605</v>
      </c>
    </row>
    <row r="49" spans="1:35" x14ac:dyDescent="0.2">
      <c r="A49" s="51">
        <v>90</v>
      </c>
      <c r="B49" s="89">
        <v>972.55031389807573</v>
      </c>
      <c r="C49" s="73">
        <f t="shared" si="18"/>
        <v>972.91800816637999</v>
      </c>
      <c r="D49" s="5"/>
      <c r="E49" s="53">
        <f t="shared" si="19"/>
        <v>0.13519907494380701</v>
      </c>
      <c r="G49" s="51">
        <v>90</v>
      </c>
      <c r="H49" s="89">
        <v>972.55031389807573</v>
      </c>
      <c r="I49" s="65">
        <f t="shared" si="20"/>
        <v>972.91800816637999</v>
      </c>
      <c r="J49" s="34"/>
      <c r="K49" s="51">
        <v>90</v>
      </c>
      <c r="L49" s="89">
        <v>972.55031389807573</v>
      </c>
      <c r="M49" s="73">
        <f t="shared" ref="M49:M54" si="24">$O$62+($L$55-$O$62)*EXP(-$O$63*K49)</f>
        <v>972.51145717124678</v>
      </c>
      <c r="N49" s="5"/>
      <c r="O49" s="53">
        <f t="shared" si="21"/>
        <v>1.5098452198599123E-3</v>
      </c>
      <c r="Q49" s="51">
        <v>90</v>
      </c>
      <c r="R49" s="89">
        <v>972.55031389807573</v>
      </c>
      <c r="S49" s="65">
        <f t="shared" si="11"/>
        <v>972.51145717124678</v>
      </c>
      <c r="U49" s="51">
        <v>90</v>
      </c>
      <c r="V49" s="89">
        <v>972.55031389807573</v>
      </c>
      <c r="W49" s="73">
        <f t="shared" si="12"/>
        <v>972.43061391185108</v>
      </c>
      <c r="X49" s="5"/>
      <c r="Y49" s="53">
        <f t="shared" si="22"/>
        <v>1.4328086702180377E-2</v>
      </c>
      <c r="AA49" s="51">
        <v>90</v>
      </c>
      <c r="AB49" s="89">
        <v>972.55031389807573</v>
      </c>
      <c r="AC49" s="65">
        <f t="shared" si="23"/>
        <v>972.43061391185108</v>
      </c>
      <c r="AE49" s="51">
        <v>90</v>
      </c>
      <c r="AF49" s="89">
        <v>972.55031389807573</v>
      </c>
      <c r="AG49" s="73">
        <f t="shared" si="1"/>
        <v>972.46813075591137</v>
      </c>
      <c r="AI49" s="53">
        <f t="shared" si="2"/>
        <v>6.7540688560063771E-3</v>
      </c>
    </row>
    <row r="50" spans="1:35" x14ac:dyDescent="0.2">
      <c r="A50" s="51">
        <v>75</v>
      </c>
      <c r="B50" s="89">
        <v>977.40440335201674</v>
      </c>
      <c r="C50" s="73">
        <f t="shared" si="18"/>
        <v>977.38019610937033</v>
      </c>
      <c r="D50" s="5"/>
      <c r="E50" s="53">
        <f t="shared" si="19"/>
        <v>5.8599059654226501E-4</v>
      </c>
      <c r="G50" s="51">
        <v>75</v>
      </c>
      <c r="H50" s="89">
        <v>977.40440335201674</v>
      </c>
      <c r="I50" s="65">
        <f t="shared" si="20"/>
        <v>977.38019610937033</v>
      </c>
      <c r="J50" s="44"/>
      <c r="K50" s="51">
        <v>75</v>
      </c>
      <c r="L50" s="89">
        <v>977.40440335201674</v>
      </c>
      <c r="M50" s="73">
        <f t="shared" si="24"/>
        <v>977.03983792306929</v>
      </c>
      <c r="N50" s="5"/>
      <c r="O50" s="53">
        <f t="shared" si="21"/>
        <v>0.13290795198364391</v>
      </c>
      <c r="Q50" s="51">
        <v>75</v>
      </c>
      <c r="R50" s="89">
        <v>977.40440335201674</v>
      </c>
      <c r="S50" s="65">
        <f t="shared" si="11"/>
        <v>977.03983792306929</v>
      </c>
      <c r="U50" s="51">
        <v>75</v>
      </c>
      <c r="V50" s="89">
        <v>977.40440335201674</v>
      </c>
      <c r="W50" s="73">
        <f t="shared" si="12"/>
        <v>976.97215437406112</v>
      </c>
      <c r="X50" s="5"/>
      <c r="Y50" s="53">
        <f t="shared" si="22"/>
        <v>0.18683917894368113</v>
      </c>
      <c r="AA50" s="51">
        <v>75</v>
      </c>
      <c r="AB50" s="89">
        <v>977.40440335201674</v>
      </c>
      <c r="AC50" s="65">
        <f t="shared" si="23"/>
        <v>976.97215437406112</v>
      </c>
      <c r="AE50" s="51">
        <v>75</v>
      </c>
      <c r="AF50" s="89">
        <v>977.40440335201674</v>
      </c>
      <c r="AG50" s="73">
        <f t="shared" si="1"/>
        <v>977.00356432215381</v>
      </c>
      <c r="AI50" s="53">
        <f t="shared" si="2"/>
        <v>0.16067192786146012</v>
      </c>
    </row>
    <row r="51" spans="1:35" x14ac:dyDescent="0.2">
      <c r="A51" s="51">
        <v>60</v>
      </c>
      <c r="B51" s="89">
        <v>981.45145546178571</v>
      </c>
      <c r="C51" s="73">
        <f t="shared" si="18"/>
        <v>981.86284941642145</v>
      </c>
      <c r="D51" s="5"/>
      <c r="E51" s="53">
        <f t="shared" si="19"/>
        <v>0.16924498591083451</v>
      </c>
      <c r="G51" s="51">
        <v>60</v>
      </c>
      <c r="H51" s="89">
        <v>981.45145546178571</v>
      </c>
      <c r="I51" s="65">
        <f t="shared" si="20"/>
        <v>981.86284941642145</v>
      </c>
      <c r="J51" s="34"/>
      <c r="K51" s="51">
        <v>60</v>
      </c>
      <c r="L51" s="89">
        <v>981.45145546178571</v>
      </c>
      <c r="M51" s="73">
        <f t="shared" si="24"/>
        <v>981.58930452645916</v>
      </c>
      <c r="N51" s="5"/>
      <c r="O51" s="53">
        <f t="shared" si="21"/>
        <v>1.9002364631343971E-2</v>
      </c>
      <c r="Q51" s="51">
        <v>60</v>
      </c>
      <c r="R51" s="89">
        <v>981.45145546178571</v>
      </c>
      <c r="S51" s="65">
        <f t="shared" si="11"/>
        <v>981.58930452645916</v>
      </c>
      <c r="U51" s="51">
        <v>60</v>
      </c>
      <c r="V51" s="89">
        <v>981.45145546178571</v>
      </c>
      <c r="W51" s="73">
        <f t="shared" si="12"/>
        <v>981.53490518225874</v>
      </c>
      <c r="X51" s="5"/>
      <c r="Y51" s="53">
        <f t="shared" si="22"/>
        <v>6.9638558470263246E-3</v>
      </c>
      <c r="AA51" s="51">
        <v>60</v>
      </c>
      <c r="AB51" s="89">
        <v>981.45145546178571</v>
      </c>
      <c r="AC51" s="65">
        <f t="shared" si="23"/>
        <v>981.53490518225874</v>
      </c>
      <c r="AE51" s="51">
        <v>60</v>
      </c>
      <c r="AF51" s="89">
        <v>981.45145546178571</v>
      </c>
      <c r="AG51" s="73">
        <f t="shared" si="1"/>
        <v>981.56015041461626</v>
      </c>
      <c r="AI51" s="53">
        <f t="shared" si="2"/>
        <v>1.1814592770834784E-2</v>
      </c>
    </row>
    <row r="52" spans="1:35" x14ac:dyDescent="0.2">
      <c r="A52" s="51">
        <v>45</v>
      </c>
      <c r="B52" s="89">
        <v>985.35646665346667</v>
      </c>
      <c r="C52" s="73">
        <f t="shared" si="18"/>
        <v>986.36606194981175</v>
      </c>
      <c r="D52" s="5"/>
      <c r="E52" s="53">
        <f t="shared" si="19"/>
        <v>1.0192826624021154</v>
      </c>
      <c r="G52" s="51">
        <v>45</v>
      </c>
      <c r="H52" s="89">
        <v>985.35646665346667</v>
      </c>
      <c r="I52" s="65">
        <f t="shared" si="20"/>
        <v>986.36606194981175</v>
      </c>
      <c r="J52" s="34"/>
      <c r="K52" s="51">
        <v>45</v>
      </c>
      <c r="L52" s="89">
        <v>985.35646665346667</v>
      </c>
      <c r="M52" s="73">
        <f t="shared" si="24"/>
        <v>986.15995516510748</v>
      </c>
      <c r="N52" s="5"/>
      <c r="O52" s="53">
        <f t="shared" si="21"/>
        <v>0.64559378833876035</v>
      </c>
      <c r="Q52" s="51">
        <v>45</v>
      </c>
      <c r="R52" s="89">
        <v>985.35646665346667</v>
      </c>
      <c r="S52" s="65">
        <f t="shared" si="11"/>
        <v>986.15995516510748</v>
      </c>
      <c r="U52" s="51">
        <v>45</v>
      </c>
      <c r="V52" s="89">
        <v>985.35646665346667</v>
      </c>
      <c r="W52" s="73">
        <f t="shared" si="12"/>
        <v>986.11896539507393</v>
      </c>
      <c r="X52" s="5"/>
      <c r="Y52" s="53">
        <f t="shared" si="22"/>
        <v>0.58140433095265498</v>
      </c>
      <c r="AA52" s="51">
        <v>45</v>
      </c>
      <c r="AB52" s="89">
        <v>985.35646665346667</v>
      </c>
      <c r="AC52" s="65">
        <f t="shared" si="23"/>
        <v>986.11896539507393</v>
      </c>
      <c r="AE52" s="51">
        <v>45</v>
      </c>
      <c r="AF52" s="89">
        <v>985.35646665346667</v>
      </c>
      <c r="AG52" s="73">
        <f t="shared" si="1"/>
        <v>986.1379876852485</v>
      </c>
      <c r="AI52" s="53">
        <f t="shared" si="2"/>
        <v>0.61077512311734472</v>
      </c>
    </row>
    <row r="53" spans="1:35" x14ac:dyDescent="0.2">
      <c r="A53" s="51">
        <v>30</v>
      </c>
      <c r="B53" s="89">
        <v>996.92846056425333</v>
      </c>
      <c r="C53" s="73">
        <f t="shared" si="18"/>
        <v>990.88992800230915</v>
      </c>
      <c r="D53" s="5"/>
      <c r="E53" s="53">
        <f t="shared" si="19"/>
        <v>36.463875501660141</v>
      </c>
      <c r="G53" s="51">
        <v>30</v>
      </c>
      <c r="H53" s="89">
        <v>996.92846056425333</v>
      </c>
      <c r="I53" s="65">
        <f t="shared" si="20"/>
        <v>990.88992800230915</v>
      </c>
      <c r="J53" s="34"/>
      <c r="K53" s="51">
        <v>30</v>
      </c>
      <c r="L53" s="89">
        <v>996.92846056425333</v>
      </c>
      <c r="M53" s="73">
        <f t="shared" si="24"/>
        <v>990.75188847988534</v>
      </c>
      <c r="N53" s="5"/>
      <c r="O53" s="53">
        <f t="shared" si="21"/>
        <v>38.150042713393937</v>
      </c>
      <c r="Q53" s="51">
        <v>30</v>
      </c>
      <c r="R53" s="89">
        <v>996.92846056425333</v>
      </c>
      <c r="S53" s="65">
        <f t="shared" si="11"/>
        <v>990.75188847988534</v>
      </c>
      <c r="U53" s="51">
        <v>30</v>
      </c>
      <c r="V53" s="89">
        <v>996.92846056425333</v>
      </c>
      <c r="W53" s="73">
        <f t="shared" si="12"/>
        <v>990.72443453377025</v>
      </c>
      <c r="X53" s="5"/>
      <c r="Y53" s="53">
        <f t="shared" si="22"/>
        <v>38.489938986911618</v>
      </c>
      <c r="AA53" s="51">
        <v>30</v>
      </c>
      <c r="AB53" s="89">
        <v>996.92846056425333</v>
      </c>
      <c r="AC53" s="65">
        <f t="shared" si="23"/>
        <v>990.72443453377025</v>
      </c>
      <c r="AE53" s="51">
        <v>30</v>
      </c>
      <c r="AF53" s="89">
        <v>996.92846056425333</v>
      </c>
      <c r="AG53" s="73">
        <f t="shared" si="1"/>
        <v>990.73717524609742</v>
      </c>
      <c r="AI53" s="53">
        <f t="shared" si="2"/>
        <v>38.332013890812874</v>
      </c>
    </row>
    <row r="54" spans="1:35" x14ac:dyDescent="0.2">
      <c r="A54" s="51">
        <v>15</v>
      </c>
      <c r="B54" s="89">
        <v>998.40622515148004</v>
      </c>
      <c r="C54" s="73">
        <f t="shared" si="18"/>
        <v>995.43454229914539</v>
      </c>
      <c r="D54" s="5"/>
      <c r="E54" s="53">
        <f t="shared" si="19"/>
        <v>8.8308989748598137</v>
      </c>
      <c r="G54" s="51">
        <v>15</v>
      </c>
      <c r="H54" s="89">
        <v>998.40622515148004</v>
      </c>
      <c r="I54" s="65">
        <f t="shared" si="20"/>
        <v>995.43454229914539</v>
      </c>
      <c r="J54" s="34"/>
      <c r="K54" s="51">
        <v>15</v>
      </c>
      <c r="L54" s="89">
        <v>998.40622515148004</v>
      </c>
      <c r="M54" s="73">
        <f t="shared" si="24"/>
        <v>995.36520357097345</v>
      </c>
      <c r="N54" s="5"/>
      <c r="O54" s="53">
        <f t="shared" si="21"/>
        <v>9.2478122531068259</v>
      </c>
      <c r="Q54" s="51">
        <v>15</v>
      </c>
      <c r="R54" s="89">
        <v>998.40622515148004</v>
      </c>
      <c r="S54" s="65">
        <f t="shared" si="11"/>
        <v>995.36520357097345</v>
      </c>
      <c r="U54" s="51">
        <v>15</v>
      </c>
      <c r="V54" s="89">
        <v>998.40622515148004</v>
      </c>
      <c r="W54" s="73">
        <f t="shared" si="12"/>
        <v>995.3514125844049</v>
      </c>
      <c r="X54" s="5"/>
      <c r="Y54" s="53">
        <f t="shared" si="22"/>
        <v>9.3318798199602444</v>
      </c>
      <c r="AA54" s="51">
        <v>15</v>
      </c>
      <c r="AB54" s="89">
        <v>998.40622515148004</v>
      </c>
      <c r="AC54" s="65">
        <f t="shared" si="23"/>
        <v>995.3514125844049</v>
      </c>
      <c r="AE54" s="51">
        <v>15</v>
      </c>
      <c r="AF54" s="89">
        <v>998.40622515148004</v>
      </c>
      <c r="AG54" s="73">
        <f t="shared" si="1"/>
        <v>995.35781267145205</v>
      </c>
      <c r="AI54" s="53">
        <f t="shared" si="2"/>
        <v>9.2928186483904103</v>
      </c>
    </row>
    <row r="55" spans="1:35" x14ac:dyDescent="0.2">
      <c r="A55" s="51">
        <v>0</v>
      </c>
      <c r="B55" s="89">
        <v>1000</v>
      </c>
      <c r="C55" s="73">
        <f>$E$62+($B$55-$E$62)*EXP(-$E$63*A55)</f>
        <v>1000</v>
      </c>
      <c r="D55" s="5"/>
      <c r="E55" s="53">
        <f>(B55-C55)^2</f>
        <v>0</v>
      </c>
      <c r="G55" s="51">
        <v>0</v>
      </c>
      <c r="H55" s="89">
        <v>1000</v>
      </c>
      <c r="I55" s="65">
        <f>$E$62+($B$55-$E$62)*EXP(-$E$63*G55)</f>
        <v>1000</v>
      </c>
      <c r="J55" s="34"/>
      <c r="K55" s="51">
        <v>0</v>
      </c>
      <c r="L55" s="89">
        <v>1000</v>
      </c>
      <c r="M55" s="73">
        <f>$O$62+($L$55-$O$62)*EXP(-$O$63*K55)</f>
        <v>1000</v>
      </c>
      <c r="N55" s="5"/>
      <c r="O55" s="53">
        <f>(L55-M55)^2</f>
        <v>0</v>
      </c>
      <c r="Q55" s="51">
        <v>0</v>
      </c>
      <c r="R55" s="89">
        <v>1000</v>
      </c>
      <c r="S55" s="65">
        <f>$O$62+($L$55-$O$62)*EXP(-$O$63*Q55)</f>
        <v>1000</v>
      </c>
      <c r="U55" s="51">
        <v>0</v>
      </c>
      <c r="V55" s="89">
        <v>1000</v>
      </c>
      <c r="W55" s="73">
        <f>$Y$62+($V$55-$Y$62)*EXP(-$Y$63*U55)</f>
        <v>1000</v>
      </c>
      <c r="X55" s="5"/>
      <c r="Y55" s="53">
        <f>(V55-W55)^2</f>
        <v>0</v>
      </c>
      <c r="AA55" s="51">
        <v>0</v>
      </c>
      <c r="AB55" s="89">
        <v>1000</v>
      </c>
      <c r="AC55" s="65">
        <f>$Y$62+($V$55-$Y$62)*EXP(-$Y$63*AA55)</f>
        <v>1000</v>
      </c>
      <c r="AE55" s="51">
        <v>0</v>
      </c>
      <c r="AF55" s="89">
        <v>1000</v>
      </c>
      <c r="AG55" s="73">
        <f>$AF$55*(EXP(-$AI$63*AE55))</f>
        <v>1000</v>
      </c>
      <c r="AI55" s="53">
        <f>(AF55-AG55)^2</f>
        <v>0</v>
      </c>
    </row>
    <row r="56" spans="1:35" x14ac:dyDescent="0.2">
      <c r="A56" s="54"/>
      <c r="B56" s="5"/>
      <c r="C56" s="5"/>
      <c r="D56" s="5"/>
      <c r="E56" s="53">
        <f>SUM(E48:E55)</f>
        <v>47.775533932381897</v>
      </c>
      <c r="G56" s="54"/>
      <c r="H56" s="34"/>
      <c r="I56" s="67"/>
      <c r="J56" s="34"/>
      <c r="K56" s="54"/>
      <c r="L56" s="5"/>
      <c r="M56" s="5"/>
      <c r="N56" s="5"/>
      <c r="O56" s="53">
        <f>SUM(O31:O55)</f>
        <v>394.29055919801272</v>
      </c>
      <c r="Q56" s="54"/>
      <c r="R56" s="5"/>
      <c r="S56" s="53"/>
      <c r="U56" s="54"/>
      <c r="V56" s="5"/>
      <c r="W56" s="5"/>
      <c r="X56" s="5"/>
      <c r="Y56" s="53">
        <f>SUM(Y15:Y55)</f>
        <v>408.74740751546966</v>
      </c>
      <c r="AA56" s="54"/>
      <c r="AB56" s="5"/>
      <c r="AC56" s="53"/>
      <c r="AE56" s="83"/>
      <c r="AF56" s="5"/>
      <c r="AG56" s="5"/>
      <c r="AI56" s="53">
        <f>SUM(AI3:AI55)</f>
        <v>407.87204832978279</v>
      </c>
    </row>
    <row r="57" spans="1:35" x14ac:dyDescent="0.2">
      <c r="A57" s="54"/>
      <c r="B57" s="5"/>
      <c r="C57" s="5"/>
      <c r="D57" s="5"/>
      <c r="E57" s="53"/>
      <c r="G57" s="54"/>
      <c r="H57" s="5"/>
      <c r="I57" s="53"/>
      <c r="K57" s="54"/>
      <c r="L57" s="5"/>
      <c r="M57" s="5"/>
      <c r="N57" s="5"/>
      <c r="O57" s="53"/>
      <c r="Q57" s="54"/>
      <c r="R57" s="5"/>
      <c r="S57" s="53"/>
      <c r="U57" s="54"/>
      <c r="V57" s="5"/>
      <c r="W57" s="5"/>
      <c r="X57" s="5"/>
      <c r="Y57" s="53"/>
      <c r="AA57" s="54"/>
      <c r="AB57" s="5"/>
      <c r="AC57" s="53"/>
      <c r="AE57" s="83"/>
      <c r="AF57" s="5"/>
      <c r="AG57" s="5"/>
      <c r="AH57" s="5"/>
      <c r="AI57" s="53"/>
    </row>
    <row r="58" spans="1:35" ht="17" x14ac:dyDescent="0.2">
      <c r="A58" s="54"/>
      <c r="B58" s="5"/>
      <c r="C58" s="5"/>
      <c r="D58" s="55" t="s">
        <v>6</v>
      </c>
      <c r="E58" s="56">
        <f>RSQ(C48:C55,B48:B55)</f>
        <v>0.97390852996608357</v>
      </c>
      <c r="G58" s="54"/>
      <c r="H58" s="5"/>
      <c r="I58" s="53"/>
      <c r="K58" s="54"/>
      <c r="L58" s="5"/>
      <c r="M58" s="5"/>
      <c r="N58" s="55" t="s">
        <v>6</v>
      </c>
      <c r="O58" s="56">
        <f>RSQ(M31:M55,L31:L55)</f>
        <v>0.99961324887182157</v>
      </c>
      <c r="Q58" s="54"/>
      <c r="R58" s="34"/>
      <c r="S58" s="67"/>
      <c r="T58" s="35"/>
      <c r="U58" s="54"/>
      <c r="V58" s="5"/>
      <c r="W58" s="5"/>
      <c r="X58" s="55" t="s">
        <v>6</v>
      </c>
      <c r="Y58" s="56">
        <f>RSQ(W15:W55,V15:V55)</f>
        <v>0.99987624963791688</v>
      </c>
      <c r="AA58" s="54"/>
      <c r="AB58" s="5"/>
      <c r="AC58" s="53"/>
      <c r="AE58" s="83"/>
      <c r="AF58" s="5"/>
      <c r="AG58" s="5"/>
      <c r="AH58" s="55" t="s">
        <v>6</v>
      </c>
      <c r="AI58" s="56">
        <f>RSQ(AG3:AG55,AF3:AF55)</f>
        <v>0.99991660764948109</v>
      </c>
    </row>
    <row r="59" spans="1:35" x14ac:dyDescent="0.2">
      <c r="A59" s="54"/>
      <c r="B59" s="5"/>
      <c r="C59" s="5"/>
      <c r="D59" s="5"/>
      <c r="E59" s="53"/>
      <c r="G59" s="54"/>
      <c r="H59" s="5"/>
      <c r="I59" s="53"/>
      <c r="K59" s="54"/>
      <c r="L59" s="5"/>
      <c r="M59" s="5"/>
      <c r="N59" s="5"/>
      <c r="O59" s="53"/>
      <c r="Q59" s="54"/>
      <c r="R59" s="34"/>
      <c r="S59" s="67"/>
      <c r="T59" s="34"/>
      <c r="U59" s="54"/>
      <c r="V59" s="5"/>
      <c r="W59" s="5"/>
      <c r="X59" s="5"/>
      <c r="Y59" s="53"/>
      <c r="AA59" s="54"/>
      <c r="AB59" s="5"/>
      <c r="AC59" s="53"/>
      <c r="AE59" s="83"/>
      <c r="AF59" s="5"/>
      <c r="AG59" s="5"/>
      <c r="AH59" s="5"/>
      <c r="AI59" s="53"/>
    </row>
    <row r="60" spans="1:35" x14ac:dyDescent="0.2">
      <c r="A60" s="54"/>
      <c r="B60" s="5"/>
      <c r="C60" s="5"/>
      <c r="D60" s="5"/>
      <c r="E60" s="53"/>
      <c r="G60" s="54"/>
      <c r="H60" s="5"/>
      <c r="I60" s="53"/>
      <c r="K60" s="54"/>
      <c r="L60" s="5"/>
      <c r="M60" s="5"/>
      <c r="N60" s="5"/>
      <c r="O60" s="53"/>
      <c r="Q60" s="54"/>
      <c r="R60" s="34"/>
      <c r="S60" s="67"/>
      <c r="T60" s="34"/>
      <c r="U60" s="54"/>
      <c r="V60" s="5"/>
      <c r="W60" s="5"/>
      <c r="X60" s="5"/>
      <c r="Y60" s="53"/>
      <c r="AA60" s="54"/>
      <c r="AB60" s="5"/>
      <c r="AC60" s="53"/>
      <c r="AE60" s="83"/>
      <c r="AF60" s="5"/>
      <c r="AG60" s="5"/>
      <c r="AH60" s="5"/>
      <c r="AI60" s="53"/>
    </row>
    <row r="61" spans="1:35" x14ac:dyDescent="0.2">
      <c r="A61" s="54"/>
      <c r="B61" s="5"/>
      <c r="C61" s="5"/>
      <c r="D61" s="5"/>
      <c r="E61" s="53"/>
      <c r="G61" s="54"/>
      <c r="H61" s="5"/>
      <c r="I61" s="53"/>
      <c r="K61" s="54"/>
      <c r="L61" s="5"/>
      <c r="M61" s="5"/>
      <c r="N61" s="5"/>
      <c r="O61" s="53"/>
      <c r="Q61" s="54"/>
      <c r="R61" s="34"/>
      <c r="S61" s="67"/>
      <c r="T61" s="34"/>
      <c r="U61" s="54"/>
      <c r="V61" s="5"/>
      <c r="W61" s="5"/>
      <c r="X61" s="5"/>
      <c r="Y61" s="53"/>
      <c r="AA61" s="54"/>
      <c r="AB61" s="5"/>
      <c r="AC61" s="53"/>
      <c r="AE61" s="83"/>
      <c r="AF61" s="5"/>
      <c r="AG61" s="5"/>
      <c r="AH61" s="5"/>
      <c r="AI61" s="53"/>
    </row>
    <row r="62" spans="1:35" x14ac:dyDescent="0.2">
      <c r="A62" s="54"/>
      <c r="B62" s="5"/>
      <c r="C62" s="5"/>
      <c r="D62" s="6" t="s">
        <v>3</v>
      </c>
      <c r="E62" s="101">
        <v>0</v>
      </c>
      <c r="G62" s="54"/>
      <c r="H62" s="5"/>
      <c r="I62" s="53"/>
      <c r="K62" s="54"/>
      <c r="L62" s="5"/>
      <c r="M62" s="5"/>
      <c r="N62" s="6" t="s">
        <v>3</v>
      </c>
      <c r="O62" s="57">
        <v>0</v>
      </c>
      <c r="Q62" s="54"/>
      <c r="R62" s="34"/>
      <c r="S62" s="67"/>
      <c r="T62" s="34"/>
      <c r="U62" s="54"/>
      <c r="V62" s="5"/>
      <c r="W62" s="5"/>
      <c r="X62" s="6" t="s">
        <v>3</v>
      </c>
      <c r="Y62" s="57">
        <v>0</v>
      </c>
      <c r="AA62" s="54"/>
      <c r="AB62" s="5"/>
      <c r="AC62" s="53"/>
      <c r="AE62" s="83"/>
      <c r="AF62" s="5"/>
      <c r="AG62" s="5"/>
      <c r="AH62" s="6"/>
      <c r="AI62" s="57"/>
    </row>
    <row r="63" spans="1:35" x14ac:dyDescent="0.2">
      <c r="A63" s="54"/>
      <c r="B63" s="5"/>
      <c r="C63" s="5"/>
      <c r="D63" s="6" t="s">
        <v>4</v>
      </c>
      <c r="E63" s="74">
        <v>3.0506074878446055E-4</v>
      </c>
      <c r="G63" s="54"/>
      <c r="H63" s="5"/>
      <c r="I63" s="53"/>
      <c r="K63" s="54"/>
      <c r="L63" s="5"/>
      <c r="M63" s="5"/>
      <c r="N63" s="6" t="s">
        <v>4</v>
      </c>
      <c r="O63" s="74">
        <v>3.0970469339977786E-4</v>
      </c>
      <c r="Q63" s="54"/>
      <c r="R63" s="34"/>
      <c r="S63" s="67"/>
      <c r="T63" s="34"/>
      <c r="U63" s="54"/>
      <c r="V63" s="5"/>
      <c r="W63" s="5"/>
      <c r="X63" s="6" t="s">
        <v>4</v>
      </c>
      <c r="Y63" s="74">
        <v>3.1062837997286564E-4</v>
      </c>
      <c r="AA63" s="54"/>
      <c r="AB63" s="5"/>
      <c r="AC63" s="53"/>
      <c r="AE63" s="83"/>
      <c r="AF63" s="5"/>
      <c r="AG63" s="5"/>
      <c r="AH63" s="6" t="s">
        <v>4</v>
      </c>
      <c r="AI63" s="74">
        <v>3.1019971619374969E-4</v>
      </c>
    </row>
    <row r="64" spans="1:35" ht="17" thickBot="1" x14ac:dyDescent="0.25">
      <c r="A64" s="59"/>
      <c r="B64" s="60"/>
      <c r="C64" s="60"/>
      <c r="D64" s="60"/>
      <c r="E64" s="61"/>
      <c r="G64" s="59"/>
      <c r="H64" s="60"/>
      <c r="I64" s="61"/>
      <c r="K64" s="59"/>
      <c r="L64" s="60"/>
      <c r="M64" s="60"/>
      <c r="N64" s="60"/>
      <c r="O64" s="61"/>
      <c r="Q64" s="59"/>
      <c r="R64" s="60"/>
      <c r="S64" s="61"/>
      <c r="U64" s="59"/>
      <c r="V64" s="60"/>
      <c r="W64" s="60"/>
      <c r="X64" s="60"/>
      <c r="Y64" s="61"/>
      <c r="AA64" s="59"/>
      <c r="AB64" s="60"/>
      <c r="AC64" s="61"/>
      <c r="AE64" s="86"/>
      <c r="AF64" s="60"/>
      <c r="AG64" s="60"/>
      <c r="AH64" s="60"/>
      <c r="AI64" s="61"/>
    </row>
    <row r="65" spans="31:31" x14ac:dyDescent="0.2">
      <c r="AE65" s="1"/>
    </row>
    <row r="66" spans="31:31" x14ac:dyDescent="0.2">
      <c r="AE66" s="1"/>
    </row>
    <row r="67" spans="31:31" x14ac:dyDescent="0.2">
      <c r="AE67" s="1"/>
    </row>
    <row r="68" spans="31:31" x14ac:dyDescent="0.2">
      <c r="AE68" s="1"/>
    </row>
    <row r="69" spans="31:31" x14ac:dyDescent="0.2">
      <c r="AE69" s="1"/>
    </row>
    <row r="70" spans="31:31" x14ac:dyDescent="0.2">
      <c r="AE70" s="1"/>
    </row>
    <row r="71" spans="31:31" x14ac:dyDescent="0.2">
      <c r="AE71" s="1"/>
    </row>
    <row r="72" spans="31:31" x14ac:dyDescent="0.2">
      <c r="AE72" s="1"/>
    </row>
    <row r="73" spans="31:31" x14ac:dyDescent="0.2">
      <c r="AE73" s="1"/>
    </row>
    <row r="74" spans="31:31" x14ac:dyDescent="0.2">
      <c r="AE74" s="1"/>
    </row>
    <row r="75" spans="31:31" x14ac:dyDescent="0.2">
      <c r="AE75" s="1"/>
    </row>
    <row r="76" spans="31:31" x14ac:dyDescent="0.2">
      <c r="AE76" s="1"/>
    </row>
    <row r="77" spans="31:31" x14ac:dyDescent="0.2">
      <c r="AE77" s="1"/>
    </row>
    <row r="86" spans="31:31" x14ac:dyDescent="0.2">
      <c r="AE86" s="1"/>
    </row>
    <row r="87" spans="31:31" x14ac:dyDescent="0.2">
      <c r="AE87" s="1"/>
    </row>
    <row r="88" spans="31:31" x14ac:dyDescent="0.2">
      <c r="AE88" s="1"/>
    </row>
  </sheetData>
  <sortState xmlns:xlrd2="http://schemas.microsoft.com/office/spreadsheetml/2017/richdata2" ref="H4:I39">
    <sortCondition descending="1" ref="H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88"/>
  <sheetViews>
    <sheetView topLeftCell="AD34" zoomScale="80" zoomScaleNormal="80" workbookViewId="0">
      <selection activeCell="AH7" sqref="AH7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77"/>
    <col min="32" max="16384" width="11.5" style="1"/>
  </cols>
  <sheetData>
    <row r="1" spans="1:35" x14ac:dyDescent="0.2">
      <c r="AH1" s="120"/>
    </row>
    <row r="2" spans="1:35" ht="25" thickBot="1" x14ac:dyDescent="0.35">
      <c r="B2" s="87" t="s">
        <v>12</v>
      </c>
      <c r="D2" s="3"/>
      <c r="AE2" s="40"/>
      <c r="AF2" s="94"/>
      <c r="AG2" s="73"/>
      <c r="AH2" s="121" t="s">
        <v>19</v>
      </c>
      <c r="AI2" s="5"/>
    </row>
    <row r="3" spans="1:35" x14ac:dyDescent="0.2">
      <c r="AA3" s="112">
        <v>14426.240977516954</v>
      </c>
      <c r="AB3" s="97">
        <v>18.41061256784873</v>
      </c>
      <c r="AC3" s="64">
        <f t="shared" ref="AC3:AC11" si="0">$Y$62+($V$55-$Y$62)*EXP(-$Y$63*AA3)</f>
        <v>18.990126744864529</v>
      </c>
      <c r="AE3" s="112">
        <v>14426.240977516954</v>
      </c>
      <c r="AF3" s="97">
        <v>18.41061256784873</v>
      </c>
      <c r="AG3" s="73">
        <f t="shared" ref="AG3:AG54" si="1">$AF$55*(EXP(-$AI$63*AE3))</f>
        <v>18.972147513447723</v>
      </c>
      <c r="AI3" s="50">
        <f t="shared" ref="AI3:AI54" si="2">(AF3-AG3)^2</f>
        <v>0.31532149512886387</v>
      </c>
    </row>
    <row r="4" spans="1:35" x14ac:dyDescent="0.2">
      <c r="AA4" s="113">
        <v>14366.240977516954</v>
      </c>
      <c r="AB4" s="94">
        <v>18.6336619789016</v>
      </c>
      <c r="AC4" s="65">
        <f t="shared" si="0"/>
        <v>19.305791731253219</v>
      </c>
      <c r="AE4" s="113">
        <v>14366.240977516954</v>
      </c>
      <c r="AF4" s="94">
        <v>18.6336619789016</v>
      </c>
      <c r="AG4" s="73">
        <f t="shared" si="1"/>
        <v>19.287589622883413</v>
      </c>
      <c r="AI4" s="53">
        <f t="shared" si="2"/>
        <v>0.42762136356360497</v>
      </c>
    </row>
    <row r="5" spans="1:35" x14ac:dyDescent="0.2">
      <c r="A5" s="40"/>
      <c r="B5" s="37"/>
      <c r="C5" s="4"/>
      <c r="AA5" s="113">
        <v>14336.240977516954</v>
      </c>
      <c r="AB5" s="94">
        <v>18.795013794007819</v>
      </c>
      <c r="AC5" s="65">
        <f t="shared" si="0"/>
        <v>19.465586494771035</v>
      </c>
      <c r="AE5" s="113">
        <v>14336.240977516954</v>
      </c>
      <c r="AF5" s="94">
        <v>18.795013794007819</v>
      </c>
      <c r="AG5" s="73">
        <f t="shared" si="1"/>
        <v>19.447272033612347</v>
      </c>
      <c r="AI5" s="53">
        <f t="shared" si="2"/>
        <v>0.42544081113199789</v>
      </c>
    </row>
    <row r="6" spans="1:35" x14ac:dyDescent="0.2">
      <c r="A6" s="40"/>
      <c r="B6" s="37"/>
      <c r="C6" s="4"/>
      <c r="AA6" s="113">
        <v>14321.240977516954</v>
      </c>
      <c r="AB6" s="94">
        <v>18.841407774491632</v>
      </c>
      <c r="AC6" s="65">
        <f t="shared" si="0"/>
        <v>19.545979179653237</v>
      </c>
      <c r="AE6" s="113">
        <v>14321.240977516954</v>
      </c>
      <c r="AF6" s="94">
        <v>18.841407774491632</v>
      </c>
      <c r="AG6" s="73">
        <f t="shared" si="1"/>
        <v>19.527608312450891</v>
      </c>
      <c r="AI6" s="53">
        <f t="shared" si="2"/>
        <v>0.47087117829557623</v>
      </c>
    </row>
    <row r="7" spans="1:35" x14ac:dyDescent="0.2">
      <c r="A7" s="40"/>
      <c r="B7" s="37"/>
      <c r="C7" s="4"/>
      <c r="AA7" s="113">
        <v>14306.240977516954</v>
      </c>
      <c r="AB7" s="94">
        <v>19.285508121134708</v>
      </c>
      <c r="AC7" s="65">
        <f t="shared" si="0"/>
        <v>19.626703885550292</v>
      </c>
      <c r="AE7" s="113">
        <v>14306.240977516954</v>
      </c>
      <c r="AF7" s="94">
        <v>19.285508121134708</v>
      </c>
      <c r="AG7" s="73">
        <f t="shared" si="1"/>
        <v>19.60827645879694</v>
      </c>
      <c r="AI7" s="53">
        <f t="shared" si="2"/>
        <v>0.10417939979724083</v>
      </c>
    </row>
    <row r="8" spans="1:35" x14ac:dyDescent="0.2">
      <c r="A8" s="40"/>
      <c r="B8" s="37"/>
      <c r="C8" s="4"/>
      <c r="AA8" s="113">
        <v>14291.240977516954</v>
      </c>
      <c r="AB8" s="94">
        <v>19.453585675530608</v>
      </c>
      <c r="AC8" s="65">
        <f t="shared" si="0"/>
        <v>19.707761983705794</v>
      </c>
      <c r="AE8" s="113">
        <v>14291.240977516954</v>
      </c>
      <c r="AF8" s="94">
        <v>19.453585675530608</v>
      </c>
      <c r="AG8" s="73">
        <f t="shared" si="1"/>
        <v>19.689277843588318</v>
      </c>
      <c r="AI8" s="53">
        <f t="shared" si="2"/>
        <v>5.5550798083743913E-2</v>
      </c>
    </row>
    <row r="9" spans="1:35" x14ac:dyDescent="0.2">
      <c r="A9" s="40"/>
      <c r="B9" s="37"/>
      <c r="C9" s="4"/>
      <c r="AA9" s="113">
        <v>14276.240977516954</v>
      </c>
      <c r="AB9" s="94">
        <v>19.598542380335001</v>
      </c>
      <c r="AC9" s="65">
        <f t="shared" si="0"/>
        <v>19.789154851026549</v>
      </c>
      <c r="AE9" s="113">
        <v>14276.240977516954</v>
      </c>
      <c r="AF9" s="94">
        <v>19.598542380335001</v>
      </c>
      <c r="AG9" s="73">
        <f t="shared" si="1"/>
        <v>19.770613843426144</v>
      </c>
      <c r="AI9" s="53">
        <f t="shared" si="2"/>
        <v>2.9608588410326611E-2</v>
      </c>
    </row>
    <row r="10" spans="1:35" x14ac:dyDescent="0.2">
      <c r="A10" s="40"/>
      <c r="B10" s="37"/>
      <c r="C10" s="4"/>
      <c r="AA10" s="113">
        <v>14261.240977516954</v>
      </c>
      <c r="AB10" s="94">
        <v>19.775288053997631</v>
      </c>
      <c r="AC10" s="65">
        <f t="shared" si="0"/>
        <v>19.870883870105995</v>
      </c>
      <c r="AE10" s="113">
        <v>14261.240977516954</v>
      </c>
      <c r="AF10" s="94">
        <v>19.775288053997631</v>
      </c>
      <c r="AG10" s="73">
        <f t="shared" si="1"/>
        <v>19.852285840598267</v>
      </c>
      <c r="AI10" s="53">
        <f t="shared" si="2"/>
        <v>5.9286591413970375E-3</v>
      </c>
    </row>
    <row r="11" spans="1:35" x14ac:dyDescent="0.2">
      <c r="A11" s="40"/>
      <c r="B11" s="37"/>
      <c r="C11" s="4"/>
      <c r="AA11" s="113">
        <v>14246.240977516954</v>
      </c>
      <c r="AB11" s="94">
        <v>20</v>
      </c>
      <c r="AC11" s="53">
        <f t="shared" si="0"/>
        <v>19.952950429247668</v>
      </c>
      <c r="AE11" s="113">
        <v>14246.240977516954</v>
      </c>
      <c r="AF11" s="94">
        <v>20</v>
      </c>
      <c r="AG11" s="73">
        <f t="shared" si="1"/>
        <v>19.934295223102723</v>
      </c>
      <c r="AI11" s="53"/>
    </row>
    <row r="12" spans="1:35" x14ac:dyDescent="0.2">
      <c r="A12" s="40"/>
      <c r="B12" s="37"/>
      <c r="C12" s="4"/>
      <c r="H12" s="41"/>
      <c r="I12" s="18"/>
      <c r="J12" s="34"/>
      <c r="AA12" s="54">
        <v>14000</v>
      </c>
      <c r="AB12" s="5"/>
      <c r="AC12" s="65">
        <f>$Y$62+($V$55-$Y$62)*EXP(-$Y$63*AA12)</f>
        <v>21.349655337203334</v>
      </c>
      <c r="AE12" s="54">
        <v>14000</v>
      </c>
      <c r="AF12" s="5"/>
      <c r="AG12" s="73">
        <f t="shared" si="1"/>
        <v>21.330039129248355</v>
      </c>
      <c r="AI12" s="53"/>
    </row>
    <row r="13" spans="1:35" x14ac:dyDescent="0.2">
      <c r="A13" s="40"/>
      <c r="B13" s="37"/>
      <c r="C13" s="4"/>
      <c r="H13" s="42"/>
      <c r="I13" s="18"/>
      <c r="J13" s="34"/>
      <c r="AA13" s="54">
        <v>13000</v>
      </c>
      <c r="AB13" s="5"/>
      <c r="AC13" s="65">
        <f>$Y$62+($V$55-$Y$62)*EXP(-$Y$63*AA13)</f>
        <v>28.100891104003029</v>
      </c>
      <c r="AE13" s="54">
        <v>13000</v>
      </c>
      <c r="AF13" s="5"/>
      <c r="AG13" s="73">
        <f t="shared" si="1"/>
        <v>28.076915262838202</v>
      </c>
      <c r="AI13" s="53"/>
    </row>
    <row r="14" spans="1:35" ht="17" thickBot="1" x14ac:dyDescent="0.25">
      <c r="A14" s="27"/>
      <c r="B14" s="18"/>
      <c r="C14" s="4"/>
      <c r="H14" s="42"/>
      <c r="I14" s="18"/>
      <c r="J14" s="34"/>
      <c r="AA14" s="54">
        <v>10000</v>
      </c>
      <c r="AB14" s="5"/>
      <c r="AC14" s="65">
        <f>$Y$62+($V$55-$Y$62)*EXP(-$Y$63*AA14)</f>
        <v>64.077825153309277</v>
      </c>
      <c r="AE14" s="54">
        <v>10000</v>
      </c>
      <c r="AF14" s="5"/>
      <c r="AG14" s="73">
        <f t="shared" si="1"/>
        <v>64.03576595993492</v>
      </c>
      <c r="AI14" s="53"/>
    </row>
    <row r="15" spans="1:35" x14ac:dyDescent="0.2">
      <c r="A15" s="27"/>
      <c r="B15" s="18"/>
      <c r="C15" s="4"/>
      <c r="H15" s="42"/>
      <c r="I15" s="18"/>
      <c r="J15" s="34"/>
      <c r="U15" s="116">
        <v>8563.4098692311291</v>
      </c>
      <c r="V15" s="75">
        <v>93.555688293131752</v>
      </c>
      <c r="W15" s="70">
        <f t="shared" ref="W15:W54" si="3">$Y$62+($V$55-$Y$62)*EXP(-$Y$63*U15)</f>
        <v>95.090022056590215</v>
      </c>
      <c r="X15" s="49"/>
      <c r="Y15" s="50">
        <f t="shared" ref="Y15:Y22" si="4">(V15-W15)^2</f>
        <v>2.35418009768861</v>
      </c>
      <c r="AA15" s="114">
        <v>8563.4098692311291</v>
      </c>
      <c r="AB15" s="33">
        <v>93.555688293131752</v>
      </c>
      <c r="AC15" s="65">
        <f t="shared" ref="AC15:AC54" si="5">$Y$62+($V$55-$Y$62)*EXP(-$Y$63*AA15)</f>
        <v>95.090022056590215</v>
      </c>
      <c r="AE15" s="114">
        <v>8563.4098692311291</v>
      </c>
      <c r="AF15" s="33">
        <v>93.555688293131752</v>
      </c>
      <c r="AG15" s="73">
        <f t="shared" si="1"/>
        <v>95.036571117974518</v>
      </c>
      <c r="AI15" s="53">
        <f t="shared" si="2"/>
        <v>2.1930139409142901</v>
      </c>
    </row>
    <row r="16" spans="1:35" x14ac:dyDescent="0.2">
      <c r="A16" s="27"/>
      <c r="B16" s="18"/>
      <c r="C16" s="4"/>
      <c r="H16" s="42"/>
      <c r="I16" s="18"/>
      <c r="J16" s="34"/>
      <c r="U16" s="114">
        <v>8503.4098692311291</v>
      </c>
      <c r="V16" s="33">
        <v>94.26720660396937</v>
      </c>
      <c r="W16" s="73">
        <f t="shared" si="3"/>
        <v>96.67066398286444</v>
      </c>
      <c r="X16" s="5"/>
      <c r="Y16" s="53">
        <f t="shared" si="4"/>
        <v>5.7766073721651576</v>
      </c>
      <c r="AA16" s="114">
        <v>8503.4098692311291</v>
      </c>
      <c r="AB16" s="33">
        <v>94.26720660396937</v>
      </c>
      <c r="AC16" s="65">
        <f t="shared" si="5"/>
        <v>96.67066398286444</v>
      </c>
      <c r="AE16" s="114">
        <v>8503.4098692311291</v>
      </c>
      <c r="AF16" s="33">
        <v>94.26720660396937</v>
      </c>
      <c r="AG16" s="73">
        <f t="shared" si="1"/>
        <v>96.616705177428756</v>
      </c>
      <c r="AI16" s="53">
        <f t="shared" si="2"/>
        <v>5.5201435466876871</v>
      </c>
    </row>
    <row r="17" spans="1:35" x14ac:dyDescent="0.2">
      <c r="A17" s="27"/>
      <c r="B17" s="18"/>
      <c r="C17" s="4"/>
      <c r="H17" s="42"/>
      <c r="I17" s="18"/>
      <c r="J17" s="34"/>
      <c r="U17" s="114">
        <v>8473.4098692311291</v>
      </c>
      <c r="V17" s="33">
        <v>95.209911639568034</v>
      </c>
      <c r="W17" s="73">
        <f t="shared" si="3"/>
        <v>97.470810700765881</v>
      </c>
      <c r="X17" s="5"/>
      <c r="Y17" s="53">
        <f t="shared" si="4"/>
        <v>5.1116645649253059</v>
      </c>
      <c r="AA17" s="114">
        <v>8473.4098692311291</v>
      </c>
      <c r="AB17" s="33">
        <v>95.209911639568034</v>
      </c>
      <c r="AC17" s="65">
        <f t="shared" si="5"/>
        <v>97.470810700765881</v>
      </c>
      <c r="AE17" s="114">
        <v>8473.4098692311291</v>
      </c>
      <c r="AF17" s="33">
        <v>95.209911639568034</v>
      </c>
      <c r="AG17" s="73">
        <f t="shared" si="1"/>
        <v>97.416597165026545</v>
      </c>
      <c r="AI17" s="53">
        <f t="shared" si="2"/>
        <v>4.8694610082681038</v>
      </c>
    </row>
    <row r="18" spans="1:35" x14ac:dyDescent="0.2">
      <c r="A18" s="15"/>
      <c r="B18" s="33"/>
      <c r="C18" s="4"/>
      <c r="H18" s="42"/>
      <c r="I18" s="18"/>
      <c r="J18" s="34"/>
      <c r="U18" s="114">
        <v>8458.4098692311291</v>
      </c>
      <c r="V18" s="33">
        <v>95.791559497333466</v>
      </c>
      <c r="W18" s="73">
        <f t="shared" si="3"/>
        <v>97.873364210879004</v>
      </c>
      <c r="X18" s="5"/>
      <c r="Y18" s="53">
        <f t="shared" si="4"/>
        <v>4.3339108653404166</v>
      </c>
      <c r="AA18" s="114">
        <v>8458.4098692311291</v>
      </c>
      <c r="AB18" s="33">
        <v>95.791559497333466</v>
      </c>
      <c r="AC18" s="65">
        <f t="shared" si="5"/>
        <v>97.873364210879004</v>
      </c>
      <c r="AE18" s="114">
        <v>8458.4098692311291</v>
      </c>
      <c r="AF18" s="33">
        <v>95.791559497333466</v>
      </c>
      <c r="AG18" s="73">
        <f t="shared" si="1"/>
        <v>97.819023114528619</v>
      </c>
      <c r="AI18" s="53">
        <f t="shared" si="2"/>
        <v>4.1106087190500533</v>
      </c>
    </row>
    <row r="19" spans="1:35" x14ac:dyDescent="0.2">
      <c r="A19" s="15"/>
      <c r="B19" s="33"/>
      <c r="C19" s="4"/>
      <c r="H19" s="43"/>
      <c r="I19" s="16"/>
      <c r="J19" s="34"/>
      <c r="U19" s="114">
        <v>8443.4098692311291</v>
      </c>
      <c r="V19" s="33">
        <v>97.162346321442101</v>
      </c>
      <c r="W19" s="73">
        <f t="shared" si="3"/>
        <v>98.277580263114587</v>
      </c>
      <c r="X19" s="5"/>
      <c r="Y19" s="53">
        <f t="shared" si="4"/>
        <v>1.2437467446583492</v>
      </c>
      <c r="AA19" s="114">
        <v>8443.4098692311291</v>
      </c>
      <c r="AB19" s="33">
        <v>97.162346321442101</v>
      </c>
      <c r="AC19" s="65">
        <f t="shared" si="5"/>
        <v>98.277580263114587</v>
      </c>
      <c r="AE19" s="114">
        <v>8443.4098692311291</v>
      </c>
      <c r="AF19" s="33">
        <v>97.162346321442101</v>
      </c>
      <c r="AG19" s="73">
        <f t="shared" si="1"/>
        <v>98.223111477310823</v>
      </c>
      <c r="AI19" s="53">
        <f t="shared" si="2"/>
        <v>1.1252227159051948</v>
      </c>
    </row>
    <row r="20" spans="1:35" x14ac:dyDescent="0.2">
      <c r="A20" s="15"/>
      <c r="B20" s="33"/>
      <c r="C20" s="4"/>
      <c r="H20" s="42"/>
      <c r="I20" s="18"/>
      <c r="J20" s="34"/>
      <c r="U20" s="114">
        <v>8428.4098692311291</v>
      </c>
      <c r="V20" s="33">
        <v>98.011257909756196</v>
      </c>
      <c r="W20" s="73">
        <f t="shared" si="3"/>
        <v>98.683465723755631</v>
      </c>
      <c r="X20" s="5"/>
      <c r="Y20" s="53">
        <f t="shared" si="4"/>
        <v>0.45186334520189925</v>
      </c>
      <c r="AA20" s="114">
        <v>8428.4098692311291</v>
      </c>
      <c r="AB20" s="33">
        <v>98.011257909756196</v>
      </c>
      <c r="AC20" s="65">
        <f t="shared" si="5"/>
        <v>98.683465723755631</v>
      </c>
      <c r="AE20" s="114">
        <v>8428.4098692311291</v>
      </c>
      <c r="AF20" s="33">
        <v>98.011257909756196</v>
      </c>
      <c r="AG20" s="73">
        <f t="shared" si="1"/>
        <v>98.628869120768101</v>
      </c>
      <c r="AI20" s="53">
        <f t="shared" si="2"/>
        <v>0.3814436079675918</v>
      </c>
    </row>
    <row r="21" spans="1:35" x14ac:dyDescent="0.2">
      <c r="A21" s="15"/>
      <c r="B21" s="33"/>
      <c r="C21" s="4"/>
      <c r="H21" s="42"/>
      <c r="I21" s="18"/>
      <c r="J21" s="34"/>
      <c r="U21" s="114">
        <v>8413.4098692311291</v>
      </c>
      <c r="V21" s="33">
        <v>98.811585664398066</v>
      </c>
      <c r="W21" s="73">
        <f t="shared" si="3"/>
        <v>99.091027487442787</v>
      </c>
      <c r="X21" s="5"/>
      <c r="Y21" s="53">
        <f t="shared" si="4"/>
        <v>7.8087732466556967E-2</v>
      </c>
      <c r="AA21" s="114">
        <v>8413.4098692311291</v>
      </c>
      <c r="AB21" s="33">
        <v>98.811585664398066</v>
      </c>
      <c r="AC21" s="65">
        <f t="shared" si="5"/>
        <v>99.091027487442787</v>
      </c>
      <c r="AE21" s="114">
        <v>8413.4098692311291</v>
      </c>
      <c r="AF21" s="33">
        <v>98.811585664398066</v>
      </c>
      <c r="AG21" s="73">
        <f t="shared" si="1"/>
        <v>99.036302940664342</v>
      </c>
      <c r="AI21" s="53">
        <f t="shared" si="2"/>
        <v>5.0497854252533669E-2</v>
      </c>
    </row>
    <row r="22" spans="1:35" ht="17" thickBot="1" x14ac:dyDescent="0.25">
      <c r="A22" s="15"/>
      <c r="B22" s="33"/>
      <c r="C22" s="4"/>
      <c r="H22" s="43"/>
      <c r="I22" s="16"/>
      <c r="J22" s="34"/>
      <c r="U22" s="114">
        <v>8398.4098692311291</v>
      </c>
      <c r="V22" s="33">
        <v>99.29247264794499</v>
      </c>
      <c r="W22" s="73">
        <f t="shared" si="3"/>
        <v>99.500272477291574</v>
      </c>
      <c r="X22" s="5"/>
      <c r="Y22" s="53">
        <f t="shared" si="4"/>
        <v>4.3180769076469401E-2</v>
      </c>
      <c r="AA22" s="114">
        <v>8398.4098692311291</v>
      </c>
      <c r="AB22" s="33">
        <v>99.29247264794499</v>
      </c>
      <c r="AC22" s="65">
        <f>$Y$62+($V$55-$Y$62)*EXP(-$Y$63*AA22)</f>
        <v>99.500272477291574</v>
      </c>
      <c r="AE22" s="114">
        <v>8398.4098692311291</v>
      </c>
      <c r="AF22" s="33">
        <v>99.29247264794499</v>
      </c>
      <c r="AG22" s="73">
        <f t="shared" si="1"/>
        <v>99.445419861249817</v>
      </c>
      <c r="AI22" s="53">
        <f t="shared" si="2"/>
        <v>2.3392850057712342E-2</v>
      </c>
    </row>
    <row r="23" spans="1:35" x14ac:dyDescent="0.2">
      <c r="A23" s="15"/>
      <c r="B23" s="33"/>
      <c r="C23" s="4"/>
      <c r="H23" s="42"/>
      <c r="I23" s="18"/>
      <c r="J23" s="34"/>
      <c r="Q23" s="62">
        <v>8500</v>
      </c>
      <c r="R23" s="49"/>
      <c r="S23" s="64">
        <f t="shared" ref="S23:S37" si="6">$O$62+($L$55-$O$62)*EXP(-$O$63*Q23)</f>
        <v>96.678770042063448</v>
      </c>
      <c r="U23" s="114">
        <v>8383.4098692311291</v>
      </c>
      <c r="V23" s="33">
        <v>100</v>
      </c>
      <c r="W23" s="73">
        <f t="shared" si="3"/>
        <v>99.911207645009696</v>
      </c>
      <c r="X23" s="5"/>
      <c r="Y23" s="53"/>
      <c r="AA23" s="114">
        <v>8383.4098692311291</v>
      </c>
      <c r="AB23" s="33">
        <v>100</v>
      </c>
      <c r="AC23" s="65">
        <f t="shared" si="5"/>
        <v>99.911207645009696</v>
      </c>
      <c r="AE23" s="114">
        <v>8383.4098692311291</v>
      </c>
      <c r="AF23" s="33">
        <v>100</v>
      </c>
      <c r="AG23" s="73">
        <f t="shared" si="1"/>
        <v>99.856226835378692</v>
      </c>
      <c r="AI23" s="53"/>
    </row>
    <row r="24" spans="1:35" x14ac:dyDescent="0.2">
      <c r="A24" s="15"/>
      <c r="B24" s="33"/>
      <c r="C24" s="4"/>
      <c r="H24" s="43"/>
      <c r="I24" s="16"/>
      <c r="J24" s="34"/>
      <c r="Q24" s="54">
        <v>8000</v>
      </c>
      <c r="R24" s="5"/>
      <c r="S24" s="65">
        <f t="shared" si="6"/>
        <v>110.9219565623728</v>
      </c>
      <c r="U24" s="54">
        <v>8000</v>
      </c>
      <c r="V24" s="5"/>
      <c r="W24" s="73">
        <f t="shared" si="3"/>
        <v>111.01104999916826</v>
      </c>
      <c r="X24" s="5"/>
      <c r="Y24" s="53"/>
      <c r="AA24" s="54">
        <v>8000</v>
      </c>
      <c r="AB24" s="5"/>
      <c r="AC24" s="65">
        <f t="shared" si="5"/>
        <v>111.01104999916826</v>
      </c>
      <c r="AE24" s="54">
        <v>8000</v>
      </c>
      <c r="AF24" s="5"/>
      <c r="AG24" s="73">
        <f t="shared" si="1"/>
        <v>110.95275411596643</v>
      </c>
      <c r="AI24" s="53"/>
    </row>
    <row r="25" spans="1:35" x14ac:dyDescent="0.2">
      <c r="A25" s="15"/>
      <c r="B25" s="33"/>
      <c r="C25" s="4"/>
      <c r="H25" s="43"/>
      <c r="I25" s="16"/>
      <c r="J25" s="34"/>
      <c r="Q25" s="54">
        <v>7000</v>
      </c>
      <c r="R25" s="5"/>
      <c r="S25" s="65">
        <f t="shared" si="6"/>
        <v>146.01259897970857</v>
      </c>
      <c r="U25" s="54">
        <v>7000</v>
      </c>
      <c r="V25" s="5"/>
      <c r="W25" s="73">
        <f t="shared" si="3"/>
        <v>146.11521254545445</v>
      </c>
      <c r="X25" s="5"/>
      <c r="Y25" s="53"/>
      <c r="AA25" s="54">
        <v>7000</v>
      </c>
      <c r="AB25" s="5"/>
      <c r="AC25" s="65">
        <f t="shared" si="5"/>
        <v>146.11521254545445</v>
      </c>
      <c r="AE25" s="54">
        <v>7000</v>
      </c>
      <c r="AF25" s="5"/>
      <c r="AG25" s="73">
        <f t="shared" si="1"/>
        <v>146.0480712958865</v>
      </c>
      <c r="AI25" s="53"/>
    </row>
    <row r="26" spans="1:35" x14ac:dyDescent="0.2">
      <c r="A26" s="15"/>
      <c r="B26" s="33"/>
      <c r="C26" s="4"/>
      <c r="H26" s="43"/>
      <c r="I26" s="16"/>
      <c r="J26" s="34"/>
      <c r="Q26" s="54">
        <v>6000</v>
      </c>
      <c r="R26" s="5"/>
      <c r="S26" s="65">
        <f t="shared" si="6"/>
        <v>192.20431843735886</v>
      </c>
      <c r="U26" s="54">
        <v>6000</v>
      </c>
      <c r="V26" s="5"/>
      <c r="W26" s="73">
        <f t="shared" si="3"/>
        <v>192.32009189502574</v>
      </c>
      <c r="X26" s="5"/>
      <c r="Y26" s="53"/>
      <c r="AA26" s="54">
        <v>6000</v>
      </c>
      <c r="AB26" s="5"/>
      <c r="AC26" s="65">
        <f t="shared" si="5"/>
        <v>192.32009189502574</v>
      </c>
      <c r="AE26" s="54">
        <v>6000</v>
      </c>
      <c r="AF26" s="5"/>
      <c r="AG26" s="73">
        <f t="shared" si="1"/>
        <v>192.24434128921629</v>
      </c>
      <c r="AI26" s="53"/>
    </row>
    <row r="27" spans="1:35" x14ac:dyDescent="0.2">
      <c r="A27" s="26"/>
      <c r="B27" s="16"/>
      <c r="C27" s="4"/>
      <c r="H27" s="43"/>
      <c r="I27" s="16"/>
      <c r="J27" s="34"/>
      <c r="Q27" s="54">
        <v>5000</v>
      </c>
      <c r="R27" s="5"/>
      <c r="S27" s="65">
        <f t="shared" si="6"/>
        <v>253.00898884145994</v>
      </c>
      <c r="U27" s="54">
        <v>5000</v>
      </c>
      <c r="V27" s="5"/>
      <c r="W27" s="73">
        <f t="shared" si="3"/>
        <v>253.13598154610355</v>
      </c>
      <c r="X27" s="5"/>
      <c r="Y27" s="53"/>
      <c r="AA27" s="54">
        <v>5000</v>
      </c>
      <c r="AB27" s="5"/>
      <c r="AC27" s="65">
        <f t="shared" si="5"/>
        <v>253.13598154610355</v>
      </c>
      <c r="AE27" s="54">
        <v>5000</v>
      </c>
      <c r="AF27" s="5"/>
      <c r="AG27" s="73">
        <f t="shared" si="1"/>
        <v>253.05289162531795</v>
      </c>
      <c r="AI27" s="53"/>
    </row>
    <row r="28" spans="1:35" x14ac:dyDescent="0.2">
      <c r="A28" s="26"/>
      <c r="B28" s="16"/>
      <c r="C28" s="4"/>
      <c r="H28" s="43"/>
      <c r="I28" s="16"/>
      <c r="J28" s="34"/>
      <c r="Q28" s="54">
        <v>4500</v>
      </c>
      <c r="R28" s="5"/>
      <c r="S28" s="65">
        <f t="shared" si="6"/>
        <v>290.28350337878686</v>
      </c>
      <c r="U28" s="54">
        <v>4500</v>
      </c>
      <c r="V28" s="5"/>
      <c r="W28" s="73">
        <f t="shared" si="3"/>
        <v>290.41463178712291</v>
      </c>
      <c r="X28" s="5"/>
      <c r="Y28" s="53"/>
      <c r="AA28" s="54">
        <v>4500</v>
      </c>
      <c r="AB28" s="5"/>
      <c r="AC28" s="65">
        <f t="shared" si="5"/>
        <v>290.41463178712291</v>
      </c>
      <c r="AE28" s="54">
        <v>4500</v>
      </c>
      <c r="AF28" s="5"/>
      <c r="AG28" s="73">
        <f t="shared" si="1"/>
        <v>290.32883666540596</v>
      </c>
      <c r="AI28" s="53"/>
    </row>
    <row r="29" spans="1:35" ht="17" thickBot="1" x14ac:dyDescent="0.25">
      <c r="A29" s="26"/>
      <c r="B29" s="16"/>
      <c r="C29" s="4"/>
      <c r="H29" s="43"/>
      <c r="I29" s="16"/>
      <c r="J29" s="34"/>
      <c r="Q29" s="54">
        <v>3500</v>
      </c>
      <c r="R29" s="5"/>
      <c r="S29" s="53">
        <f t="shared" si="6"/>
        <v>382.11594965364708</v>
      </c>
      <c r="U29" s="54">
        <v>3500</v>
      </c>
      <c r="V29" s="5"/>
      <c r="W29" s="73">
        <f t="shared" si="3"/>
        <v>382.25019626607707</v>
      </c>
      <c r="X29" s="5"/>
      <c r="Y29" s="53"/>
      <c r="AA29" s="54">
        <v>3500</v>
      </c>
      <c r="AB29" s="5"/>
      <c r="AC29" s="65">
        <f t="shared" si="5"/>
        <v>382.25019626607707</v>
      </c>
      <c r="AE29" s="54">
        <v>3500</v>
      </c>
      <c r="AF29" s="5"/>
      <c r="AG29" s="73">
        <f t="shared" si="1"/>
        <v>382.16236247946568</v>
      </c>
      <c r="AI29" s="53"/>
    </row>
    <row r="30" spans="1:35" x14ac:dyDescent="0.2">
      <c r="A30" s="26"/>
      <c r="B30" s="16"/>
      <c r="C30" s="4"/>
      <c r="H30" s="43"/>
      <c r="I30" s="16"/>
      <c r="J30" s="34"/>
      <c r="K30" s="117">
        <v>2751.4636991466264</v>
      </c>
      <c r="L30" s="91">
        <v>468.31514936231764</v>
      </c>
      <c r="M30" s="70">
        <f t="shared" ref="M30:M37" si="7">$O$62+($L$55-$O$62)*EXP(-$O$63*K30)</f>
        <v>469.40752469789277</v>
      </c>
      <c r="N30" s="49"/>
      <c r="O30" s="50">
        <f t="shared" ref="O30:O37" si="8">(L30-M30)^2</f>
        <v>1.1932838737728722</v>
      </c>
      <c r="Q30" s="115">
        <v>2751.4636991466264</v>
      </c>
      <c r="R30" s="90">
        <v>468.31514936231764</v>
      </c>
      <c r="S30" s="65">
        <f t="shared" si="6"/>
        <v>469.40752469789277</v>
      </c>
      <c r="U30" s="115">
        <v>2751.4636991466264</v>
      </c>
      <c r="V30" s="90">
        <v>468.31514936231764</v>
      </c>
      <c r="W30" s="73">
        <f t="shared" si="3"/>
        <v>469.53716428714262</v>
      </c>
      <c r="X30" s="5"/>
      <c r="Y30" s="53"/>
      <c r="AA30" s="115">
        <v>2751.4636991466264</v>
      </c>
      <c r="AB30" s="90">
        <v>468.31514936231764</v>
      </c>
      <c r="AC30" s="65">
        <f t="shared" si="5"/>
        <v>469.53716428714262</v>
      </c>
      <c r="AE30" s="115">
        <v>2751.4636991466264</v>
      </c>
      <c r="AF30" s="90">
        <v>468.31514936231764</v>
      </c>
      <c r="AG30" s="73">
        <f t="shared" si="1"/>
        <v>469.45234584786124</v>
      </c>
      <c r="AI30" s="53">
        <f t="shared" si="2"/>
        <v>1.29321584673271</v>
      </c>
    </row>
    <row r="31" spans="1:35" x14ac:dyDescent="0.2">
      <c r="C31" s="4"/>
      <c r="H31" s="34"/>
      <c r="I31" s="34"/>
      <c r="J31" s="34"/>
      <c r="K31" s="115">
        <v>2691.4636991466264</v>
      </c>
      <c r="L31" s="90">
        <v>472.03907226998263</v>
      </c>
      <c r="M31" s="73">
        <f t="shared" si="7"/>
        <v>477.21316453908713</v>
      </c>
      <c r="N31" s="5"/>
      <c r="O31" s="53">
        <f t="shared" si="8"/>
        <v>26.771230809207012</v>
      </c>
      <c r="Q31" s="115">
        <v>2691.4636991466264</v>
      </c>
      <c r="R31" s="90">
        <v>472.03907226998263</v>
      </c>
      <c r="S31" s="65">
        <f t="shared" si="6"/>
        <v>477.21316453908713</v>
      </c>
      <c r="U31" s="115">
        <v>2691.4636991466264</v>
      </c>
      <c r="V31" s="90">
        <v>472.03907226998263</v>
      </c>
      <c r="W31" s="73">
        <f t="shared" si="3"/>
        <v>477.34208547408349</v>
      </c>
      <c r="X31" s="5"/>
      <c r="Y31" s="53">
        <f t="shared" ref="Y31:Y38" si="9">(V31-W31)^2</f>
        <v>28.121949042868113</v>
      </c>
      <c r="AA31" s="115">
        <v>2691.4636991466264</v>
      </c>
      <c r="AB31" s="90">
        <v>472.03907226998263</v>
      </c>
      <c r="AC31" s="65">
        <f t="shared" si="5"/>
        <v>477.34208547408349</v>
      </c>
      <c r="AE31" s="115">
        <v>2691.4636991466264</v>
      </c>
      <c r="AF31" s="90">
        <v>472.03907226998263</v>
      </c>
      <c r="AG31" s="73">
        <f t="shared" si="1"/>
        <v>477.25773731178577</v>
      </c>
      <c r="AI31" s="53">
        <f t="shared" si="2"/>
        <v>27.234464818538264</v>
      </c>
    </row>
    <row r="32" spans="1:35" x14ac:dyDescent="0.2">
      <c r="A32" s="15"/>
      <c r="B32" s="32"/>
      <c r="C32" s="4"/>
      <c r="H32" s="34"/>
      <c r="I32" s="34"/>
      <c r="J32" s="34"/>
      <c r="K32" s="115">
        <v>2661.4636991466264</v>
      </c>
      <c r="L32" s="90">
        <v>476.77839966935267</v>
      </c>
      <c r="M32" s="73">
        <f t="shared" si="7"/>
        <v>481.16452453048254</v>
      </c>
      <c r="N32" s="5"/>
      <c r="O32" s="53">
        <f t="shared" si="8"/>
        <v>19.238091297421541</v>
      </c>
      <c r="Q32" s="115">
        <v>2661.4636991466264</v>
      </c>
      <c r="R32" s="90">
        <v>476.77839966935267</v>
      </c>
      <c r="S32" s="65">
        <f t="shared" si="6"/>
        <v>481.16452453048254</v>
      </c>
      <c r="U32" s="115">
        <v>2661.4636991466264</v>
      </c>
      <c r="V32" s="90">
        <v>476.77839966935267</v>
      </c>
      <c r="W32" s="73">
        <f t="shared" si="3"/>
        <v>481.29306385027451</v>
      </c>
      <c r="X32" s="5"/>
      <c r="Y32" s="53">
        <f t="shared" si="9"/>
        <v>20.382192666498675</v>
      </c>
      <c r="AA32" s="115">
        <v>2661.4636991466264</v>
      </c>
      <c r="AB32" s="90">
        <v>476.77839966935267</v>
      </c>
      <c r="AC32" s="65">
        <f t="shared" si="5"/>
        <v>481.29306385027451</v>
      </c>
      <c r="AE32" s="115">
        <v>2661.4636991466264</v>
      </c>
      <c r="AF32" s="90">
        <v>476.77839966935267</v>
      </c>
      <c r="AG32" s="73">
        <f t="shared" si="1"/>
        <v>481.20896540835241</v>
      </c>
      <c r="AI32" s="53">
        <f t="shared" si="2"/>
        <v>19.62991276759837</v>
      </c>
    </row>
    <row r="33" spans="1:35" x14ac:dyDescent="0.2">
      <c r="A33" s="15"/>
      <c r="B33" s="32"/>
      <c r="C33" s="4"/>
      <c r="H33" s="34"/>
      <c r="I33" s="34"/>
      <c r="J33" s="34"/>
      <c r="K33" s="115">
        <v>2646.4636991466264</v>
      </c>
      <c r="L33" s="90">
        <v>481.94431458275631</v>
      </c>
      <c r="M33" s="73">
        <f t="shared" si="7"/>
        <v>483.15245672846919</v>
      </c>
      <c r="N33" s="5"/>
      <c r="O33" s="53">
        <f t="shared" si="8"/>
        <v>1.4596074442477316</v>
      </c>
      <c r="Q33" s="115">
        <v>2646.4636991466264</v>
      </c>
      <c r="R33" s="90">
        <v>481.94431458275631</v>
      </c>
      <c r="S33" s="65">
        <f t="shared" si="6"/>
        <v>483.15245672846919</v>
      </c>
      <c r="U33" s="115">
        <v>2646.4636991466264</v>
      </c>
      <c r="V33" s="90">
        <v>481.94431458275631</v>
      </c>
      <c r="W33" s="73">
        <f t="shared" si="3"/>
        <v>483.28079957190312</v>
      </c>
      <c r="X33" s="5"/>
      <c r="Y33" s="53">
        <f t="shared" si="9"/>
        <v>1.7861921262147518</v>
      </c>
      <c r="AA33" s="115">
        <v>2646.4636991466264</v>
      </c>
      <c r="AB33" s="90">
        <v>481.94431458275631</v>
      </c>
      <c r="AC33" s="65">
        <f t="shared" si="5"/>
        <v>483.28079957190312</v>
      </c>
      <c r="AE33" s="115">
        <v>2646.4636991466264</v>
      </c>
      <c r="AF33" s="90">
        <v>481.94431458275631</v>
      </c>
      <c r="AG33" s="73">
        <f t="shared" si="1"/>
        <v>483.19682969892409</v>
      </c>
      <c r="AI33" s="53">
        <f t="shared" si="2"/>
        <v>1.568794116228801</v>
      </c>
    </row>
    <row r="34" spans="1:35" x14ac:dyDescent="0.2">
      <c r="A34" s="15"/>
      <c r="B34" s="32"/>
      <c r="C34" s="4"/>
      <c r="H34" s="34"/>
      <c r="I34" s="34"/>
      <c r="J34" s="34"/>
      <c r="K34" s="115">
        <v>2631.4636991466264</v>
      </c>
      <c r="L34" s="90">
        <v>484.30810594759231</v>
      </c>
      <c r="M34" s="73">
        <f t="shared" si="7"/>
        <v>485.14860207231823</v>
      </c>
      <c r="N34" s="5"/>
      <c r="O34" s="53">
        <f t="shared" si="8"/>
        <v>0.70643373567928358</v>
      </c>
      <c r="Q34" s="115">
        <v>2631.4636991466264</v>
      </c>
      <c r="R34" s="90">
        <v>484.30810594759231</v>
      </c>
      <c r="S34" s="65">
        <f t="shared" si="6"/>
        <v>485.14860207231823</v>
      </c>
      <c r="U34" s="115">
        <v>2631.4636991466264</v>
      </c>
      <c r="V34" s="90">
        <v>484.30810594759231</v>
      </c>
      <c r="W34" s="73">
        <f t="shared" si="3"/>
        <v>485.27674462293169</v>
      </c>
      <c r="X34" s="5"/>
      <c r="Y34" s="53">
        <f t="shared" si="9"/>
        <v>0.93826088336322422</v>
      </c>
      <c r="AA34" s="115">
        <v>2631.4636991466264</v>
      </c>
      <c r="AB34" s="90">
        <v>484.30810594759231</v>
      </c>
      <c r="AC34" s="65">
        <f t="shared" si="5"/>
        <v>485.27674462293169</v>
      </c>
      <c r="AE34" s="115">
        <v>2631.4636991466264</v>
      </c>
      <c r="AF34" s="90">
        <v>484.30810594759231</v>
      </c>
      <c r="AG34" s="73">
        <f t="shared" si="1"/>
        <v>485.19290581579537</v>
      </c>
      <c r="AI34" s="53">
        <f t="shared" si="2"/>
        <v>0.78287080677215348</v>
      </c>
    </row>
    <row r="35" spans="1:35" x14ac:dyDescent="0.2">
      <c r="A35" s="15"/>
      <c r="B35" s="32"/>
      <c r="C35" s="4"/>
      <c r="H35" s="34"/>
      <c r="I35" s="34"/>
      <c r="J35" s="34"/>
      <c r="K35" s="115">
        <v>2616.4636991466264</v>
      </c>
      <c r="L35" s="90">
        <v>489.35196779036261</v>
      </c>
      <c r="M35" s="73">
        <f t="shared" si="7"/>
        <v>487.15299449465829</v>
      </c>
      <c r="N35" s="5"/>
      <c r="O35" s="53">
        <f t="shared" si="8"/>
        <v>4.83548355522072</v>
      </c>
      <c r="Q35" s="115">
        <v>2616.4636991466264</v>
      </c>
      <c r="R35" s="90">
        <v>489.35196779036261</v>
      </c>
      <c r="S35" s="65">
        <f t="shared" si="6"/>
        <v>487.15299449465829</v>
      </c>
      <c r="U35" s="115">
        <v>2616.4636991466264</v>
      </c>
      <c r="V35" s="90">
        <v>489.35196779036261</v>
      </c>
      <c r="W35" s="73">
        <f t="shared" si="3"/>
        <v>487.28093290781152</v>
      </c>
      <c r="X35" s="5"/>
      <c r="Y35" s="53">
        <f t="shared" si="9"/>
        <v>4.2891854847434034</v>
      </c>
      <c r="AA35" s="115">
        <v>2616.4636991466264</v>
      </c>
      <c r="AB35" s="90">
        <v>489.35196779036261</v>
      </c>
      <c r="AC35" s="65">
        <f t="shared" si="5"/>
        <v>487.28093290781152</v>
      </c>
      <c r="AE35" s="115">
        <v>2616.4636991466264</v>
      </c>
      <c r="AF35" s="90">
        <v>489.35196779036261</v>
      </c>
      <c r="AG35" s="73">
        <f t="shared" si="1"/>
        <v>487.19722768185096</v>
      </c>
      <c r="AI35" s="53">
        <f t="shared" si="2"/>
        <v>4.6429049352287812</v>
      </c>
    </row>
    <row r="36" spans="1:35" ht="17" thickBot="1" x14ac:dyDescent="0.25">
      <c r="A36" s="15"/>
      <c r="B36" s="32"/>
      <c r="C36" s="4"/>
      <c r="J36" s="34"/>
      <c r="K36" s="115">
        <v>2601.4636991466264</v>
      </c>
      <c r="L36" s="90">
        <v>494.08635813538399</v>
      </c>
      <c r="M36" s="73">
        <f t="shared" si="7"/>
        <v>489.16566806831077</v>
      </c>
      <c r="N36" s="5"/>
      <c r="O36" s="53">
        <f t="shared" si="8"/>
        <v>24.213190736193088</v>
      </c>
      <c r="Q36" s="115">
        <v>2601.4636991466264</v>
      </c>
      <c r="R36" s="90">
        <v>494.08635813538399</v>
      </c>
      <c r="S36" s="65">
        <f t="shared" si="6"/>
        <v>489.16566806831077</v>
      </c>
      <c r="U36" s="115">
        <v>2601.4636991466264</v>
      </c>
      <c r="V36" s="90">
        <v>494.08635813538399</v>
      </c>
      <c r="W36" s="73">
        <f t="shared" si="3"/>
        <v>489.29339847101915</v>
      </c>
      <c r="X36" s="5"/>
      <c r="Y36" s="53">
        <f t="shared" si="9"/>
        <v>22.972462344228354</v>
      </c>
      <c r="AA36" s="115">
        <v>2601.4636991466264</v>
      </c>
      <c r="AB36" s="90">
        <v>494.08635813538399</v>
      </c>
      <c r="AC36" s="65">
        <f t="shared" si="5"/>
        <v>489.29339847101915</v>
      </c>
      <c r="AE36" s="115">
        <v>2601.4636991466264</v>
      </c>
      <c r="AF36" s="90">
        <v>494.08635813538399</v>
      </c>
      <c r="AG36" s="73">
        <f t="shared" si="1"/>
        <v>489.20982936011029</v>
      </c>
      <c r="AI36" s="53">
        <f t="shared" si="2"/>
        <v>23.780532896072394</v>
      </c>
    </row>
    <row r="37" spans="1:35" x14ac:dyDescent="0.2">
      <c r="A37" s="15"/>
      <c r="B37" s="32"/>
      <c r="C37" s="4"/>
      <c r="G37" s="62">
        <v>2600</v>
      </c>
      <c r="H37" s="118"/>
      <c r="I37" s="64">
        <f t="shared" ref="I37:I46" si="10">$E$62+($B$55-$E$62)*EXP(-$E$63*G37)</f>
        <v>496.13140626920165</v>
      </c>
      <c r="J37" s="34"/>
      <c r="K37" s="115">
        <v>2586.4636991466264</v>
      </c>
      <c r="L37" s="90">
        <v>497.5483972702603</v>
      </c>
      <c r="M37" s="73">
        <f t="shared" si="7"/>
        <v>491.18665700686881</v>
      </c>
      <c r="N37" s="5"/>
      <c r="O37" s="53">
        <f t="shared" si="8"/>
        <v>40.471739178856325</v>
      </c>
      <c r="Q37" s="115">
        <v>2586.4636991466264</v>
      </c>
      <c r="R37" s="90">
        <v>497.5483972702603</v>
      </c>
      <c r="S37" s="65">
        <f t="shared" si="6"/>
        <v>491.18665700686881</v>
      </c>
      <c r="U37" s="115">
        <v>2586.4636991466264</v>
      </c>
      <c r="V37" s="90">
        <v>497.5483972702603</v>
      </c>
      <c r="W37" s="73">
        <f t="shared" si="3"/>
        <v>491.31417549763438</v>
      </c>
      <c r="X37" s="5"/>
      <c r="Y37" s="53">
        <f t="shared" si="9"/>
        <v>38.865521110283005</v>
      </c>
      <c r="AA37" s="115">
        <v>2586.4636991466264</v>
      </c>
      <c r="AB37" s="90">
        <v>497.5483972702603</v>
      </c>
      <c r="AC37" s="65">
        <f t="shared" si="5"/>
        <v>491.31417549763438</v>
      </c>
      <c r="AE37" s="115">
        <v>2586.4636991466264</v>
      </c>
      <c r="AF37" s="90">
        <v>497.5483972702603</v>
      </c>
      <c r="AG37" s="73">
        <f t="shared" si="1"/>
        <v>491.23074505430645</v>
      </c>
      <c r="AI37" s="53">
        <f t="shared" si="2"/>
        <v>39.912729521746492</v>
      </c>
    </row>
    <row r="38" spans="1:35" x14ac:dyDescent="0.2">
      <c r="A38" s="15"/>
      <c r="B38" s="32"/>
      <c r="C38" s="4"/>
      <c r="G38" s="54">
        <v>2500</v>
      </c>
      <c r="H38" s="45"/>
      <c r="I38" s="65">
        <f t="shared" si="10"/>
        <v>509.68815194088523</v>
      </c>
      <c r="J38" s="34"/>
      <c r="K38" s="115">
        <v>2571.4636991466264</v>
      </c>
      <c r="L38" s="90">
        <v>500</v>
      </c>
      <c r="M38" s="73">
        <f t="shared" ref="M38:M47" si="11">$O$62+($L$55-$O$62)*EXP(-$O$63*K38)</f>
        <v>493.21599566527925</v>
      </c>
      <c r="N38" s="5"/>
      <c r="O38" s="53"/>
      <c r="Q38" s="115">
        <v>2571.4636991466264</v>
      </c>
      <c r="R38" s="90">
        <v>500</v>
      </c>
      <c r="S38" s="65">
        <f t="shared" ref="S38" si="12">$O$62+($L$55-$O$62)*EXP(-$O$63*Q38)</f>
        <v>493.21599566527925</v>
      </c>
      <c r="U38" s="115">
        <v>2571.4636991466264</v>
      </c>
      <c r="V38" s="90">
        <v>500</v>
      </c>
      <c r="W38" s="73">
        <f t="shared" si="3"/>
        <v>493.3432983139212</v>
      </c>
      <c r="X38" s="5"/>
      <c r="Y38" s="53">
        <f t="shared" si="9"/>
        <v>44.311677337444401</v>
      </c>
      <c r="AA38" s="115">
        <v>2571.4636991466264</v>
      </c>
      <c r="AB38" s="90">
        <v>500</v>
      </c>
      <c r="AC38" s="65">
        <f t="shared" si="5"/>
        <v>493.3432983139212</v>
      </c>
      <c r="AE38" s="115">
        <v>2571.4636991466264</v>
      </c>
      <c r="AF38" s="90">
        <v>500</v>
      </c>
      <c r="AG38" s="73">
        <f t="shared" si="1"/>
        <v>493.26000910946749</v>
      </c>
      <c r="AI38" s="53">
        <f t="shared" si="2"/>
        <v>45.427477204461226</v>
      </c>
    </row>
    <row r="39" spans="1:35" x14ac:dyDescent="0.2">
      <c r="A39" s="15"/>
      <c r="B39" s="32"/>
      <c r="C39" s="4"/>
      <c r="G39" s="54">
        <v>2200</v>
      </c>
      <c r="H39" s="45"/>
      <c r="I39" s="65">
        <f t="shared" si="10"/>
        <v>552.62177523007097</v>
      </c>
      <c r="J39" s="34"/>
      <c r="K39" s="54">
        <v>2200</v>
      </c>
      <c r="L39" s="45"/>
      <c r="M39" s="73"/>
      <c r="N39" s="5"/>
      <c r="O39" s="53"/>
      <c r="Q39" s="54">
        <v>2200</v>
      </c>
      <c r="R39" s="45"/>
      <c r="S39" s="65"/>
      <c r="U39" s="54">
        <v>2200</v>
      </c>
      <c r="V39" s="45"/>
      <c r="W39" s="73">
        <f t="shared" si="3"/>
        <v>546.35598877606685</v>
      </c>
      <c r="X39" s="5"/>
      <c r="Y39" s="53"/>
      <c r="AA39" s="54">
        <v>2200</v>
      </c>
      <c r="AB39" s="45"/>
      <c r="AC39" s="65">
        <f t="shared" si="5"/>
        <v>546.35598877606685</v>
      </c>
      <c r="AE39" s="54">
        <v>2200</v>
      </c>
      <c r="AF39" s="45"/>
      <c r="AG39" s="73">
        <f t="shared" si="1"/>
        <v>546.27707319333501</v>
      </c>
      <c r="AI39" s="53"/>
    </row>
    <row r="40" spans="1:35" x14ac:dyDescent="0.2">
      <c r="A40" s="15"/>
      <c r="B40" s="32"/>
      <c r="C40" s="4"/>
      <c r="G40" s="54">
        <v>1900</v>
      </c>
      <c r="H40" s="45"/>
      <c r="I40" s="65">
        <f t="shared" si="10"/>
        <v>599.17191579892733</v>
      </c>
      <c r="J40" s="34"/>
      <c r="K40" s="54">
        <v>1900</v>
      </c>
      <c r="L40" s="45"/>
      <c r="M40" s="73"/>
      <c r="N40" s="5"/>
      <c r="O40" s="53"/>
      <c r="Q40" s="54">
        <v>1900</v>
      </c>
      <c r="R40" s="45"/>
      <c r="S40" s="65"/>
      <c r="U40" s="54">
        <v>1900</v>
      </c>
      <c r="V40" s="45"/>
      <c r="W40" s="73">
        <f t="shared" si="3"/>
        <v>593.30017301250643</v>
      </c>
      <c r="X40" s="5"/>
      <c r="Y40" s="53"/>
      <c r="AA40" s="54">
        <v>1900</v>
      </c>
      <c r="AB40" s="45"/>
      <c r="AC40" s="65">
        <f t="shared" si="5"/>
        <v>593.30017301250643</v>
      </c>
      <c r="AE40" s="54">
        <v>1900</v>
      </c>
      <c r="AF40" s="45"/>
      <c r="AG40" s="73">
        <f t="shared" si="1"/>
        <v>593.22616193410829</v>
      </c>
      <c r="AI40" s="53"/>
    </row>
    <row r="41" spans="1:35" x14ac:dyDescent="0.2">
      <c r="B41" s="19"/>
      <c r="C41" s="4"/>
      <c r="G41" s="54">
        <v>1700</v>
      </c>
      <c r="H41" s="45"/>
      <c r="I41" s="65">
        <f t="shared" si="10"/>
        <v>632.36392440522616</v>
      </c>
      <c r="J41" s="34"/>
      <c r="K41" s="54">
        <v>1700</v>
      </c>
      <c r="L41" s="45"/>
      <c r="M41" s="73"/>
      <c r="N41" s="5"/>
      <c r="O41" s="53"/>
      <c r="Q41" s="54">
        <v>1700</v>
      </c>
      <c r="R41" s="45"/>
      <c r="S41" s="65"/>
      <c r="U41" s="54">
        <v>1700</v>
      </c>
      <c r="V41" s="45"/>
      <c r="W41" s="73">
        <f t="shared" si="3"/>
        <v>626.81635513042397</v>
      </c>
      <c r="X41" s="5"/>
      <c r="Y41" s="53"/>
      <c r="AA41" s="54">
        <v>1700</v>
      </c>
      <c r="AB41" s="45"/>
      <c r="AC41" s="65">
        <f t="shared" si="5"/>
        <v>626.81635513042397</v>
      </c>
      <c r="AE41" s="54">
        <v>1700</v>
      </c>
      <c r="AF41" s="45"/>
      <c r="AG41" s="73">
        <f t="shared" si="1"/>
        <v>626.74639336678422</v>
      </c>
      <c r="AI41" s="53"/>
    </row>
    <row r="42" spans="1:35" x14ac:dyDescent="0.2">
      <c r="B42" s="19"/>
      <c r="C42" s="4"/>
      <c r="G42" s="54">
        <v>1500</v>
      </c>
      <c r="H42" s="45"/>
      <c r="I42" s="65">
        <f t="shared" si="10"/>
        <v>667.3946530954787</v>
      </c>
      <c r="J42" s="34"/>
      <c r="K42" s="54">
        <v>1500</v>
      </c>
      <c r="L42" s="45"/>
      <c r="M42" s="73"/>
      <c r="N42" s="5"/>
      <c r="O42" s="53"/>
      <c r="Q42" s="54">
        <v>1500</v>
      </c>
      <c r="R42" s="45"/>
      <c r="S42" s="65"/>
      <c r="U42" s="54">
        <v>1500</v>
      </c>
      <c r="V42" s="45"/>
      <c r="W42" s="73">
        <f t="shared" si="3"/>
        <v>662.22590339731403</v>
      </c>
      <c r="X42" s="5"/>
      <c r="Y42" s="53"/>
      <c r="AA42" s="54">
        <v>1500</v>
      </c>
      <c r="AB42" s="45"/>
      <c r="AC42" s="65">
        <f t="shared" si="5"/>
        <v>662.22590339731403</v>
      </c>
      <c r="AE42" s="54">
        <v>1500</v>
      </c>
      <c r="AF42" s="45"/>
      <c r="AG42" s="73">
        <f t="shared" si="1"/>
        <v>662.1606847506207</v>
      </c>
      <c r="AI42" s="53"/>
    </row>
    <row r="43" spans="1:35" x14ac:dyDescent="0.2">
      <c r="B43" s="19"/>
      <c r="C43" s="4"/>
      <c r="G43" s="54">
        <v>1300</v>
      </c>
      <c r="H43" s="45"/>
      <c r="I43" s="65">
        <f t="shared" si="10"/>
        <v>704.36596047026694</v>
      </c>
      <c r="J43" s="34"/>
      <c r="K43" s="54">
        <v>1300</v>
      </c>
      <c r="L43" s="45"/>
      <c r="M43" s="73"/>
      <c r="N43" s="5"/>
      <c r="O43" s="53"/>
      <c r="Q43" s="54">
        <v>1300</v>
      </c>
      <c r="R43" s="45"/>
      <c r="S43" s="65"/>
      <c r="U43" s="54">
        <v>1300</v>
      </c>
      <c r="V43" s="45"/>
      <c r="W43" s="73">
        <f t="shared" si="3"/>
        <v>699.63577615829661</v>
      </c>
      <c r="X43" s="5"/>
      <c r="Y43" s="53"/>
      <c r="AA43" s="54">
        <v>1300</v>
      </c>
      <c r="AB43" s="45"/>
      <c r="AC43" s="65">
        <f t="shared" si="5"/>
        <v>699.63577615829661</v>
      </c>
      <c r="AE43" s="54">
        <v>1300</v>
      </c>
      <c r="AF43" s="45"/>
      <c r="AG43" s="73">
        <f t="shared" si="1"/>
        <v>699.57605990213904</v>
      </c>
      <c r="AI43" s="53"/>
    </row>
    <row r="44" spans="1:35" x14ac:dyDescent="0.2">
      <c r="B44" s="19"/>
      <c r="C44" s="4"/>
      <c r="G44" s="54">
        <v>1100</v>
      </c>
      <c r="H44" s="45"/>
      <c r="I44" s="65">
        <f t="shared" si="10"/>
        <v>743.38534773700701</v>
      </c>
      <c r="J44" s="34"/>
      <c r="K44" s="54">
        <v>1100</v>
      </c>
      <c r="L44" s="45"/>
      <c r="M44" s="73"/>
      <c r="N44" s="5"/>
      <c r="O44" s="53"/>
      <c r="Q44" s="54">
        <v>1100</v>
      </c>
      <c r="R44" s="45"/>
      <c r="S44" s="65"/>
      <c r="U44" s="54">
        <v>1100</v>
      </c>
      <c r="V44" s="45"/>
      <c r="W44" s="73">
        <f t="shared" si="3"/>
        <v>739.15897395355137</v>
      </c>
      <c r="X44" s="5"/>
      <c r="Y44" s="53"/>
      <c r="AA44" s="54">
        <v>1100</v>
      </c>
      <c r="AB44" s="45"/>
      <c r="AC44" s="65">
        <f t="shared" si="5"/>
        <v>739.15897395355137</v>
      </c>
      <c r="AE44" s="54">
        <v>1100</v>
      </c>
      <c r="AF44" s="45"/>
      <c r="AG44" s="73">
        <f t="shared" si="1"/>
        <v>739.10559001629463</v>
      </c>
      <c r="AI44" s="53"/>
    </row>
    <row r="45" spans="1:35" x14ac:dyDescent="0.2">
      <c r="B45" s="2" t="s">
        <v>18</v>
      </c>
      <c r="C45" s="77" t="s">
        <v>9</v>
      </c>
      <c r="G45" s="54">
        <v>900</v>
      </c>
      <c r="H45" s="45"/>
      <c r="I45" s="65">
        <f t="shared" si="10"/>
        <v>784.56627129044591</v>
      </c>
      <c r="J45" s="34"/>
      <c r="K45" s="54">
        <v>900</v>
      </c>
      <c r="L45" s="45"/>
      <c r="M45" s="73"/>
      <c r="N45" s="5"/>
      <c r="O45" s="53"/>
      <c r="Q45" s="54">
        <v>900</v>
      </c>
      <c r="R45" s="45"/>
      <c r="S45" s="65"/>
      <c r="U45" s="54">
        <v>900</v>
      </c>
      <c r="V45" s="45"/>
      <c r="W45" s="73">
        <f t="shared" si="3"/>
        <v>780.91488084858963</v>
      </c>
      <c r="X45" s="5"/>
      <c r="Y45" s="53"/>
      <c r="AA45" s="54">
        <v>900</v>
      </c>
      <c r="AB45" s="45"/>
      <c r="AC45" s="65">
        <f t="shared" si="5"/>
        <v>780.91488084858963</v>
      </c>
      <c r="AE45" s="54">
        <v>900</v>
      </c>
      <c r="AF45" s="45"/>
      <c r="AG45" s="73">
        <f t="shared" si="1"/>
        <v>780.86873537346537</v>
      </c>
      <c r="AI45" s="53"/>
    </row>
    <row r="46" spans="1:35" ht="17" thickBot="1" x14ac:dyDescent="0.25">
      <c r="G46" s="66">
        <v>500</v>
      </c>
      <c r="H46" s="22"/>
      <c r="I46" s="65">
        <f t="shared" si="10"/>
        <v>873.89832642626288</v>
      </c>
      <c r="J46" s="34"/>
      <c r="K46" s="66">
        <v>500</v>
      </c>
      <c r="L46" s="22"/>
      <c r="M46" s="73"/>
      <c r="N46" s="5"/>
      <c r="O46" s="53"/>
      <c r="Q46" s="66">
        <v>500</v>
      </c>
      <c r="R46" s="22"/>
      <c r="S46" s="65"/>
      <c r="U46" s="66">
        <v>500</v>
      </c>
      <c r="V46" s="22"/>
      <c r="W46" s="73">
        <f t="shared" si="3"/>
        <v>871.63645987250038</v>
      </c>
      <c r="X46" s="5"/>
      <c r="Y46" s="53"/>
      <c r="AA46" s="66">
        <v>500</v>
      </c>
      <c r="AB46" s="22"/>
      <c r="AC46" s="65">
        <f t="shared" si="5"/>
        <v>871.63645987250038</v>
      </c>
      <c r="AE46" s="66">
        <v>500</v>
      </c>
      <c r="AF46" s="22"/>
      <c r="AG46" s="73">
        <f t="shared" si="1"/>
        <v>871.60784485542774</v>
      </c>
      <c r="AI46" s="53"/>
    </row>
    <row r="47" spans="1:35" x14ac:dyDescent="0.2">
      <c r="A47" s="47">
        <v>180</v>
      </c>
      <c r="B47" s="95">
        <v>958.64883490562499</v>
      </c>
      <c r="C47" s="70">
        <f t="shared" ref="C47:C54" si="13">$E$62+($B$55-$E$62)*EXP(-$E$63*A47)</f>
        <v>952.63366900975677</v>
      </c>
      <c r="D47" s="49"/>
      <c r="E47" s="50">
        <f t="shared" ref="E47:E54" si="14">(B47-C47)^2</f>
        <v>36.18222075481615</v>
      </c>
      <c r="G47" s="51">
        <v>180</v>
      </c>
      <c r="H47" s="89">
        <v>958.64883490562499</v>
      </c>
      <c r="I47" s="65">
        <f t="shared" ref="I47:I54" si="15">$E$62+($B$55-$E$62)*EXP(-$E$63*G47)</f>
        <v>952.63366900975677</v>
      </c>
      <c r="J47" s="34"/>
      <c r="K47" s="51">
        <v>180</v>
      </c>
      <c r="L47" s="89">
        <v>958.64883490562499</v>
      </c>
      <c r="M47" s="73">
        <f t="shared" si="11"/>
        <v>951.72810456953619</v>
      </c>
      <c r="N47" s="5"/>
      <c r="O47" s="53"/>
      <c r="Q47" s="51">
        <v>180</v>
      </c>
      <c r="R47" s="89">
        <v>958.64883490562499</v>
      </c>
      <c r="S47" s="65">
        <f t="shared" ref="S47" si="16">$O$62+($L$55-$O$62)*EXP(-$O$63*Q47)</f>
        <v>951.72810456953619</v>
      </c>
      <c r="U47" s="51">
        <v>180</v>
      </c>
      <c r="V47" s="89">
        <v>958.64883490562499</v>
      </c>
      <c r="W47" s="73">
        <f t="shared" si="3"/>
        <v>951.74529762917666</v>
      </c>
      <c r="X47" s="5"/>
      <c r="Y47" s="53"/>
      <c r="AA47" s="51">
        <v>180</v>
      </c>
      <c r="AB47" s="89">
        <v>958.64883490562499</v>
      </c>
      <c r="AC47" s="65">
        <f t="shared" si="5"/>
        <v>951.74529762917666</v>
      </c>
      <c r="AE47" s="51">
        <v>180</v>
      </c>
      <c r="AF47" s="89">
        <v>958.64883490562499</v>
      </c>
      <c r="AG47" s="73">
        <f t="shared" si="1"/>
        <v>951.73404934126188</v>
      </c>
      <c r="AI47" s="53">
        <f t="shared" si="2"/>
        <v>47.814259401124517</v>
      </c>
    </row>
    <row r="48" spans="1:35" x14ac:dyDescent="0.2">
      <c r="A48" s="51">
        <v>120</v>
      </c>
      <c r="B48" s="89">
        <v>966.14592887491926</v>
      </c>
      <c r="C48" s="73">
        <f t="shared" si="13"/>
        <v>968.16776290146868</v>
      </c>
      <c r="D48" s="5"/>
      <c r="E48" s="53">
        <f t="shared" si="14"/>
        <v>4.0878128309130144</v>
      </c>
      <c r="G48" s="51">
        <v>120</v>
      </c>
      <c r="H48" s="89">
        <v>966.14592887491926</v>
      </c>
      <c r="I48" s="65">
        <f t="shared" si="15"/>
        <v>968.16776290146868</v>
      </c>
      <c r="J48" s="34"/>
      <c r="K48" s="51">
        <v>120</v>
      </c>
      <c r="L48" s="89">
        <v>966.14592887491926</v>
      </c>
      <c r="M48" s="73">
        <f>$O$62+($L$55-$O$62)*EXP(-$O$63*K48)</f>
        <v>967.55411165323926</v>
      </c>
      <c r="N48" s="5"/>
      <c r="O48" s="53">
        <f t="shared" ref="O48:O54" si="17">(L48-M48)^2</f>
        <v>1.9829787371570256</v>
      </c>
      <c r="Q48" s="51">
        <v>120</v>
      </c>
      <c r="R48" s="89">
        <v>966.14592887491926</v>
      </c>
      <c r="S48" s="65">
        <f>$O$62+($L$55-$O$62)*EXP(-$O$63*Q48)</f>
        <v>967.55411165323926</v>
      </c>
      <c r="U48" s="51">
        <v>120</v>
      </c>
      <c r="V48" s="89">
        <v>966.14592887491926</v>
      </c>
      <c r="W48" s="73">
        <f t="shared" si="3"/>
        <v>967.56576425680782</v>
      </c>
      <c r="X48" s="5"/>
      <c r="Y48" s="53">
        <f t="shared" ref="Y48:Y54" si="18">(V48-W48)^2</f>
        <v>2.0159325116626352</v>
      </c>
      <c r="AA48" s="51">
        <v>120</v>
      </c>
      <c r="AB48" s="89">
        <v>966.14592887491926</v>
      </c>
      <c r="AC48" s="65">
        <f t="shared" si="5"/>
        <v>967.56576425680782</v>
      </c>
      <c r="AE48" s="51">
        <v>120</v>
      </c>
      <c r="AF48" s="89">
        <v>966.14592887491926</v>
      </c>
      <c r="AG48" s="73">
        <f t="shared" si="1"/>
        <v>967.55814073277043</v>
      </c>
      <c r="AI48" s="53">
        <f t="shared" si="2"/>
        <v>1.9943423314554298</v>
      </c>
    </row>
    <row r="49" spans="1:35" x14ac:dyDescent="0.2">
      <c r="A49" s="51">
        <v>90</v>
      </c>
      <c r="B49" s="89">
        <v>970.38364640167572</v>
      </c>
      <c r="C49" s="73">
        <f t="shared" si="13"/>
        <v>976.02954310295172</v>
      </c>
      <c r="D49" s="5"/>
      <c r="E49" s="53">
        <f t="shared" si="14"/>
        <v>31.876149561479235</v>
      </c>
      <c r="G49" s="51">
        <v>90</v>
      </c>
      <c r="H49" s="89">
        <v>970.38364640167572</v>
      </c>
      <c r="I49" s="65">
        <f t="shared" si="15"/>
        <v>976.02954310295172</v>
      </c>
      <c r="J49" s="34"/>
      <c r="K49" s="51">
        <v>90</v>
      </c>
      <c r="L49" s="89">
        <v>970.38364640167572</v>
      </c>
      <c r="M49" s="73">
        <f t="shared" ref="M49:M54" si="19">$O$62+($L$55-$O$62)*EXP(-$O$63*K49)</f>
        <v>975.56553063827357</v>
      </c>
      <c r="N49" s="5"/>
      <c r="O49" s="53">
        <f t="shared" si="17"/>
        <v>26.851924241501308</v>
      </c>
      <c r="Q49" s="51">
        <v>90</v>
      </c>
      <c r="R49" s="89">
        <v>970.38364640167572</v>
      </c>
      <c r="S49" s="65">
        <f t="shared" ref="S49:S54" si="20">$O$62+($L$55-$O$62)*EXP(-$O$63*Q49)</f>
        <v>975.56553063827357</v>
      </c>
      <c r="U49" s="51">
        <v>90</v>
      </c>
      <c r="V49" s="89">
        <v>970.38364640167572</v>
      </c>
      <c r="W49" s="73">
        <f t="shared" si="3"/>
        <v>975.57434244099341</v>
      </c>
      <c r="X49" s="5"/>
      <c r="Y49" s="53">
        <f t="shared" si="18"/>
        <v>26.943325372588312</v>
      </c>
      <c r="AA49" s="51">
        <v>90</v>
      </c>
      <c r="AB49" s="89">
        <v>970.38364640167572</v>
      </c>
      <c r="AC49" s="65">
        <f t="shared" si="5"/>
        <v>975.57434244099341</v>
      </c>
      <c r="AE49" s="51">
        <v>90</v>
      </c>
      <c r="AF49" s="89">
        <v>970.38364640167572</v>
      </c>
      <c r="AG49" s="73">
        <f t="shared" si="1"/>
        <v>975.56857746714138</v>
      </c>
      <c r="AI49" s="53">
        <f t="shared" si="2"/>
        <v>26.883510153630883</v>
      </c>
    </row>
    <row r="50" spans="1:35" x14ac:dyDescent="0.2">
      <c r="A50" s="51">
        <v>75</v>
      </c>
      <c r="B50" s="89">
        <v>974.73772913149332</v>
      </c>
      <c r="C50" s="73">
        <f t="shared" si="13"/>
        <v>979.98434080846675</v>
      </c>
      <c r="D50" s="5"/>
      <c r="E50" s="53">
        <f t="shared" si="14"/>
        <v>27.526934088953947</v>
      </c>
      <c r="G50" s="51">
        <v>75</v>
      </c>
      <c r="H50" s="89">
        <v>974.73772913149332</v>
      </c>
      <c r="I50" s="65">
        <f t="shared" si="15"/>
        <v>979.98434080846675</v>
      </c>
      <c r="J50" s="44"/>
      <c r="K50" s="51">
        <v>75</v>
      </c>
      <c r="L50" s="89">
        <v>974.73772913149332</v>
      </c>
      <c r="M50" s="73">
        <f t="shared" si="19"/>
        <v>979.59608158442677</v>
      </c>
      <c r="N50" s="5"/>
      <c r="O50" s="53">
        <f t="shared" si="17"/>
        <v>23.603588556924425</v>
      </c>
      <c r="Q50" s="51">
        <v>75</v>
      </c>
      <c r="R50" s="89">
        <v>974.73772913149332</v>
      </c>
      <c r="S50" s="65">
        <f t="shared" si="20"/>
        <v>979.59608158442677</v>
      </c>
      <c r="U50" s="51">
        <v>75</v>
      </c>
      <c r="V50" s="89">
        <v>974.73772913149332</v>
      </c>
      <c r="W50" s="73">
        <f t="shared" si="3"/>
        <v>979.60345508612716</v>
      </c>
      <c r="X50" s="5"/>
      <c r="Y50" s="53">
        <f t="shared" si="18"/>
        <v>23.675289065597305</v>
      </c>
      <c r="AA50" s="51">
        <v>75</v>
      </c>
      <c r="AB50" s="89">
        <v>974.73772913149332</v>
      </c>
      <c r="AC50" s="65">
        <f t="shared" si="5"/>
        <v>979.60345508612716</v>
      </c>
      <c r="AE50" s="51">
        <v>75</v>
      </c>
      <c r="AF50" s="89">
        <v>974.73772913149332</v>
      </c>
      <c r="AG50" s="73">
        <f t="shared" si="1"/>
        <v>979.59863109780292</v>
      </c>
      <c r="AI50" s="53">
        <f t="shared" si="2"/>
        <v>23.628367926072514</v>
      </c>
    </row>
    <row r="51" spans="1:35" x14ac:dyDescent="0.2">
      <c r="A51" s="51">
        <v>60</v>
      </c>
      <c r="B51" s="89">
        <v>981.45145582711575</v>
      </c>
      <c r="C51" s="73">
        <f t="shared" si="13"/>
        <v>983.95516305442948</v>
      </c>
      <c r="D51" s="5"/>
      <c r="E51" s="53">
        <f t="shared" si="14"/>
        <v>6.2685498801029835</v>
      </c>
      <c r="G51" s="51">
        <v>60</v>
      </c>
      <c r="H51" s="89">
        <v>981.45145582711575</v>
      </c>
      <c r="I51" s="65">
        <f t="shared" si="15"/>
        <v>983.95516305442948</v>
      </c>
      <c r="J51" s="34"/>
      <c r="K51" s="51">
        <v>60</v>
      </c>
      <c r="L51" s="89">
        <v>981.45145582711575</v>
      </c>
      <c r="M51" s="73">
        <f t="shared" si="19"/>
        <v>983.64328475989669</v>
      </c>
      <c r="N51" s="5"/>
      <c r="O51" s="53">
        <f t="shared" si="17"/>
        <v>4.8041140705756176</v>
      </c>
      <c r="Q51" s="51">
        <v>60</v>
      </c>
      <c r="R51" s="89">
        <v>981.45145582711575</v>
      </c>
      <c r="S51" s="65">
        <f t="shared" si="20"/>
        <v>983.64328475989669</v>
      </c>
      <c r="U51" s="51">
        <v>60</v>
      </c>
      <c r="V51" s="89">
        <v>981.45145582711575</v>
      </c>
      <c r="W51" s="73">
        <f t="shared" si="3"/>
        <v>983.64920792770829</v>
      </c>
      <c r="X51" s="5"/>
      <c r="Y51" s="53">
        <f t="shared" si="18"/>
        <v>4.8301142956589143</v>
      </c>
      <c r="AA51" s="51">
        <v>60</v>
      </c>
      <c r="AB51" s="89">
        <v>981.45145582711575</v>
      </c>
      <c r="AC51" s="65">
        <f t="shared" si="5"/>
        <v>983.64920792770829</v>
      </c>
      <c r="AE51" s="51">
        <v>60</v>
      </c>
      <c r="AF51" s="89">
        <v>981.45145582711575</v>
      </c>
      <c r="AG51" s="73">
        <f t="shared" si="1"/>
        <v>983.64533279672014</v>
      </c>
      <c r="AI51" s="53">
        <f t="shared" si="2"/>
        <v>4.8130961577605378</v>
      </c>
    </row>
    <row r="52" spans="1:35" x14ac:dyDescent="0.2">
      <c r="A52" s="51">
        <v>45</v>
      </c>
      <c r="B52" s="89">
        <v>989.02313114856997</v>
      </c>
      <c r="C52" s="73">
        <f t="shared" si="13"/>
        <v>987.94207477106261</v>
      </c>
      <c r="D52" s="5"/>
      <c r="E52" s="53">
        <f t="shared" si="14"/>
        <v>1.1686828913493488</v>
      </c>
      <c r="G52" s="51">
        <v>45</v>
      </c>
      <c r="H52" s="89">
        <v>989.02313114856997</v>
      </c>
      <c r="I52" s="65">
        <f t="shared" si="15"/>
        <v>987.94207477106261</v>
      </c>
      <c r="J52" s="34"/>
      <c r="K52" s="51">
        <v>45</v>
      </c>
      <c r="L52" s="89">
        <v>989.02313114856997</v>
      </c>
      <c r="M52" s="73">
        <f t="shared" si="19"/>
        <v>987.70720896340208</v>
      </c>
      <c r="N52" s="5"/>
      <c r="O52" s="53">
        <f t="shared" si="17"/>
        <v>1.7316511974170403</v>
      </c>
      <c r="Q52" s="51">
        <v>45</v>
      </c>
      <c r="R52" s="89">
        <v>989.02313114856997</v>
      </c>
      <c r="S52" s="65">
        <f t="shared" si="20"/>
        <v>987.70720896340208</v>
      </c>
      <c r="U52" s="51">
        <v>45</v>
      </c>
      <c r="V52" s="89">
        <v>989.02313114856997</v>
      </c>
      <c r="W52" s="73">
        <f t="shared" si="3"/>
        <v>987.71166968958778</v>
      </c>
      <c r="X52" s="5"/>
      <c r="Y52" s="53">
        <f t="shared" si="18"/>
        <v>1.7199311583957049</v>
      </c>
      <c r="AA52" s="51">
        <v>45</v>
      </c>
      <c r="AB52" s="89">
        <v>989.02313114856997</v>
      </c>
      <c r="AC52" s="65">
        <f t="shared" si="5"/>
        <v>987.71166968958778</v>
      </c>
      <c r="AE52" s="51">
        <v>45</v>
      </c>
      <c r="AF52" s="89">
        <v>989.02313114856997</v>
      </c>
      <c r="AG52" s="73">
        <f t="shared" si="1"/>
        <v>987.70875133671939</v>
      </c>
      <c r="AI52" s="53">
        <f t="shared" si="2"/>
        <v>1.7275942898003809</v>
      </c>
    </row>
    <row r="53" spans="1:35" x14ac:dyDescent="0.2">
      <c r="A53" s="51">
        <v>30</v>
      </c>
      <c r="B53" s="89">
        <v>996.92844724070994</v>
      </c>
      <c r="C53" s="73">
        <f t="shared" si="13"/>
        <v>991.94514115168158</v>
      </c>
      <c r="D53" s="5"/>
      <c r="E53" s="53">
        <f t="shared" si="14"/>
        <v>24.833339576947132</v>
      </c>
      <c r="G53" s="51">
        <v>30</v>
      </c>
      <c r="H53" s="89">
        <v>996.92844724070994</v>
      </c>
      <c r="I53" s="65">
        <f t="shared" si="15"/>
        <v>991.94514115168158</v>
      </c>
      <c r="J53" s="34"/>
      <c r="K53" s="51">
        <v>30</v>
      </c>
      <c r="L53" s="89">
        <v>996.92844724070994</v>
      </c>
      <c r="M53" s="73">
        <f t="shared" si="19"/>
        <v>991.78792327790359</v>
      </c>
      <c r="N53" s="5"/>
      <c r="O53" s="53">
        <f t="shared" si="17"/>
        <v>26.424986612186355</v>
      </c>
      <c r="Q53" s="51">
        <v>30</v>
      </c>
      <c r="R53" s="89">
        <v>996.92844724070994</v>
      </c>
      <c r="S53" s="65">
        <f t="shared" si="20"/>
        <v>991.78792327790359</v>
      </c>
      <c r="U53" s="51">
        <v>30</v>
      </c>
      <c r="V53" s="89">
        <v>996.92844724070994</v>
      </c>
      <c r="W53" s="73">
        <f t="shared" si="3"/>
        <v>991.79090937944591</v>
      </c>
      <c r="X53" s="5"/>
      <c r="Y53" s="53">
        <f t="shared" si="18"/>
        <v>26.394295275921447</v>
      </c>
      <c r="AA53" s="51">
        <v>30</v>
      </c>
      <c r="AB53" s="89">
        <v>996.92844724070994</v>
      </c>
      <c r="AC53" s="65">
        <f t="shared" si="5"/>
        <v>991.79090937944591</v>
      </c>
      <c r="AE53" s="51">
        <v>30</v>
      </c>
      <c r="AF53" s="89">
        <v>996.92844724070994</v>
      </c>
      <c r="AG53" s="73">
        <f t="shared" si="1"/>
        <v>991.78895577472542</v>
      </c>
      <c r="AI53" s="53">
        <f t="shared" si="2"/>
        <v>26.414372528927711</v>
      </c>
    </row>
    <row r="54" spans="1:35" x14ac:dyDescent="0.2">
      <c r="A54" s="51">
        <v>15</v>
      </c>
      <c r="B54" s="89">
        <v>998.40620910043663</v>
      </c>
      <c r="C54" s="73">
        <f t="shared" si="13"/>
        <v>995.96442765375991</v>
      </c>
      <c r="D54" s="5"/>
      <c r="E54" s="53">
        <f t="shared" si="14"/>
        <v>5.9622966333346268</v>
      </c>
      <c r="G54" s="51">
        <v>15</v>
      </c>
      <c r="H54" s="89">
        <v>998.40620910043663</v>
      </c>
      <c r="I54" s="65">
        <f t="shared" si="15"/>
        <v>995.96442765375991</v>
      </c>
      <c r="J54" s="34"/>
      <c r="K54" s="51">
        <v>15</v>
      </c>
      <c r="L54" s="89">
        <v>998.40620910043663</v>
      </c>
      <c r="M54" s="73">
        <f t="shared" si="19"/>
        <v>995.88549707177867</v>
      </c>
      <c r="N54" s="5"/>
      <c r="O54" s="53">
        <f t="shared" si="17"/>
        <v>6.3539891314208967</v>
      </c>
      <c r="Q54" s="51">
        <v>15</v>
      </c>
      <c r="R54" s="89">
        <v>998.40620910043663</v>
      </c>
      <c r="S54" s="65">
        <f t="shared" si="20"/>
        <v>995.88549707177867</v>
      </c>
      <c r="U54" s="51">
        <v>15</v>
      </c>
      <c r="V54" s="89">
        <v>998.40620910043663</v>
      </c>
      <c r="W54" s="73">
        <f t="shared" si="3"/>
        <v>995.88699628996358</v>
      </c>
      <c r="X54" s="5"/>
      <c r="Y54" s="53">
        <f t="shared" si="18"/>
        <v>6.3464331844515236</v>
      </c>
      <c r="AA54" s="51">
        <v>15</v>
      </c>
      <c r="AB54" s="89">
        <v>998.40620910043663</v>
      </c>
      <c r="AC54" s="65">
        <f t="shared" si="5"/>
        <v>995.88699628996358</v>
      </c>
      <c r="AE54" s="51">
        <v>15</v>
      </c>
      <c r="AF54" s="89">
        <v>998.40620910043663</v>
      </c>
      <c r="AG54" s="73">
        <f t="shared" si="1"/>
        <v>995.88601545293602</v>
      </c>
      <c r="AI54" s="53">
        <f t="shared" si="2"/>
        <v>6.3513760209024035</v>
      </c>
    </row>
    <row r="55" spans="1:35" x14ac:dyDescent="0.2">
      <c r="A55" s="51">
        <v>0</v>
      </c>
      <c r="B55" s="89">
        <v>1000</v>
      </c>
      <c r="C55" s="73">
        <f>$E$62+($B$55-$E$62)*EXP(-$E$63*A55)</f>
        <v>1000</v>
      </c>
      <c r="D55" s="5"/>
      <c r="E55" s="53">
        <f>(B55-C55)^2</f>
        <v>0</v>
      </c>
      <c r="G55" s="51">
        <v>0</v>
      </c>
      <c r="H55" s="89">
        <v>1000</v>
      </c>
      <c r="I55" s="65">
        <f>$E$62+($B$55-$E$62)*EXP(-$E$63*G55)</f>
        <v>1000</v>
      </c>
      <c r="J55" s="34"/>
      <c r="K55" s="51">
        <v>0</v>
      </c>
      <c r="L55" s="89">
        <v>1000</v>
      </c>
      <c r="M55" s="73">
        <f>$O$62+($L$55-$O$62)*EXP(-$O$63*K55)</f>
        <v>1000</v>
      </c>
      <c r="N55" s="5"/>
      <c r="O55" s="53">
        <f>(L55-M55)^2</f>
        <v>0</v>
      </c>
      <c r="Q55" s="51">
        <v>0</v>
      </c>
      <c r="R55" s="89">
        <v>1000</v>
      </c>
      <c r="S55" s="65">
        <f>$O$62+($L$55-$O$62)*EXP(-$O$63*Q55)</f>
        <v>1000</v>
      </c>
      <c r="U55" s="51">
        <v>0</v>
      </c>
      <c r="V55" s="89">
        <v>1000</v>
      </c>
      <c r="W55" s="73">
        <f>$Y$62+($V$55-$Y$62)*EXP(-$Y$63*U55)</f>
        <v>1000</v>
      </c>
      <c r="X55" s="5"/>
      <c r="Y55" s="53">
        <f>(V55-W55)^2</f>
        <v>0</v>
      </c>
      <c r="AA55" s="51">
        <v>0</v>
      </c>
      <c r="AB55" s="89">
        <v>1000</v>
      </c>
      <c r="AC55" s="65">
        <f>$Y$62+($V$55-$Y$62)*EXP(-$Y$63*AA55)</f>
        <v>1000</v>
      </c>
      <c r="AE55" s="51">
        <v>0</v>
      </c>
      <c r="AF55" s="89">
        <v>1000</v>
      </c>
      <c r="AG55" s="73">
        <f>$AF$55*(EXP(-$AI$63*AE55))</f>
        <v>1000</v>
      </c>
      <c r="AI55" s="53">
        <f>(AF55-AG55)^2</f>
        <v>0</v>
      </c>
    </row>
    <row r="56" spans="1:35" x14ac:dyDescent="0.2">
      <c r="A56" s="54"/>
      <c r="B56" s="5"/>
      <c r="C56" s="5"/>
      <c r="D56" s="5"/>
      <c r="E56" s="53">
        <f>SUM(E47:E55)</f>
        <v>137.90598621789644</v>
      </c>
      <c r="G56" s="54"/>
      <c r="H56" s="34"/>
      <c r="I56" s="67"/>
      <c r="J56" s="34"/>
      <c r="K56" s="54"/>
      <c r="L56" s="5"/>
      <c r="M56" s="5"/>
      <c r="N56" s="5"/>
      <c r="O56" s="53">
        <f>SUM(O30:O55)</f>
        <v>210.64229317778126</v>
      </c>
      <c r="Q56" s="54"/>
      <c r="R56" s="5"/>
      <c r="S56" s="53"/>
      <c r="U56" s="54"/>
      <c r="V56" s="5"/>
      <c r="W56" s="5"/>
      <c r="X56" s="5"/>
      <c r="Y56" s="53">
        <f>SUM(Y15:Y55)</f>
        <v>272.98600335144249</v>
      </c>
      <c r="AA56" s="54"/>
      <c r="AB56" s="5"/>
      <c r="AC56" s="53"/>
      <c r="AE56" s="83"/>
      <c r="AF56" s="5"/>
      <c r="AG56" s="5"/>
      <c r="AH56" s="5"/>
      <c r="AI56" s="53">
        <f>SUM(AI3:AI55)</f>
        <v>324.00812825970951</v>
      </c>
    </row>
    <row r="57" spans="1:35" x14ac:dyDescent="0.2">
      <c r="A57" s="54"/>
      <c r="B57" s="5"/>
      <c r="C57" s="5"/>
      <c r="D57" s="5"/>
      <c r="E57" s="53"/>
      <c r="G57" s="54"/>
      <c r="H57" s="5"/>
      <c r="I57" s="53"/>
      <c r="K57" s="54"/>
      <c r="L57" s="5"/>
      <c r="M57" s="5"/>
      <c r="N57" s="5"/>
      <c r="O57" s="53"/>
      <c r="Q57" s="54"/>
      <c r="R57" s="5"/>
      <c r="S57" s="53"/>
      <c r="U57" s="54"/>
      <c r="V57" s="5"/>
      <c r="W57" s="5"/>
      <c r="X57" s="5"/>
      <c r="Y57" s="53"/>
      <c r="AA57" s="54"/>
      <c r="AB57" s="5"/>
      <c r="AC57" s="53"/>
      <c r="AE57" s="83"/>
      <c r="AF57" s="5"/>
      <c r="AG57" s="5"/>
      <c r="AH57" s="5"/>
      <c r="AI57" s="53"/>
    </row>
    <row r="58" spans="1:35" ht="17" x14ac:dyDescent="0.2">
      <c r="A58" s="54"/>
      <c r="B58" s="5"/>
      <c r="C58" s="5"/>
      <c r="D58" s="55" t="s">
        <v>6</v>
      </c>
      <c r="E58" s="56">
        <v>0.92559520133791229</v>
      </c>
      <c r="G58" s="54"/>
      <c r="H58" s="5"/>
      <c r="I58" s="53"/>
      <c r="K58" s="54"/>
      <c r="L58" s="5"/>
      <c r="M58" s="5"/>
      <c r="N58" s="55" t="s">
        <v>6</v>
      </c>
      <c r="O58" s="56">
        <f>RSQ(M30:M55,L30:L55)</f>
        <v>0.99973241693526749</v>
      </c>
      <c r="Q58" s="54"/>
      <c r="R58" s="34"/>
      <c r="S58" s="67"/>
      <c r="T58" s="35"/>
      <c r="U58" s="54"/>
      <c r="V58" s="5"/>
      <c r="W58" s="5"/>
      <c r="X58" s="55" t="s">
        <v>6</v>
      </c>
      <c r="Y58" s="56">
        <f>RSQ(W15:W55,V15:V55)</f>
        <v>0.99991143233893454</v>
      </c>
      <c r="AA58" s="54"/>
      <c r="AB58" s="5"/>
      <c r="AC58" s="53"/>
      <c r="AE58" s="83"/>
      <c r="AF58" s="5"/>
      <c r="AG58" s="5"/>
      <c r="AH58" s="55" t="s">
        <v>6</v>
      </c>
      <c r="AI58" s="56">
        <f>RSQ(AG3:AG55,AF3:AF55)</f>
        <v>0.99993975146230851</v>
      </c>
    </row>
    <row r="59" spans="1:35" x14ac:dyDescent="0.2">
      <c r="A59" s="54"/>
      <c r="B59" s="5"/>
      <c r="C59" s="5"/>
      <c r="D59" s="5"/>
      <c r="E59" s="53"/>
      <c r="G59" s="54"/>
      <c r="H59" s="5"/>
      <c r="I59" s="53"/>
      <c r="K59" s="54"/>
      <c r="L59" s="5"/>
      <c r="M59" s="5"/>
      <c r="N59" s="5"/>
      <c r="O59" s="53"/>
      <c r="Q59" s="54"/>
      <c r="R59" s="34"/>
      <c r="S59" s="67"/>
      <c r="T59" s="34"/>
      <c r="U59" s="54"/>
      <c r="V59" s="5"/>
      <c r="W59" s="5"/>
      <c r="X59" s="5"/>
      <c r="Y59" s="53"/>
      <c r="AA59" s="54"/>
      <c r="AB59" s="5"/>
      <c r="AC59" s="53"/>
      <c r="AE59" s="83"/>
      <c r="AF59" s="5"/>
      <c r="AG59" s="5"/>
      <c r="AH59" s="5"/>
      <c r="AI59" s="53"/>
    </row>
    <row r="60" spans="1:35" x14ac:dyDescent="0.2">
      <c r="A60" s="54"/>
      <c r="B60" s="5"/>
      <c r="C60" s="5"/>
      <c r="D60" s="5"/>
      <c r="E60" s="53"/>
      <c r="G60" s="54"/>
      <c r="H60" s="5"/>
      <c r="I60" s="53"/>
      <c r="K60" s="54"/>
      <c r="L60" s="5"/>
      <c r="M60" s="5"/>
      <c r="N60" s="5"/>
      <c r="O60" s="53"/>
      <c r="Q60" s="54"/>
      <c r="R60" s="34"/>
      <c r="S60" s="67"/>
      <c r="T60" s="34"/>
      <c r="U60" s="54"/>
      <c r="V60" s="5"/>
      <c r="W60" s="5"/>
      <c r="X60" s="5"/>
      <c r="Y60" s="53"/>
      <c r="AA60" s="54"/>
      <c r="AB60" s="5"/>
      <c r="AC60" s="53"/>
      <c r="AE60" s="83"/>
      <c r="AF60" s="5"/>
      <c r="AG60" s="5"/>
      <c r="AH60" s="5"/>
      <c r="AI60" s="53"/>
    </row>
    <row r="61" spans="1:35" x14ac:dyDescent="0.2">
      <c r="A61" s="54"/>
      <c r="B61" s="5"/>
      <c r="C61" s="5"/>
      <c r="D61" s="5"/>
      <c r="E61" s="53"/>
      <c r="G61" s="54"/>
      <c r="H61" s="5"/>
      <c r="I61" s="53"/>
      <c r="K61" s="54"/>
      <c r="L61" s="5"/>
      <c r="M61" s="5"/>
      <c r="N61" s="5"/>
      <c r="O61" s="53"/>
      <c r="Q61" s="54"/>
      <c r="R61" s="34"/>
      <c r="S61" s="67"/>
      <c r="T61" s="34"/>
      <c r="U61" s="54"/>
      <c r="V61" s="5"/>
      <c r="W61" s="5"/>
      <c r="X61" s="5"/>
      <c r="Y61" s="53"/>
      <c r="AA61" s="54"/>
      <c r="AB61" s="5"/>
      <c r="AC61" s="53"/>
      <c r="AE61" s="83"/>
      <c r="AF61" s="5"/>
      <c r="AG61" s="5"/>
      <c r="AH61" s="5"/>
      <c r="AI61" s="53"/>
    </row>
    <row r="62" spans="1:35" x14ac:dyDescent="0.2">
      <c r="A62" s="54"/>
      <c r="B62" s="5"/>
      <c r="C62" s="5"/>
      <c r="D62" s="6" t="s">
        <v>3</v>
      </c>
      <c r="E62" s="101">
        <v>0</v>
      </c>
      <c r="G62" s="54"/>
      <c r="H62" s="5"/>
      <c r="I62" s="53"/>
      <c r="K62" s="54"/>
      <c r="L62" s="5"/>
      <c r="M62" s="5"/>
      <c r="N62" s="6" t="s">
        <v>3</v>
      </c>
      <c r="O62" s="57">
        <v>0</v>
      </c>
      <c r="Q62" s="54"/>
      <c r="R62" s="34"/>
      <c r="S62" s="67"/>
      <c r="T62" s="34"/>
      <c r="U62" s="54"/>
      <c r="V62" s="5"/>
      <c r="W62" s="5"/>
      <c r="X62" s="6" t="s">
        <v>3</v>
      </c>
      <c r="Y62" s="57">
        <v>0</v>
      </c>
      <c r="AA62" s="54"/>
      <c r="AB62" s="5"/>
      <c r="AC62" s="53"/>
      <c r="AE62" s="83"/>
      <c r="AF62" s="5"/>
      <c r="AG62" s="5"/>
      <c r="AH62" s="6"/>
      <c r="AI62" s="57"/>
    </row>
    <row r="63" spans="1:35" x14ac:dyDescent="0.2">
      <c r="A63" s="54"/>
      <c r="B63" s="5"/>
      <c r="C63" s="5"/>
      <c r="D63" s="6" t="s">
        <v>4</v>
      </c>
      <c r="E63" s="119">
        <v>2.6958248282735962E-4</v>
      </c>
      <c r="G63" s="54"/>
      <c r="H63" s="5"/>
      <c r="I63" s="53"/>
      <c r="K63" s="54"/>
      <c r="L63" s="5"/>
      <c r="M63" s="5"/>
      <c r="N63" s="6" t="s">
        <v>4</v>
      </c>
      <c r="O63" s="74">
        <v>2.7486605237362586E-4</v>
      </c>
      <c r="Q63" s="54"/>
      <c r="R63" s="34"/>
      <c r="S63" s="67"/>
      <c r="T63" s="34"/>
      <c r="U63" s="54"/>
      <c r="V63" s="5"/>
      <c r="W63" s="5"/>
      <c r="X63" s="6" t="s">
        <v>4</v>
      </c>
      <c r="Y63" s="74">
        <v>2.7476569163530919E-4</v>
      </c>
      <c r="AA63" s="54"/>
      <c r="AB63" s="5"/>
      <c r="AC63" s="53"/>
      <c r="AE63" s="83"/>
      <c r="AF63" s="5"/>
      <c r="AG63" s="5"/>
      <c r="AH63" s="6" t="s">
        <v>4</v>
      </c>
      <c r="AI63" s="74">
        <v>2.7483135085931487E-4</v>
      </c>
    </row>
    <row r="64" spans="1:35" ht="17" thickBot="1" x14ac:dyDescent="0.25">
      <c r="A64" s="59"/>
      <c r="B64" s="60"/>
      <c r="C64" s="60"/>
      <c r="D64" s="60"/>
      <c r="E64" s="61"/>
      <c r="G64" s="59"/>
      <c r="H64" s="60"/>
      <c r="I64" s="61"/>
      <c r="K64" s="59"/>
      <c r="L64" s="60"/>
      <c r="M64" s="60"/>
      <c r="N64" s="60"/>
      <c r="O64" s="61"/>
      <c r="Q64" s="59"/>
      <c r="R64" s="60"/>
      <c r="S64" s="61"/>
      <c r="U64" s="59"/>
      <c r="V64" s="60"/>
      <c r="W64" s="60"/>
      <c r="X64" s="60"/>
      <c r="Y64" s="61"/>
      <c r="AA64" s="59"/>
      <c r="AB64" s="60"/>
      <c r="AC64" s="61"/>
      <c r="AE64" s="86"/>
      <c r="AF64" s="60"/>
      <c r="AG64" s="60"/>
      <c r="AH64" s="60"/>
      <c r="AI64" s="61"/>
    </row>
    <row r="65" spans="31:31" x14ac:dyDescent="0.2">
      <c r="AE65" s="1"/>
    </row>
    <row r="66" spans="31:31" x14ac:dyDescent="0.2">
      <c r="AE66" s="1"/>
    </row>
    <row r="67" spans="31:31" x14ac:dyDescent="0.2">
      <c r="AE67" s="1"/>
    </row>
    <row r="68" spans="31:31" x14ac:dyDescent="0.2">
      <c r="AE68" s="1"/>
    </row>
    <row r="69" spans="31:31" x14ac:dyDescent="0.2">
      <c r="AE69" s="1"/>
    </row>
    <row r="70" spans="31:31" x14ac:dyDescent="0.2">
      <c r="AE70" s="1"/>
    </row>
    <row r="71" spans="31:31" x14ac:dyDescent="0.2">
      <c r="AE71" s="1"/>
    </row>
    <row r="72" spans="31:31" x14ac:dyDescent="0.2">
      <c r="AE72" s="1"/>
    </row>
    <row r="73" spans="31:31" x14ac:dyDescent="0.2">
      <c r="AE73" s="1"/>
    </row>
    <row r="74" spans="31:31" x14ac:dyDescent="0.2">
      <c r="AE74" s="1"/>
    </row>
    <row r="75" spans="31:31" x14ac:dyDescent="0.2">
      <c r="AE75" s="1"/>
    </row>
    <row r="76" spans="31:31" x14ac:dyDescent="0.2">
      <c r="AE76" s="1"/>
    </row>
    <row r="77" spans="31:31" x14ac:dyDescent="0.2">
      <c r="AE77" s="1"/>
    </row>
    <row r="86" spans="31:31" x14ac:dyDescent="0.2">
      <c r="AE86" s="1"/>
    </row>
    <row r="87" spans="31:31" x14ac:dyDescent="0.2">
      <c r="AE87" s="1"/>
    </row>
    <row r="88" spans="31:31" x14ac:dyDescent="0.2">
      <c r="AE88" s="1"/>
    </row>
  </sheetData>
  <sortState xmlns:xlrd2="http://schemas.microsoft.com/office/spreadsheetml/2017/richdata2" ref="H4:I39">
    <sortCondition descending="1" ref="H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D15" workbookViewId="0">
      <selection activeCell="F61" sqref="F6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TET</vt:lpstr>
      <vt:lpstr>CIP</vt:lpstr>
      <vt:lpstr>SDZ</vt:lpstr>
      <vt:lpstr>SMX</vt:lpstr>
      <vt:lpstr>TODAS LAS 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2021-11-15T11:19:27Z</dcterms:modified>
</cp:coreProperties>
</file>