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8205" windowWidth="14805" windowHeight="8010" tabRatio="921" firstSheet="1" activeTab="2"/>
  </bookViews>
  <sheets>
    <sheet name="Primer Filtro-Arquitectura" sheetId="1" r:id="rId1"/>
    <sheet name="Tabla Resumen" sheetId="3" r:id="rId2"/>
    <sheet name="Estadisticas" sheetId="19" r:id="rId3"/>
    <sheet name="Resumen ordenado" sheetId="23" r:id="rId4"/>
    <sheet name="SureAssert UC" sheetId="22" r:id="rId5"/>
    <sheet name="UISpec4J" sheetId="20" r:id="rId6"/>
    <sheet name="TestNG " sheetId="15" r:id="rId7"/>
    <sheet name="SpryTest " sheetId="14" r:id="rId8"/>
    <sheet name="PaxEXAM " sheetId="13" r:id="rId9"/>
    <sheet name="JMeter " sheetId="11" r:id="rId10"/>
    <sheet name="DbUnit " sheetId="9" r:id="rId11"/>
    <sheet name="Needle" sheetId="16" r:id="rId12"/>
    <sheet name="Arquillian" sheetId="4" r:id="rId13"/>
    <sheet name="Cactus" sheetId="5" r:id="rId14"/>
    <sheet name="Cucumber JVM " sheetId="8" r:id="rId15"/>
    <sheet name="FitNesse" sheetId="7" r:id="rId16"/>
    <sheet name="Jnario " sheetId="12" r:id="rId17"/>
    <sheet name="Unitils" sheetId="6" r:id="rId18"/>
  </sheets>
  <definedNames>
    <definedName name="_xlnm._FilterDatabase" localSheetId="0" hidden="1">'Primer Filtro-Arquitectura'!$A$2:$J$41</definedName>
    <definedName name="_xlnm._FilterDatabase" localSheetId="3" hidden="1">'Resumen ordenado'!$B$2:$H$16</definedName>
  </definedNames>
  <calcPr calcId="152511"/>
</workbook>
</file>

<file path=xl/calcChain.xml><?xml version="1.0" encoding="utf-8"?>
<calcChain xmlns="http://schemas.openxmlformats.org/spreadsheetml/2006/main">
  <c r="C17" i="23" l="1"/>
  <c r="D17" i="23"/>
  <c r="E17" i="23"/>
  <c r="F17" i="23"/>
  <c r="B3" i="20" l="1"/>
  <c r="C9" i="7"/>
  <c r="C9" i="22" l="1"/>
  <c r="C8" i="20"/>
  <c r="C7" i="12" l="1"/>
  <c r="C8" i="7"/>
  <c r="P2" i="19" l="1"/>
  <c r="AE25" i="3"/>
  <c r="AE19" i="3"/>
  <c r="AE13" i="3"/>
  <c r="AE2" i="3"/>
  <c r="E17" i="22"/>
  <c r="AE30" i="3" s="1"/>
  <c r="C17" i="22"/>
  <c r="E16" i="22"/>
  <c r="AE29" i="3" s="1"/>
  <c r="C16" i="22"/>
  <c r="E15" i="22"/>
  <c r="AE28" i="3" s="1"/>
  <c r="C15" i="22"/>
  <c r="E14" i="22"/>
  <c r="AE27" i="3" s="1"/>
  <c r="C14" i="22"/>
  <c r="B14" i="22"/>
  <c r="E13" i="22"/>
  <c r="AE21" i="3" s="1"/>
  <c r="C13" i="22"/>
  <c r="B13" i="22"/>
  <c r="E12" i="22"/>
  <c r="AE16" i="3" s="1"/>
  <c r="AF16" i="3" s="1"/>
  <c r="C12" i="22"/>
  <c r="E11" i="22"/>
  <c r="AE15" i="3" s="1"/>
  <c r="AF15" i="3" s="1"/>
  <c r="C11" i="22"/>
  <c r="B11" i="22"/>
  <c r="E10" i="22"/>
  <c r="AE10" i="3" s="1"/>
  <c r="C10" i="22"/>
  <c r="E9" i="22"/>
  <c r="AE9" i="3" s="1"/>
  <c r="AF9" i="3" s="1"/>
  <c r="E8" i="22"/>
  <c r="AE8" i="3" s="1"/>
  <c r="AF8" i="3" s="1"/>
  <c r="C8" i="22"/>
  <c r="E7" i="22"/>
  <c r="AE7" i="3" s="1"/>
  <c r="AF7" i="3" s="1"/>
  <c r="C7" i="22"/>
  <c r="E6" i="22"/>
  <c r="AE6" i="3" s="1"/>
  <c r="AF6" i="3" s="1"/>
  <c r="C6" i="22"/>
  <c r="E5" i="22"/>
  <c r="AE5" i="3" s="1"/>
  <c r="C5" i="22"/>
  <c r="E4" i="22"/>
  <c r="AE4" i="3" s="1"/>
  <c r="AF4" i="3" s="1"/>
  <c r="C4" i="22"/>
  <c r="B4" i="22"/>
  <c r="C3" i="22"/>
  <c r="B3" i="22"/>
  <c r="AF17" i="3" l="1"/>
  <c r="AF30" i="3"/>
  <c r="P20" i="19"/>
  <c r="P4" i="19"/>
  <c r="P8" i="19"/>
  <c r="P9" i="19"/>
  <c r="P7" i="19"/>
  <c r="P6" i="19"/>
  <c r="AF29" i="3"/>
  <c r="P19" i="19"/>
  <c r="P18" i="19"/>
  <c r="AF28" i="3"/>
  <c r="AF27" i="3"/>
  <c r="P17" i="19"/>
  <c r="AF21" i="3"/>
  <c r="AF22" i="3" s="1"/>
  <c r="P14" i="19" s="1"/>
  <c r="P15" i="19"/>
  <c r="AF10" i="3"/>
  <c r="P10" i="19"/>
  <c r="AF5" i="3"/>
  <c r="P5" i="19"/>
  <c r="P11" i="19"/>
  <c r="O2" i="19"/>
  <c r="D31" i="3"/>
  <c r="D22" i="3"/>
  <c r="D17" i="3"/>
  <c r="D11" i="3"/>
  <c r="AC25" i="3"/>
  <c r="AC19" i="3"/>
  <c r="AC13" i="3"/>
  <c r="AC2" i="3"/>
  <c r="AA2" i="3"/>
  <c r="E17" i="20"/>
  <c r="AC30" i="3" s="1"/>
  <c r="C17" i="20"/>
  <c r="E16" i="20"/>
  <c r="AC29" i="3" s="1"/>
  <c r="C16" i="20"/>
  <c r="E15" i="20"/>
  <c r="AC28" i="3" s="1"/>
  <c r="C15" i="20"/>
  <c r="E14" i="20"/>
  <c r="AC27" i="3" s="1"/>
  <c r="C14" i="20"/>
  <c r="B14" i="20"/>
  <c r="E13" i="20"/>
  <c r="AC21" i="3" s="1"/>
  <c r="C13" i="20"/>
  <c r="B13" i="20"/>
  <c r="E12" i="20"/>
  <c r="AC16" i="3" s="1"/>
  <c r="AD16" i="3" s="1"/>
  <c r="C12" i="20"/>
  <c r="E11" i="20"/>
  <c r="AC15" i="3" s="1"/>
  <c r="AD15" i="3" s="1"/>
  <c r="AD17" i="3" s="1"/>
  <c r="C11" i="20"/>
  <c r="B11" i="20"/>
  <c r="E10" i="20"/>
  <c r="AC10" i="3" s="1"/>
  <c r="C10" i="20"/>
  <c r="E9" i="20"/>
  <c r="AC9" i="3" s="1"/>
  <c r="C9" i="20"/>
  <c r="E8" i="20"/>
  <c r="AC8" i="3" s="1"/>
  <c r="O8" i="19" s="1"/>
  <c r="E7" i="20"/>
  <c r="AC7" i="3" s="1"/>
  <c r="C7" i="20"/>
  <c r="E6" i="20"/>
  <c r="AC6" i="3" s="1"/>
  <c r="C6" i="20"/>
  <c r="E5" i="20"/>
  <c r="AC5" i="3" s="1"/>
  <c r="C5" i="20"/>
  <c r="E4" i="20"/>
  <c r="AC4" i="3" s="1"/>
  <c r="C4" i="20"/>
  <c r="B4" i="20"/>
  <c r="C3" i="20"/>
  <c r="AF31" i="3" l="1"/>
  <c r="P12" i="19"/>
  <c r="O12" i="19"/>
  <c r="AD8" i="3"/>
  <c r="AD21" i="3"/>
  <c r="AD22" i="3" s="1"/>
  <c r="O14" i="19" s="1"/>
  <c r="O15" i="19"/>
  <c r="AF11" i="3"/>
  <c r="P3" i="19" s="1"/>
  <c r="AD30" i="3"/>
  <c r="O20" i="19"/>
  <c r="AD29" i="3"/>
  <c r="O19" i="19"/>
  <c r="AD28" i="3"/>
  <c r="O18" i="19"/>
  <c r="O17" i="19"/>
  <c r="AD27" i="3"/>
  <c r="AD31" i="3" s="1"/>
  <c r="O13" i="19"/>
  <c r="P13" i="19"/>
  <c r="AD10" i="3"/>
  <c r="O10" i="19"/>
  <c r="O9" i="19"/>
  <c r="AD9" i="3"/>
  <c r="AD7" i="3"/>
  <c r="O7" i="19"/>
  <c r="AD6" i="3"/>
  <c r="O6" i="19"/>
  <c r="AD5" i="3"/>
  <c r="O5" i="19"/>
  <c r="AD4" i="3"/>
  <c r="O4" i="19"/>
  <c r="AD11" i="3" l="1"/>
  <c r="O3" i="19" s="1"/>
  <c r="C10" i="4"/>
  <c r="C7" i="4"/>
  <c r="J16" i="1" l="1"/>
  <c r="E17" i="15" l="1"/>
  <c r="C17" i="15"/>
  <c r="E16" i="15"/>
  <c r="C16" i="15"/>
  <c r="E15" i="15"/>
  <c r="C15" i="15"/>
  <c r="E14" i="15"/>
  <c r="C14" i="15"/>
  <c r="B14" i="15"/>
  <c r="E13" i="15"/>
  <c r="C13" i="15"/>
  <c r="B13" i="15"/>
  <c r="E12" i="15"/>
  <c r="C12" i="15"/>
  <c r="E11" i="15"/>
  <c r="C11" i="15"/>
  <c r="B11" i="15"/>
  <c r="E10" i="15"/>
  <c r="C10" i="15"/>
  <c r="E9" i="15"/>
  <c r="C9" i="15"/>
  <c r="E8" i="15"/>
  <c r="C8" i="15"/>
  <c r="E7" i="15"/>
  <c r="C7" i="15"/>
  <c r="E6" i="15"/>
  <c r="C6" i="15"/>
  <c r="E5" i="15"/>
  <c r="C5" i="15"/>
  <c r="E4" i="15"/>
  <c r="C4" i="15"/>
  <c r="B4" i="15"/>
  <c r="C3" i="15"/>
  <c r="B3" i="15"/>
  <c r="B2" i="19"/>
  <c r="N2" i="19" l="1"/>
  <c r="M2" i="19"/>
  <c r="L2" i="19"/>
  <c r="K2" i="19"/>
  <c r="J2" i="19"/>
  <c r="I2" i="19"/>
  <c r="H2" i="19"/>
  <c r="G2" i="19"/>
  <c r="F2" i="19"/>
  <c r="E2" i="19"/>
  <c r="D2" i="19"/>
  <c r="C2" i="19"/>
  <c r="AA28" i="3"/>
  <c r="N18" i="19" s="1"/>
  <c r="AA29" i="3"/>
  <c r="N19" i="19" s="1"/>
  <c r="AA30" i="3"/>
  <c r="N20" i="19" s="1"/>
  <c r="AA27" i="3"/>
  <c r="N17" i="19" s="1"/>
  <c r="AA21" i="3"/>
  <c r="N15" i="19" s="1"/>
  <c r="AA16" i="3"/>
  <c r="N13" i="19" s="1"/>
  <c r="AA15" i="3"/>
  <c r="N12" i="19" s="1"/>
  <c r="AA5" i="3"/>
  <c r="N5" i="19" s="1"/>
  <c r="AA6" i="3"/>
  <c r="N6" i="19" s="1"/>
  <c r="AA7" i="3"/>
  <c r="N7" i="19" s="1"/>
  <c r="AA8" i="3"/>
  <c r="N8" i="19" s="1"/>
  <c r="AA9" i="3"/>
  <c r="N9" i="19" s="1"/>
  <c r="AA10" i="3"/>
  <c r="N10" i="19" s="1"/>
  <c r="AA4" i="3"/>
  <c r="N4" i="19" s="1"/>
  <c r="S2" i="3"/>
  <c r="E17" i="14"/>
  <c r="Y30" i="3" s="1"/>
  <c r="M20" i="19" s="1"/>
  <c r="C17" i="14"/>
  <c r="E16" i="14"/>
  <c r="Y29" i="3" s="1"/>
  <c r="M19" i="19" s="1"/>
  <c r="C16" i="14"/>
  <c r="E15" i="14"/>
  <c r="Y28" i="3" s="1"/>
  <c r="M18" i="19" s="1"/>
  <c r="C15" i="14"/>
  <c r="E14" i="14"/>
  <c r="Y27" i="3" s="1"/>
  <c r="M17" i="19" s="1"/>
  <c r="C14" i="14"/>
  <c r="B14" i="14"/>
  <c r="E13" i="14"/>
  <c r="Y21" i="3" s="1"/>
  <c r="M15" i="19" s="1"/>
  <c r="C13" i="14"/>
  <c r="B13" i="14"/>
  <c r="E12" i="14"/>
  <c r="Y16" i="3" s="1"/>
  <c r="M13" i="19" s="1"/>
  <c r="C12" i="14"/>
  <c r="E11" i="14"/>
  <c r="Y15" i="3" s="1"/>
  <c r="M12" i="19" s="1"/>
  <c r="C11" i="14"/>
  <c r="B11" i="14"/>
  <c r="E10" i="14"/>
  <c r="Y10" i="3" s="1"/>
  <c r="M10" i="19" s="1"/>
  <c r="C10" i="14"/>
  <c r="E9" i="14"/>
  <c r="Y9" i="3" s="1"/>
  <c r="M9" i="19" s="1"/>
  <c r="C9" i="14"/>
  <c r="E8" i="14"/>
  <c r="Y8" i="3" s="1"/>
  <c r="M8" i="19" s="1"/>
  <c r="C8" i="14"/>
  <c r="E7" i="14"/>
  <c r="Y7" i="3" s="1"/>
  <c r="M7" i="19" s="1"/>
  <c r="C7" i="14"/>
  <c r="E6" i="14"/>
  <c r="Y6" i="3" s="1"/>
  <c r="M6" i="19" s="1"/>
  <c r="C6" i="14"/>
  <c r="E5" i="14"/>
  <c r="Y5" i="3" s="1"/>
  <c r="M5" i="19" s="1"/>
  <c r="C5" i="14"/>
  <c r="E4" i="14"/>
  <c r="Y4" i="3" s="1"/>
  <c r="M4" i="19" s="1"/>
  <c r="C4" i="14"/>
  <c r="B4" i="14"/>
  <c r="C3" i="14"/>
  <c r="B3" i="14"/>
  <c r="E17" i="13"/>
  <c r="W30" i="3" s="1"/>
  <c r="L20" i="19" s="1"/>
  <c r="C17" i="13"/>
  <c r="E16" i="13"/>
  <c r="W29" i="3" s="1"/>
  <c r="L19" i="19" s="1"/>
  <c r="C16" i="13"/>
  <c r="E15" i="13"/>
  <c r="W28" i="3" s="1"/>
  <c r="L18" i="19" s="1"/>
  <c r="C15" i="13"/>
  <c r="E14" i="13"/>
  <c r="W27" i="3" s="1"/>
  <c r="L17" i="19" s="1"/>
  <c r="C14" i="13"/>
  <c r="B14" i="13"/>
  <c r="E13" i="13"/>
  <c r="W21" i="3" s="1"/>
  <c r="L15" i="19" s="1"/>
  <c r="C13" i="13"/>
  <c r="B13" i="13"/>
  <c r="E12" i="13"/>
  <c r="W16" i="3" s="1"/>
  <c r="L13" i="19" s="1"/>
  <c r="C12" i="13"/>
  <c r="E11" i="13"/>
  <c r="W15" i="3" s="1"/>
  <c r="L12" i="19" s="1"/>
  <c r="C11" i="13"/>
  <c r="B11" i="13"/>
  <c r="E10" i="13"/>
  <c r="W10" i="3" s="1"/>
  <c r="L10" i="19" s="1"/>
  <c r="C10" i="13"/>
  <c r="E9" i="13"/>
  <c r="W9" i="3" s="1"/>
  <c r="L9" i="19" s="1"/>
  <c r="C9" i="13"/>
  <c r="E8" i="13"/>
  <c r="W8" i="3" s="1"/>
  <c r="L8" i="19" s="1"/>
  <c r="C8" i="13"/>
  <c r="E7" i="13"/>
  <c r="W7" i="3" s="1"/>
  <c r="L7" i="19" s="1"/>
  <c r="C7" i="13"/>
  <c r="E6" i="13"/>
  <c r="W6" i="3" s="1"/>
  <c r="L6" i="19" s="1"/>
  <c r="C6" i="13"/>
  <c r="E5" i="13"/>
  <c r="W5" i="3" s="1"/>
  <c r="L5" i="19" s="1"/>
  <c r="C5" i="13"/>
  <c r="E4" i="13"/>
  <c r="W4" i="3" s="1"/>
  <c r="L4" i="19" s="1"/>
  <c r="C4" i="13"/>
  <c r="B4" i="13"/>
  <c r="C3" i="13"/>
  <c r="B3" i="13"/>
  <c r="E17" i="12"/>
  <c r="U30" i="3" s="1"/>
  <c r="K20" i="19" s="1"/>
  <c r="C17" i="12"/>
  <c r="E16" i="12"/>
  <c r="U29" i="3" s="1"/>
  <c r="K19" i="19" s="1"/>
  <c r="C16" i="12"/>
  <c r="E15" i="12"/>
  <c r="U28" i="3" s="1"/>
  <c r="K18" i="19" s="1"/>
  <c r="C15" i="12"/>
  <c r="E14" i="12"/>
  <c r="U27" i="3" s="1"/>
  <c r="K17" i="19" s="1"/>
  <c r="C14" i="12"/>
  <c r="B14" i="12"/>
  <c r="E13" i="12"/>
  <c r="U21" i="3" s="1"/>
  <c r="K15" i="19" s="1"/>
  <c r="C13" i="12"/>
  <c r="B13" i="12"/>
  <c r="E12" i="12"/>
  <c r="U16" i="3" s="1"/>
  <c r="K13" i="19" s="1"/>
  <c r="C12" i="12"/>
  <c r="E11" i="12"/>
  <c r="U15" i="3" s="1"/>
  <c r="K12" i="19" s="1"/>
  <c r="C11" i="12"/>
  <c r="B11" i="12"/>
  <c r="E10" i="12"/>
  <c r="U10" i="3" s="1"/>
  <c r="K10" i="19" s="1"/>
  <c r="C10" i="12"/>
  <c r="E9" i="12"/>
  <c r="U9" i="3" s="1"/>
  <c r="K9" i="19" s="1"/>
  <c r="C9" i="12"/>
  <c r="E8" i="12"/>
  <c r="U8" i="3" s="1"/>
  <c r="K8" i="19" s="1"/>
  <c r="C8" i="12"/>
  <c r="E7" i="12"/>
  <c r="U7" i="3" s="1"/>
  <c r="K7" i="19" s="1"/>
  <c r="E6" i="12"/>
  <c r="U6" i="3" s="1"/>
  <c r="K6" i="19" s="1"/>
  <c r="C6" i="12"/>
  <c r="E5" i="12"/>
  <c r="U5" i="3" s="1"/>
  <c r="K5" i="19" s="1"/>
  <c r="C5" i="12"/>
  <c r="E4" i="12"/>
  <c r="U4" i="3" s="1"/>
  <c r="K4" i="19" s="1"/>
  <c r="C4" i="12"/>
  <c r="B4" i="12"/>
  <c r="C3" i="12"/>
  <c r="B3" i="12"/>
  <c r="E17" i="11"/>
  <c r="S30" i="3" s="1"/>
  <c r="J20" i="19" s="1"/>
  <c r="C17" i="11"/>
  <c r="E16" i="11"/>
  <c r="S29" i="3" s="1"/>
  <c r="J19" i="19" s="1"/>
  <c r="C16" i="11"/>
  <c r="E15" i="11"/>
  <c r="S28" i="3" s="1"/>
  <c r="J18" i="19" s="1"/>
  <c r="C15" i="11"/>
  <c r="E14" i="11"/>
  <c r="S27" i="3" s="1"/>
  <c r="J17" i="19" s="1"/>
  <c r="C14" i="11"/>
  <c r="B14" i="11"/>
  <c r="E13" i="11"/>
  <c r="S21" i="3" s="1"/>
  <c r="J15" i="19" s="1"/>
  <c r="C13" i="11"/>
  <c r="B13" i="11"/>
  <c r="E12" i="11"/>
  <c r="S16" i="3" s="1"/>
  <c r="J13" i="19" s="1"/>
  <c r="C12" i="11"/>
  <c r="E11" i="11"/>
  <c r="S15" i="3" s="1"/>
  <c r="J12" i="19" s="1"/>
  <c r="C11" i="11"/>
  <c r="B11" i="11"/>
  <c r="E10" i="11"/>
  <c r="S10" i="3" s="1"/>
  <c r="J10" i="19" s="1"/>
  <c r="C10" i="11"/>
  <c r="E9" i="11"/>
  <c r="S9" i="3" s="1"/>
  <c r="J9" i="19" s="1"/>
  <c r="C9" i="11"/>
  <c r="E8" i="11"/>
  <c r="S8" i="3" s="1"/>
  <c r="J8" i="19" s="1"/>
  <c r="C8" i="11"/>
  <c r="E7" i="11"/>
  <c r="S7" i="3" s="1"/>
  <c r="J7" i="19" s="1"/>
  <c r="C7" i="11"/>
  <c r="E6" i="11"/>
  <c r="S6" i="3" s="1"/>
  <c r="J6" i="19" s="1"/>
  <c r="C6" i="11"/>
  <c r="E5" i="11"/>
  <c r="S5" i="3" s="1"/>
  <c r="J5" i="19" s="1"/>
  <c r="C5" i="11"/>
  <c r="E4" i="11"/>
  <c r="S4" i="3" s="1"/>
  <c r="J4" i="19" s="1"/>
  <c r="C4" i="11"/>
  <c r="B4" i="11"/>
  <c r="C3" i="11"/>
  <c r="B3" i="11"/>
  <c r="E17" i="9"/>
  <c r="Q30" i="3" s="1"/>
  <c r="I20" i="19" s="1"/>
  <c r="C17" i="9"/>
  <c r="E16" i="9"/>
  <c r="Q29" i="3" s="1"/>
  <c r="I19" i="19" s="1"/>
  <c r="C16" i="9"/>
  <c r="E15" i="9"/>
  <c r="Q28" i="3" s="1"/>
  <c r="I18" i="19" s="1"/>
  <c r="C15" i="9"/>
  <c r="E14" i="9"/>
  <c r="Q27" i="3" s="1"/>
  <c r="I17" i="19" s="1"/>
  <c r="C14" i="9"/>
  <c r="B14" i="9"/>
  <c r="E13" i="9"/>
  <c r="Q21" i="3" s="1"/>
  <c r="I15" i="19" s="1"/>
  <c r="C13" i="9"/>
  <c r="B13" i="9"/>
  <c r="E12" i="9"/>
  <c r="Q16" i="3" s="1"/>
  <c r="I13" i="19" s="1"/>
  <c r="C12" i="9"/>
  <c r="E11" i="9"/>
  <c r="Q15" i="3" s="1"/>
  <c r="I12" i="19" s="1"/>
  <c r="C11" i="9"/>
  <c r="B11" i="9"/>
  <c r="E10" i="9"/>
  <c r="Q10" i="3" s="1"/>
  <c r="I10" i="19" s="1"/>
  <c r="C10" i="9"/>
  <c r="E9" i="9"/>
  <c r="Q9" i="3" s="1"/>
  <c r="I9" i="19" s="1"/>
  <c r="C9" i="9"/>
  <c r="E8" i="9"/>
  <c r="Q8" i="3" s="1"/>
  <c r="I8" i="19" s="1"/>
  <c r="C8" i="9"/>
  <c r="E7" i="9"/>
  <c r="Q7" i="3" s="1"/>
  <c r="I7" i="19" s="1"/>
  <c r="C7" i="9"/>
  <c r="E6" i="9"/>
  <c r="Q6" i="3" s="1"/>
  <c r="I6" i="19" s="1"/>
  <c r="C6" i="9"/>
  <c r="E5" i="9"/>
  <c r="Q5" i="3" s="1"/>
  <c r="I5" i="19" s="1"/>
  <c r="C5" i="9"/>
  <c r="E4" i="9"/>
  <c r="Q4" i="3" s="1"/>
  <c r="I4" i="19" s="1"/>
  <c r="C4" i="9"/>
  <c r="B4" i="9"/>
  <c r="C3" i="9"/>
  <c r="B3" i="9"/>
  <c r="E17" i="8"/>
  <c r="O30" i="3" s="1"/>
  <c r="H20" i="19" s="1"/>
  <c r="C17" i="8"/>
  <c r="E16" i="8"/>
  <c r="O29" i="3" s="1"/>
  <c r="H19" i="19" s="1"/>
  <c r="C16" i="8"/>
  <c r="E15" i="8"/>
  <c r="O28" i="3" s="1"/>
  <c r="H18" i="19" s="1"/>
  <c r="C15" i="8"/>
  <c r="E14" i="8"/>
  <c r="O27" i="3" s="1"/>
  <c r="H17" i="19" s="1"/>
  <c r="C14" i="8"/>
  <c r="B14" i="8"/>
  <c r="E13" i="8"/>
  <c r="O21" i="3" s="1"/>
  <c r="H15" i="19" s="1"/>
  <c r="C13" i="8"/>
  <c r="B13" i="8"/>
  <c r="E12" i="8"/>
  <c r="O16" i="3" s="1"/>
  <c r="H13" i="19" s="1"/>
  <c r="C12" i="8"/>
  <c r="E11" i="8"/>
  <c r="O15" i="3" s="1"/>
  <c r="H12" i="19" s="1"/>
  <c r="C11" i="8"/>
  <c r="B11" i="8"/>
  <c r="E10" i="8"/>
  <c r="O10" i="3" s="1"/>
  <c r="H10" i="19" s="1"/>
  <c r="C10" i="8"/>
  <c r="E9" i="8"/>
  <c r="O9" i="3" s="1"/>
  <c r="H9" i="19" s="1"/>
  <c r="C9" i="8"/>
  <c r="E8" i="8"/>
  <c r="O8" i="3" s="1"/>
  <c r="H8" i="19" s="1"/>
  <c r="C8" i="8"/>
  <c r="E7" i="8"/>
  <c r="O7" i="3" s="1"/>
  <c r="H7" i="19" s="1"/>
  <c r="C7" i="8"/>
  <c r="E6" i="8"/>
  <c r="O6" i="3" s="1"/>
  <c r="H6" i="19" s="1"/>
  <c r="C6" i="8"/>
  <c r="E5" i="8"/>
  <c r="O5" i="3" s="1"/>
  <c r="H5" i="19" s="1"/>
  <c r="C5" i="8"/>
  <c r="E4" i="8"/>
  <c r="O4" i="3" s="1"/>
  <c r="H4" i="19" s="1"/>
  <c r="C4" i="8"/>
  <c r="B4" i="8"/>
  <c r="C3" i="8"/>
  <c r="B3" i="8"/>
  <c r="E17" i="16"/>
  <c r="M30" i="3" s="1"/>
  <c r="G20" i="19" s="1"/>
  <c r="C17" i="16"/>
  <c r="E16" i="16"/>
  <c r="M29" i="3" s="1"/>
  <c r="G19" i="19" s="1"/>
  <c r="C16" i="16"/>
  <c r="E15" i="16"/>
  <c r="M28" i="3" s="1"/>
  <c r="G18" i="19" s="1"/>
  <c r="C15" i="16"/>
  <c r="E14" i="16"/>
  <c r="M27" i="3" s="1"/>
  <c r="G17" i="19" s="1"/>
  <c r="C14" i="16"/>
  <c r="B14" i="16"/>
  <c r="E13" i="16"/>
  <c r="M21" i="3" s="1"/>
  <c r="G15" i="19" s="1"/>
  <c r="C13" i="16"/>
  <c r="B13" i="16"/>
  <c r="E12" i="16"/>
  <c r="M16" i="3" s="1"/>
  <c r="G13" i="19" s="1"/>
  <c r="C12" i="16"/>
  <c r="E11" i="16"/>
  <c r="M15" i="3" s="1"/>
  <c r="G12" i="19" s="1"/>
  <c r="C11" i="16"/>
  <c r="B11" i="16"/>
  <c r="E10" i="16"/>
  <c r="M10" i="3" s="1"/>
  <c r="G10" i="19" s="1"/>
  <c r="C10" i="16"/>
  <c r="E9" i="16"/>
  <c r="M9" i="3" s="1"/>
  <c r="G9" i="19" s="1"/>
  <c r="C9" i="16"/>
  <c r="E8" i="16"/>
  <c r="M8" i="3" s="1"/>
  <c r="G8" i="19" s="1"/>
  <c r="C8" i="16"/>
  <c r="E7" i="16"/>
  <c r="M7" i="3" s="1"/>
  <c r="G7" i="19" s="1"/>
  <c r="C7" i="16"/>
  <c r="E6" i="16"/>
  <c r="M6" i="3" s="1"/>
  <c r="G6" i="19" s="1"/>
  <c r="C6" i="16"/>
  <c r="E5" i="16"/>
  <c r="M5" i="3" s="1"/>
  <c r="G5" i="19" s="1"/>
  <c r="C5" i="16"/>
  <c r="E4" i="16"/>
  <c r="M4" i="3" s="1"/>
  <c r="G4" i="19" s="1"/>
  <c r="C4" i="16"/>
  <c r="B4" i="16"/>
  <c r="C3" i="16"/>
  <c r="B3" i="16"/>
  <c r="E17" i="7"/>
  <c r="K30" i="3" s="1"/>
  <c r="F20" i="19" s="1"/>
  <c r="C17" i="7"/>
  <c r="E16" i="7"/>
  <c r="K29" i="3" s="1"/>
  <c r="F19" i="19" s="1"/>
  <c r="C16" i="7"/>
  <c r="E15" i="7"/>
  <c r="K28" i="3" s="1"/>
  <c r="F18" i="19" s="1"/>
  <c r="C15" i="7"/>
  <c r="E14" i="7"/>
  <c r="K27" i="3" s="1"/>
  <c r="F17" i="19" s="1"/>
  <c r="C14" i="7"/>
  <c r="B14" i="7"/>
  <c r="E13" i="7"/>
  <c r="K21" i="3" s="1"/>
  <c r="F15" i="19" s="1"/>
  <c r="C13" i="7"/>
  <c r="B13" i="7"/>
  <c r="E12" i="7"/>
  <c r="K16" i="3" s="1"/>
  <c r="F13" i="19" s="1"/>
  <c r="C12" i="7"/>
  <c r="E11" i="7"/>
  <c r="K15" i="3" s="1"/>
  <c r="F12" i="19" s="1"/>
  <c r="C11" i="7"/>
  <c r="B11" i="7"/>
  <c r="E10" i="7"/>
  <c r="K10" i="3" s="1"/>
  <c r="F10" i="19" s="1"/>
  <c r="C10" i="7"/>
  <c r="E9" i="7"/>
  <c r="K9" i="3" s="1"/>
  <c r="F9" i="19" s="1"/>
  <c r="E8" i="7"/>
  <c r="K8" i="3" s="1"/>
  <c r="F8" i="19" s="1"/>
  <c r="E7" i="7"/>
  <c r="K7" i="3" s="1"/>
  <c r="F7" i="19" s="1"/>
  <c r="C7" i="7"/>
  <c r="E6" i="7"/>
  <c r="K6" i="3" s="1"/>
  <c r="F6" i="19" s="1"/>
  <c r="C6" i="7"/>
  <c r="E5" i="7"/>
  <c r="K5" i="3" s="1"/>
  <c r="F5" i="19" s="1"/>
  <c r="C5" i="7"/>
  <c r="E4" i="7"/>
  <c r="K4" i="3" s="1"/>
  <c r="F4" i="19" s="1"/>
  <c r="C4" i="7"/>
  <c r="B4" i="7"/>
  <c r="C3" i="7"/>
  <c r="B3" i="7"/>
  <c r="E17" i="6"/>
  <c r="I30" i="3" s="1"/>
  <c r="E20" i="19" s="1"/>
  <c r="C17" i="6"/>
  <c r="E16" i="6"/>
  <c r="I29" i="3" s="1"/>
  <c r="E19" i="19" s="1"/>
  <c r="C16" i="6"/>
  <c r="E15" i="6"/>
  <c r="I28" i="3" s="1"/>
  <c r="E18" i="19" s="1"/>
  <c r="C15" i="6"/>
  <c r="E14" i="6"/>
  <c r="I27" i="3" s="1"/>
  <c r="E17" i="19" s="1"/>
  <c r="C14" i="6"/>
  <c r="B14" i="6"/>
  <c r="E13" i="6"/>
  <c r="I21" i="3" s="1"/>
  <c r="E15" i="19" s="1"/>
  <c r="C13" i="6"/>
  <c r="B13" i="6"/>
  <c r="E12" i="6"/>
  <c r="I16" i="3" s="1"/>
  <c r="E13" i="19" s="1"/>
  <c r="C12" i="6"/>
  <c r="E11" i="6"/>
  <c r="I15" i="3" s="1"/>
  <c r="E12" i="19" s="1"/>
  <c r="C11" i="6"/>
  <c r="B11" i="6"/>
  <c r="E10" i="6"/>
  <c r="I10" i="3" s="1"/>
  <c r="E10" i="19" s="1"/>
  <c r="C10" i="6"/>
  <c r="E9" i="6"/>
  <c r="I9" i="3" s="1"/>
  <c r="E9" i="19" s="1"/>
  <c r="C9" i="6"/>
  <c r="E8" i="6"/>
  <c r="I8" i="3" s="1"/>
  <c r="E8" i="19" s="1"/>
  <c r="C8" i="6"/>
  <c r="E7" i="6"/>
  <c r="I7" i="3" s="1"/>
  <c r="E7" i="19" s="1"/>
  <c r="C7" i="6"/>
  <c r="E6" i="6"/>
  <c r="I6" i="3" s="1"/>
  <c r="E6" i="19" s="1"/>
  <c r="C6" i="6"/>
  <c r="E5" i="6"/>
  <c r="I5" i="3" s="1"/>
  <c r="E5" i="19" s="1"/>
  <c r="C5" i="6"/>
  <c r="E4" i="6"/>
  <c r="I4" i="3" s="1"/>
  <c r="E4" i="19" s="1"/>
  <c r="C4" i="6"/>
  <c r="B4" i="6"/>
  <c r="C3" i="6"/>
  <c r="B3" i="6"/>
  <c r="E17" i="5"/>
  <c r="G30" i="3" s="1"/>
  <c r="D20" i="19" s="1"/>
  <c r="C17" i="5"/>
  <c r="E16" i="5"/>
  <c r="G29" i="3" s="1"/>
  <c r="D19" i="19" s="1"/>
  <c r="C16" i="5"/>
  <c r="E15" i="5"/>
  <c r="G28" i="3" s="1"/>
  <c r="D18" i="19" s="1"/>
  <c r="C15" i="5"/>
  <c r="E14" i="5"/>
  <c r="G27" i="3" s="1"/>
  <c r="D17" i="19" s="1"/>
  <c r="C14" i="5"/>
  <c r="B14" i="5"/>
  <c r="E13" i="5"/>
  <c r="G21" i="3" s="1"/>
  <c r="D15" i="19" s="1"/>
  <c r="C13" i="5"/>
  <c r="B13" i="5"/>
  <c r="E12" i="5"/>
  <c r="G16" i="3" s="1"/>
  <c r="D13" i="19" s="1"/>
  <c r="C12" i="5"/>
  <c r="E11" i="5"/>
  <c r="G15" i="3" s="1"/>
  <c r="D12" i="19" s="1"/>
  <c r="C11" i="5"/>
  <c r="B11" i="5"/>
  <c r="E10" i="5"/>
  <c r="G10" i="3" s="1"/>
  <c r="D10" i="19" s="1"/>
  <c r="C10" i="5"/>
  <c r="E9" i="5"/>
  <c r="G9" i="3" s="1"/>
  <c r="D9" i="19" s="1"/>
  <c r="C9" i="5"/>
  <c r="E8" i="5"/>
  <c r="G8" i="3" s="1"/>
  <c r="D8" i="19" s="1"/>
  <c r="C8" i="5"/>
  <c r="E7" i="5"/>
  <c r="C7" i="5"/>
  <c r="E6" i="5"/>
  <c r="G6" i="3" s="1"/>
  <c r="D6" i="19" s="1"/>
  <c r="C6" i="5"/>
  <c r="E5" i="5"/>
  <c r="G5" i="3" s="1"/>
  <c r="D5" i="19" s="1"/>
  <c r="C5" i="5"/>
  <c r="E4" i="5"/>
  <c r="G4" i="3" s="1"/>
  <c r="D4" i="19" s="1"/>
  <c r="C4" i="5"/>
  <c r="B4" i="5"/>
  <c r="C3" i="5"/>
  <c r="B3" i="5"/>
  <c r="C3" i="4"/>
  <c r="B3" i="4"/>
  <c r="B14" i="4"/>
  <c r="B13" i="4"/>
  <c r="B11" i="4"/>
  <c r="B4" i="4"/>
  <c r="G7" i="3" l="1"/>
  <c r="D7" i="19" s="1"/>
  <c r="C14" i="4"/>
  <c r="C15" i="4"/>
  <c r="C16" i="4"/>
  <c r="C17" i="4"/>
  <c r="C13" i="4"/>
  <c r="C11" i="4"/>
  <c r="C12" i="4"/>
  <c r="C4" i="4"/>
  <c r="C5" i="4"/>
  <c r="C6" i="4"/>
  <c r="C8" i="4"/>
  <c r="C9" i="4"/>
  <c r="AA25" i="3"/>
  <c r="Y25" i="3"/>
  <c r="W25" i="3"/>
  <c r="U25" i="3"/>
  <c r="S25" i="3"/>
  <c r="Q25" i="3"/>
  <c r="O25" i="3"/>
  <c r="M25" i="3"/>
  <c r="K25" i="3"/>
  <c r="I25" i="3"/>
  <c r="G25" i="3"/>
  <c r="E25" i="3"/>
  <c r="AA19" i="3"/>
  <c r="Y19" i="3"/>
  <c r="W19" i="3"/>
  <c r="U19" i="3"/>
  <c r="S19" i="3"/>
  <c r="Q19" i="3"/>
  <c r="O19" i="3"/>
  <c r="M19" i="3"/>
  <c r="K19" i="3"/>
  <c r="I19" i="3"/>
  <c r="G19" i="3"/>
  <c r="E19" i="3"/>
  <c r="AA13" i="3"/>
  <c r="Y13" i="3"/>
  <c r="W13" i="3"/>
  <c r="U13" i="3"/>
  <c r="S13" i="3"/>
  <c r="Q13" i="3"/>
  <c r="O13" i="3"/>
  <c r="M13" i="3"/>
  <c r="K13" i="3"/>
  <c r="I13" i="3"/>
  <c r="G13" i="3"/>
  <c r="E13" i="3"/>
  <c r="Y2" i="3"/>
  <c r="W2" i="3"/>
  <c r="U2" i="3"/>
  <c r="Q2" i="3"/>
  <c r="O2" i="3"/>
  <c r="M2" i="3"/>
  <c r="K2" i="3"/>
  <c r="I2" i="3"/>
  <c r="G2" i="3"/>
  <c r="E2" i="3"/>
  <c r="B15" i="19"/>
  <c r="B17" i="19"/>
  <c r="B18" i="19"/>
  <c r="B19" i="19"/>
  <c r="B20" i="19"/>
  <c r="B16" i="19"/>
  <c r="B14" i="19"/>
  <c r="B12" i="19"/>
  <c r="B13" i="19"/>
  <c r="B11" i="19"/>
  <c r="B4" i="19"/>
  <c r="B5" i="19"/>
  <c r="B6" i="19"/>
  <c r="B7" i="19"/>
  <c r="B8" i="19"/>
  <c r="B9" i="19"/>
  <c r="B10" i="19"/>
  <c r="B3" i="19"/>
  <c r="AB9" i="3"/>
  <c r="Z9" i="3"/>
  <c r="X9" i="3"/>
  <c r="V9" i="3"/>
  <c r="N9" i="3"/>
  <c r="H9" i="3"/>
  <c r="AB30" i="3"/>
  <c r="AB28" i="3"/>
  <c r="X30" i="3"/>
  <c r="X28" i="3"/>
  <c r="V30" i="3"/>
  <c r="V28" i="3"/>
  <c r="T30" i="3"/>
  <c r="R30" i="3"/>
  <c r="R29" i="3"/>
  <c r="P30" i="3"/>
  <c r="P28" i="3"/>
  <c r="N30" i="3"/>
  <c r="N28" i="3"/>
  <c r="J30" i="3"/>
  <c r="H29" i="3"/>
  <c r="H28" i="3"/>
  <c r="AB29" i="3"/>
  <c r="Z28" i="3"/>
  <c r="Z29" i="3"/>
  <c r="Z30" i="3"/>
  <c r="X29" i="3"/>
  <c r="V29" i="3"/>
  <c r="T28" i="3"/>
  <c r="T29" i="3"/>
  <c r="R28" i="3"/>
  <c r="P29" i="3"/>
  <c r="N29" i="3"/>
  <c r="L28" i="3"/>
  <c r="L29" i="3"/>
  <c r="J28" i="3"/>
  <c r="J29" i="3"/>
  <c r="H30" i="3"/>
  <c r="E15" i="4"/>
  <c r="E28" i="3" s="1"/>
  <c r="AB10" i="3"/>
  <c r="Z10" i="3"/>
  <c r="X10" i="3"/>
  <c r="V10" i="3"/>
  <c r="T10" i="3"/>
  <c r="T9" i="3"/>
  <c r="T8" i="3"/>
  <c r="R10" i="3"/>
  <c r="R9" i="3"/>
  <c r="R8" i="3"/>
  <c r="P9" i="3"/>
  <c r="P8" i="3"/>
  <c r="N10" i="3"/>
  <c r="L10" i="3"/>
  <c r="L9" i="3"/>
  <c r="L8" i="3"/>
  <c r="J10" i="3"/>
  <c r="J9" i="3"/>
  <c r="J8" i="3"/>
  <c r="H10" i="3"/>
  <c r="H8" i="3"/>
  <c r="E17" i="4"/>
  <c r="E30" i="3" s="1"/>
  <c r="E16" i="4"/>
  <c r="E29" i="3" s="1"/>
  <c r="E14" i="4"/>
  <c r="E27" i="3" s="1"/>
  <c r="C17" i="19" s="1"/>
  <c r="E13" i="4"/>
  <c r="E21" i="3" s="1"/>
  <c r="C15" i="19" s="1"/>
  <c r="E12" i="4"/>
  <c r="E16" i="3" s="1"/>
  <c r="C13" i="19" s="1"/>
  <c r="E11" i="4"/>
  <c r="E10" i="4"/>
  <c r="E10" i="3" s="1"/>
  <c r="E9" i="4"/>
  <c r="E9" i="3" s="1"/>
  <c r="E8" i="4"/>
  <c r="E8" i="3" s="1"/>
  <c r="E7" i="4"/>
  <c r="E7" i="3" s="1"/>
  <c r="E6" i="4"/>
  <c r="E6" i="3" s="1"/>
  <c r="E5" i="4"/>
  <c r="E5" i="3" s="1"/>
  <c r="E4" i="4"/>
  <c r="P10" i="3"/>
  <c r="F28" i="3" l="1"/>
  <c r="C18" i="19"/>
  <c r="F9" i="3"/>
  <c r="C9" i="19"/>
  <c r="F6" i="3"/>
  <c r="C6" i="19"/>
  <c r="F10" i="3"/>
  <c r="C10" i="19"/>
  <c r="F30" i="3"/>
  <c r="C20" i="19"/>
  <c r="F8" i="3"/>
  <c r="C8" i="19"/>
  <c r="F29" i="3"/>
  <c r="C19" i="19"/>
  <c r="F5" i="3"/>
  <c r="C5" i="19"/>
  <c r="E15" i="3"/>
  <c r="C12" i="19" s="1"/>
  <c r="E4" i="3"/>
  <c r="C4" i="19" s="1"/>
  <c r="F7" i="3" l="1"/>
  <c r="C7" i="19"/>
  <c r="L30" i="3"/>
  <c r="AB27" i="3"/>
  <c r="Z27" i="3"/>
  <c r="X27" i="3"/>
  <c r="V27" i="3"/>
  <c r="T27" i="3"/>
  <c r="R27" i="3"/>
  <c r="P27" i="3"/>
  <c r="N27" i="3"/>
  <c r="L27" i="3"/>
  <c r="J27" i="3"/>
  <c r="H27" i="3"/>
  <c r="P16" i="19" s="1"/>
  <c r="F27" i="3"/>
  <c r="O16" i="19" s="1"/>
  <c r="AB21" i="3"/>
  <c r="Z21" i="3"/>
  <c r="Z22" i="3" s="1"/>
  <c r="M14" i="19" s="1"/>
  <c r="X21" i="3"/>
  <c r="X22" i="3" s="1"/>
  <c r="L14" i="19" s="1"/>
  <c r="V21" i="3"/>
  <c r="T21" i="3"/>
  <c r="R21" i="3"/>
  <c r="P21" i="3"/>
  <c r="N21" i="3"/>
  <c r="L21" i="3"/>
  <c r="L22" i="3" s="1"/>
  <c r="F14" i="19" s="1"/>
  <c r="J21" i="3"/>
  <c r="J22" i="3" s="1"/>
  <c r="E14" i="19" s="1"/>
  <c r="H21" i="3"/>
  <c r="F21" i="3"/>
  <c r="AB16" i="3"/>
  <c r="Z16" i="3"/>
  <c r="X16" i="3"/>
  <c r="V16" i="3"/>
  <c r="T16" i="3"/>
  <c r="R16" i="3"/>
  <c r="P16" i="3"/>
  <c r="N16" i="3"/>
  <c r="L16" i="3"/>
  <c r="J16" i="3"/>
  <c r="H16" i="3"/>
  <c r="F16" i="3"/>
  <c r="AB15" i="3"/>
  <c r="Z15" i="3"/>
  <c r="X15" i="3"/>
  <c r="V15" i="3"/>
  <c r="T15" i="3"/>
  <c r="R15" i="3"/>
  <c r="P15" i="3"/>
  <c r="N15" i="3"/>
  <c r="L15" i="3"/>
  <c r="J15" i="3"/>
  <c r="H15" i="3"/>
  <c r="F15" i="3"/>
  <c r="AB8" i="3"/>
  <c r="Z8" i="3"/>
  <c r="X8" i="3"/>
  <c r="V8" i="3"/>
  <c r="N8" i="3"/>
  <c r="AB7" i="3"/>
  <c r="Z7" i="3"/>
  <c r="X7" i="3"/>
  <c r="V7" i="3"/>
  <c r="T7" i="3"/>
  <c r="R7" i="3"/>
  <c r="P7" i="3"/>
  <c r="N7" i="3"/>
  <c r="L7" i="3"/>
  <c r="J7" i="3"/>
  <c r="H7" i="3"/>
  <c r="AB6" i="3"/>
  <c r="Z6" i="3"/>
  <c r="X6" i="3"/>
  <c r="V6" i="3"/>
  <c r="T6" i="3"/>
  <c r="R6" i="3"/>
  <c r="P6" i="3"/>
  <c r="N6" i="3"/>
  <c r="L6" i="3"/>
  <c r="J6" i="3"/>
  <c r="H6" i="3"/>
  <c r="AB5" i="3"/>
  <c r="Z5" i="3"/>
  <c r="X5" i="3"/>
  <c r="V5" i="3"/>
  <c r="T5" i="3"/>
  <c r="R5" i="3"/>
  <c r="P5" i="3"/>
  <c r="N5" i="3"/>
  <c r="L5" i="3"/>
  <c r="J5" i="3"/>
  <c r="H5" i="3"/>
  <c r="AB4" i="3"/>
  <c r="Z4" i="3"/>
  <c r="X4" i="3"/>
  <c r="V4" i="3"/>
  <c r="T4" i="3"/>
  <c r="R4" i="3"/>
  <c r="P4" i="3"/>
  <c r="N4" i="3"/>
  <c r="L4" i="3"/>
  <c r="J4" i="3"/>
  <c r="H4" i="3"/>
  <c r="F4" i="3"/>
  <c r="P21" i="19" l="1"/>
  <c r="P22" i="19"/>
  <c r="O11" i="19"/>
  <c r="O22" i="19"/>
  <c r="O21" i="19"/>
  <c r="J31" i="3"/>
  <c r="E16" i="19" s="1"/>
  <c r="X31" i="3"/>
  <c r="L16" i="19" s="1"/>
  <c r="H11" i="3"/>
  <c r="D3" i="19" s="1"/>
  <c r="V11" i="3"/>
  <c r="K3" i="19" s="1"/>
  <c r="T17" i="3"/>
  <c r="J11" i="19" s="1"/>
  <c r="H31" i="3"/>
  <c r="D16" i="19" s="1"/>
  <c r="V31" i="3"/>
  <c r="K16" i="19" s="1"/>
  <c r="R17" i="3"/>
  <c r="I11" i="19" s="1"/>
  <c r="F11" i="3"/>
  <c r="C3" i="19" s="1"/>
  <c r="X11" i="3"/>
  <c r="L3" i="19" s="1"/>
  <c r="AB22" i="3"/>
  <c r="N14" i="19" s="1"/>
  <c r="L11" i="3"/>
  <c r="F3" i="19" s="1"/>
  <c r="V17" i="3"/>
  <c r="K11" i="19" s="1"/>
  <c r="P22" i="3"/>
  <c r="H14" i="19" s="1"/>
  <c r="L31" i="3"/>
  <c r="F16" i="19" s="1"/>
  <c r="N11" i="3"/>
  <c r="G3" i="19" s="1"/>
  <c r="AB11" i="3"/>
  <c r="N3" i="19" s="1"/>
  <c r="J17" i="3"/>
  <c r="E11" i="19" s="1"/>
  <c r="X17" i="3"/>
  <c r="L11" i="19" s="1"/>
  <c r="R22" i="3"/>
  <c r="I14" i="19" s="1"/>
  <c r="N31" i="3"/>
  <c r="G16" i="19" s="1"/>
  <c r="AB31" i="3"/>
  <c r="N16" i="19" s="1"/>
  <c r="N22" i="3"/>
  <c r="G14" i="19" s="1"/>
  <c r="Z11" i="3"/>
  <c r="M3" i="19" s="1"/>
  <c r="H17" i="3"/>
  <c r="D11" i="19" s="1"/>
  <c r="Z31" i="3"/>
  <c r="M16" i="19" s="1"/>
  <c r="P11" i="3"/>
  <c r="H3" i="19" s="1"/>
  <c r="L17" i="3"/>
  <c r="F11" i="19" s="1"/>
  <c r="Z17" i="3"/>
  <c r="M11" i="19" s="1"/>
  <c r="T22" i="3"/>
  <c r="J14" i="19" s="1"/>
  <c r="P31" i="3"/>
  <c r="H16" i="19" s="1"/>
  <c r="J11" i="3"/>
  <c r="E3" i="19" s="1"/>
  <c r="R11" i="3"/>
  <c r="I3" i="19" s="1"/>
  <c r="N17" i="3"/>
  <c r="G11" i="19" s="1"/>
  <c r="AB17" i="3"/>
  <c r="N11" i="19" s="1"/>
  <c r="F22" i="3"/>
  <c r="C14" i="19" s="1"/>
  <c r="R31" i="3"/>
  <c r="I16" i="19" s="1"/>
  <c r="F17" i="3"/>
  <c r="C11" i="19" s="1"/>
  <c r="T11" i="3"/>
  <c r="J3" i="19" s="1"/>
  <c r="P17" i="3"/>
  <c r="H11" i="19" s="1"/>
  <c r="H22" i="3"/>
  <c r="D14" i="19" s="1"/>
  <c r="V22" i="3"/>
  <c r="K14" i="19" s="1"/>
  <c r="T31" i="3"/>
  <c r="J16" i="19" s="1"/>
  <c r="N21" i="19" l="1"/>
  <c r="N22" i="19"/>
  <c r="D21" i="19"/>
  <c r="D22" i="19"/>
  <c r="J21" i="19"/>
  <c r="J22" i="19"/>
  <c r="L21" i="19"/>
  <c r="L22" i="19"/>
  <c r="I21" i="19"/>
  <c r="I22" i="19"/>
  <c r="M22" i="19"/>
  <c r="M21" i="19"/>
  <c r="G21" i="19"/>
  <c r="G22" i="19"/>
  <c r="K22" i="19"/>
  <c r="K21" i="19"/>
  <c r="E21" i="19"/>
  <c r="E22" i="19"/>
  <c r="F21" i="19"/>
  <c r="F22" i="19"/>
  <c r="H22" i="19"/>
  <c r="H21" i="19"/>
  <c r="F31" i="3"/>
  <c r="C16" i="19" s="1"/>
  <c r="C22" i="19" s="1"/>
  <c r="C21" i="19" l="1"/>
  <c r="J7" i="1"/>
  <c r="J27" i="1" l="1"/>
  <c r="J12" i="1"/>
  <c r="J37" i="1"/>
  <c r="J38" i="1"/>
  <c r="J9" i="1"/>
  <c r="J28" i="1"/>
  <c r="J29" i="1"/>
  <c r="J22" i="1"/>
  <c r="J30" i="1"/>
  <c r="J23" i="1"/>
  <c r="J31" i="1"/>
  <c r="J39" i="1"/>
  <c r="J40" i="1"/>
  <c r="J10" i="1"/>
  <c r="J32" i="1"/>
  <c r="J13" i="1"/>
  <c r="J41" i="1"/>
  <c r="J33" i="1"/>
  <c r="J14" i="1"/>
  <c r="J15" i="1"/>
  <c r="J8" i="1"/>
  <c r="J5" i="1"/>
  <c r="J34" i="1"/>
  <c r="J24" i="1"/>
  <c r="J25" i="1"/>
  <c r="J26" i="1"/>
  <c r="J19" i="1"/>
  <c r="J20" i="1"/>
  <c r="J21" i="1"/>
  <c r="J35" i="1"/>
  <c r="J6" i="1"/>
  <c r="J17" i="1"/>
  <c r="J18" i="1"/>
  <c r="J4" i="1"/>
  <c r="J11" i="1"/>
  <c r="J36" i="1"/>
  <c r="J3" i="1"/>
</calcChain>
</file>

<file path=xl/sharedStrings.xml><?xml version="1.0" encoding="utf-8"?>
<sst xmlns="http://schemas.openxmlformats.org/spreadsheetml/2006/main" count="1095" uniqueCount="280">
  <si>
    <t>Tipo de uso (TDD)*</t>
  </si>
  <si>
    <t>Nombre</t>
  </si>
  <si>
    <t>Capa visual</t>
  </si>
  <si>
    <t>Capa negocio</t>
  </si>
  <si>
    <t>Capa datos</t>
  </si>
  <si>
    <t>BDD</t>
  </si>
  <si>
    <t>ATDD</t>
  </si>
  <si>
    <t>Mock</t>
  </si>
  <si>
    <t>Test Unitarios</t>
  </si>
  <si>
    <t>Test Funcionales</t>
  </si>
  <si>
    <t>Arquillian</t>
  </si>
  <si>
    <t>Si</t>
  </si>
  <si>
    <t>BeanSpec</t>
  </si>
  <si>
    <t xml:space="preserve">No </t>
  </si>
  <si>
    <t>Cactus</t>
  </si>
  <si>
    <t>No</t>
  </si>
  <si>
    <t>Concordion</t>
  </si>
  <si>
    <t>Concutest</t>
  </si>
  <si>
    <t>Cucumber JVM</t>
  </si>
  <si>
    <t>DbUnit</t>
  </si>
  <si>
    <t>EasyMock</t>
  </si>
  <si>
    <t>-</t>
  </si>
  <si>
    <t>GrandTestAuto</t>
  </si>
  <si>
    <t>GroboUtils</t>
  </si>
  <si>
    <t>HavaRunner</t>
  </si>
  <si>
    <t>Instinct</t>
  </si>
  <si>
    <t>JBehave</t>
  </si>
  <si>
    <t>JDave</t>
  </si>
  <si>
    <t>JExample</t>
  </si>
  <si>
    <t>JMeter</t>
  </si>
  <si>
    <t xml:space="preserve"> No </t>
  </si>
  <si>
    <t>JMock</t>
  </si>
  <si>
    <t>JMockit</t>
  </si>
  <si>
    <t>Jnario</t>
  </si>
  <si>
    <t>JSST</t>
  </si>
  <si>
    <t>JTest</t>
  </si>
  <si>
    <t>Jukito</t>
  </si>
  <si>
    <t>Junit</t>
  </si>
  <si>
    <t>JUnitEE</t>
  </si>
  <si>
    <t>Jwalk</t>
  </si>
  <si>
    <t>Mockito</t>
  </si>
  <si>
    <t>Mockrunner</t>
  </si>
  <si>
    <t>Needle</t>
  </si>
  <si>
    <t>NUTester</t>
  </si>
  <si>
    <t>PaxEXAM</t>
  </si>
  <si>
    <t>PowerMock</t>
  </si>
  <si>
    <t>Selenium</t>
  </si>
  <si>
    <t>SpryTest</t>
  </si>
  <si>
    <t>SureAssert UC</t>
  </si>
  <si>
    <t>TestNG</t>
  </si>
  <si>
    <t>Unitils</t>
  </si>
  <si>
    <t>XMLUnit</t>
  </si>
  <si>
    <t>Herramientas para ayuda al desarrollo</t>
  </si>
  <si>
    <t>Inyección de dependencias (CDI)</t>
  </si>
  <si>
    <t>Nota</t>
  </si>
  <si>
    <t>FitNesse</t>
  </si>
  <si>
    <t>Ejecución</t>
  </si>
  <si>
    <t>Desarrollo</t>
  </si>
  <si>
    <t>Operación</t>
  </si>
  <si>
    <t>Soporte</t>
  </si>
  <si>
    <t>Entidades detrás del proyecto</t>
  </si>
  <si>
    <t>Necesario</t>
  </si>
  <si>
    <t>Importante</t>
  </si>
  <si>
    <t>Coeficiente de peso</t>
  </si>
  <si>
    <t>Suficiente</t>
  </si>
  <si>
    <t>Integración con Spring</t>
  </si>
  <si>
    <t>Leyenda</t>
  </si>
  <si>
    <t>Característica</t>
  </si>
  <si>
    <t>Puntuaciones</t>
  </si>
  <si>
    <t>M</t>
  </si>
  <si>
    <t>N</t>
  </si>
  <si>
    <t>T</t>
  </si>
  <si>
    <t>Total</t>
  </si>
  <si>
    <t>Área</t>
  </si>
  <si>
    <t>Comentarios</t>
  </si>
  <si>
    <t>Cobertura</t>
  </si>
  <si>
    <t>Nivel</t>
  </si>
  <si>
    <t>Ninguna</t>
  </si>
  <si>
    <t>Baja</t>
  </si>
  <si>
    <t>Media</t>
  </si>
  <si>
    <t>Alta</t>
  </si>
  <si>
    <t>Facilidad de uso/aprendizaje</t>
  </si>
  <si>
    <t>Calidad de la documentación</t>
  </si>
  <si>
    <t>UISpec4J</t>
  </si>
  <si>
    <t xml:space="preserve">Tiene adaptadores para los contenedores de aplicaciones que van desde IBM WebSphere hasta Tomcat, pasando por Jboss y muchos más. Oficialmente cuenta con 30 adaptadores para su uso en aplicaciones </t>
  </si>
  <si>
    <t>Genera directemente inyección de dependencias mediante el uso de ShrinkWrap en las clases de test, creando dinamicamente un jar con todos los componentes que se necesita en el caso de prueba.</t>
  </si>
  <si>
    <t>Posee completa integración tanto con JUnit como con TestNG y adapta su anotaciones y descripciones a él. También tiene en forma de módulo otro TestRunner llamado Spock.</t>
  </si>
  <si>
    <t>Se integra con Spring mediante un módulo que provee de todas las características que el core de Spring tiene.</t>
  </si>
  <si>
    <t>Todo Arquillian está gestionado mediante el control de dependencias de Maven.</t>
  </si>
  <si>
    <t>Cuenta con un plugin básico para eclipse que facilita la integración de Arquillian a proyectos así como un wizard para la generación de clases de prueba.</t>
  </si>
  <si>
    <t>Arquillian cuenta con la monitorización básica que provee Junit a los entornos de desarrollo.</t>
  </si>
  <si>
    <t>La facilidad de uso viene determinada por el número de modulos o extensiones que tiene este framework, así Arquillian tiene una dificultad de uso bastante avanzada debido al alto numero de configuraciones y gestion de dependencias que se deben de hacer para cubrir un proyecto completo con él. La curva de aprendizaje es alta porque no es un sistema sencillo pero sin embargo la comunidad de Arquillian tiene a disposición de todo el mundo muchos ejemplos de implementaciones y configuraciónes. Aún así todos los ejemplos no son suficientes para todo el conjunto de configuraciones que hay que tocar.</t>
  </si>
  <si>
    <t>En este caso Arquillian pertenece al proyecto Jboss ® que a su vez es parte de la compañía Red Hat, una gran compañía de software.</t>
  </si>
  <si>
    <t>Existe una amplia documentación sobre Arquillian y sobre cada modulo que es actualizado cada poco tiempo completandose con las correcciones a lo largo del tiempo del framework. Todas las incidencias son gestionadas con Jira y tienen soporte en foros y wiki.</t>
  </si>
  <si>
    <t>Jboss lleva con el proyecto Arquillian desde el 2010 y durante todo este tiempo sigue desarrollándose con nuevas funcionalidades y módulos.</t>
  </si>
  <si>
    <t>No tiene módulos conocidos de Spring</t>
  </si>
  <si>
    <t>Posee la implementación de JUnit 3.x pero no la de JUnit 4.</t>
  </si>
  <si>
    <t>Tiene integrado Cargo, un gestor de contenedores de aplicaciones que hace que gestione todos los contenedores de la misma manera. Cactus funciona con Servlets, por lo tanto, cualquier contenedor de aplicaciones que pueda ejecutar servlets es bien recibido. http://cargo.codehaus.org/</t>
  </si>
  <si>
    <t>No dispone de una implementación para tests en la capa de persistencia.</t>
  </si>
  <si>
    <t>Más utilidades</t>
  </si>
  <si>
    <t>Cuenta con drone, una potente extensión que permite elegir el webdriver con el que realizar las pruebas. Drone por defecto cuenta con Arquillian Graphene 2, lo cual es una implementación para Java de Selenium WebDriver, que añade funcionalidades como Ajax y JQuery a la potencia de los test. También dispone de modulos como AngularJs, una extensión de Graphene para AngularJS; y entre muchos otros más también destaca Arquillian Warp, una extensión para realizar pruebas en cliente para frameworks como Servlet API, JSF 2, Spring MVC y REST.</t>
  </si>
  <si>
    <t>Posee un basto número de extensiones como Droidium, es un container de Android para probar aplicaciones de forma nativa; Recorder, para la generación de informes; Jacobo, una utilidad para control de la cantidad de código cubierto por tests; Spacelift, para gestionar las tareas programadas en los tests.</t>
  </si>
  <si>
    <t>Cactus cuenta con integración para Ant y extiende las funcionalidades de JunitEE.</t>
  </si>
  <si>
    <t>Cuenta con StrutsTestCase, JSFUnit e integra Jetty.</t>
  </si>
  <si>
    <t>Cuenta con un plugin básico para eclipse que facilita la ejecución de los tests.</t>
  </si>
  <si>
    <t>Todo Cactus está gestionado mediante el control de dependencias de Maven.</t>
  </si>
  <si>
    <t>Cactus cuenta con la monitorización básica que provee Junit a los entornos de desarrollo.</t>
  </si>
  <si>
    <t>Todo el documento está muy bien documentado aunque hay módulos que ya no están disponibles en la web ya que hace tiempo que dejó de ser usado.</t>
  </si>
  <si>
    <t>En el caso de Cactus, el proyecto pertenecía a la Apache Software Foundation nombrado dentro del macroproyecto Jakarta.</t>
  </si>
  <si>
    <t>El proyecto comenzó en 2001, en 2008 se hizo la ultima modificación y en 2011 Apache lo dio por abandonado.</t>
  </si>
  <si>
    <t>Media ponderada</t>
  </si>
  <si>
    <t>Cucumber JVM tiene varios módulos para utilizar diferentes runners. En concreto dispone de módulo para JUnit y también para TestNG.</t>
  </si>
  <si>
    <t>Tiene todas las implementaciones que pudiera tener Arquillian ya que, mediante un módulo se puede integrar con todas las funcionalidades de Arquillian.</t>
  </si>
  <si>
    <t>Dispone de un Jar que es un módulo que provee de funcionalidades como la inyección de dependencias. También dispone del módulo para usar Arquillian y todas sus funcionalidades.</t>
  </si>
  <si>
    <t>Tiene modulos para realizar la inyección de dependencias. Dispone de diferentes contenedores como módódulos para realizarlo que son: PicoContainer, Guice, OpenEJB, Spring, Weld y Needle.</t>
  </si>
  <si>
    <t>De manera propia dispone de contenedorescomo PicoContainer, Guice y Weld. También dispone de los módulos para usar Needle y Arquillian, junto con todos los módulos que ellos tienen.</t>
  </si>
  <si>
    <t>Provee testing sobre la capa de persistencia mediante diferentes implementaciones de JPA y también puede ejecutar accesos con Hibernate.</t>
  </si>
  <si>
    <t>Dispone de todas las funcionalidades que tiene Arquillian.</t>
  </si>
  <si>
    <t>Todos los módulos están disponibles mediante el gestor de dependencias Maven.</t>
  </si>
  <si>
    <t>No cuenta con ninguna monitorización propia para IDEs salvo la del propio JUnit.</t>
  </si>
  <si>
    <t>No cuenta con ninguna extensión para IDE..</t>
  </si>
  <si>
    <t>La curva de aprendizaje del uso de herramientas de BDD suele ser bajo ya que son frameworks orientados a facilitar el desarrollo de las pruebas. La dificultad está en la complejidad de las pruebas que se creen y en la profundidad de estas usando otros módulos.</t>
  </si>
  <si>
    <r>
      <t>Cucumber es una implementación de Cukes que es un proyecto propio de una persona llamada Aslak Helless</t>
    </r>
    <r>
      <rPr>
        <sz val="10"/>
        <rFont val="Calibri"/>
        <family val="2"/>
      </rPr>
      <t>ø</t>
    </r>
    <r>
      <rPr>
        <sz val="9.3000000000000007"/>
        <rFont val="Arial"/>
        <family val="2"/>
      </rPr>
      <t xml:space="preserve">y, aunque cuenta con unos 200 colaboradores, no tiene el poder </t>
    </r>
  </si>
  <si>
    <t>La documentación es amplia y los ejemplos de las funcionalidades del framework son muy extensos pero aún le queda por desarrollar a este framework en lo que se refiere a manuales y uso.</t>
  </si>
  <si>
    <t>Cucumber lleva en desarrollo desde 2007 y en 2012 se sacó a la luz la primera release estable (v1.0.0). Actualmente sigue teniendo mejoras en la integración con otros frameworks para aumentar las funcionalidades de este teniendo una comunidad muy activa en lo que a desarrollo se refiere.</t>
  </si>
  <si>
    <t>Contiene un módulo que realiza la ejecución de transacciones e inyección del contexto como lo haría Spring.</t>
  </si>
  <si>
    <t>Tiene la posibilidad de ejecutar tests con JUnit y también puede ejecutar los tests sin él.</t>
  </si>
  <si>
    <t>Dispone de la inyección de dependencias que puede proveer el plugin de Spring, no más como Weld o Needle.</t>
  </si>
  <si>
    <t>Este framework funciona aisladamente de manera que tiene su propio servidor llamado FitServer. Utiliza las aplicaciones en remoto por lo tanto no necesitaría de ningún Container.</t>
  </si>
  <si>
    <t>Puede funcionar con cualquier implementación de JPA u otros sobre la capa de persistencia ya que al ser un servidor externo, solo se trata de publicar el proyecto a probar dentro de FitServer.</t>
  </si>
  <si>
    <t>El formato de FitNesse es en forma de Wiki, por lo tanto es una manera más sencilla de realizar las pruebas y organizar las pruebas de una manera más estructurada y visiblemente atractiva.</t>
  </si>
  <si>
    <t>Dispone de las dependencias del proyecto en formato Maven, Ivy y Gradle.</t>
  </si>
  <si>
    <t>Los resultados de los tests ejecutados se ven a través de la Wiki de una forma similar a cómo se verían en un IDE como Eclipse.</t>
  </si>
  <si>
    <t>Este framework está orientado a la facilidad de uso y para tener una curva de aprendizaje baja sobre todo para que pueda ser utilizado también por los clientes del negocio.</t>
  </si>
  <si>
    <t>No tiene entidades detrás del proyecto pero lo que si que tiene es a uno de los más famosos desarrolladores del mundo durante varias décadas llamado Robert C. Martin. También tiene 60 personas más que le apoyan de forma altruista en este proyecto a través de GitHub.</t>
  </si>
  <si>
    <t>Este proyecto lleva desde 2005 publicado en GitHub con actualizaciones del software muy a menudo.</t>
  </si>
  <si>
    <t>Tiene un modulo para dar soporte a Spring, pudiendo inyectar Beans, gestionar el ApplicationContext, usar el SessionFactory de Hibernate e integrar algunas funcionalidades más de Unitils con Spring.</t>
  </si>
  <si>
    <t>Soporta tanto TestNG como JUnit.</t>
  </si>
  <si>
    <t>Dispone de un módulo para inyección de dependencias de clases e instancias.</t>
  </si>
  <si>
    <t>Tiene un módulo que integra Selenium con Unitils.</t>
  </si>
  <si>
    <t>Posibilidad de integrar Unitils en cualquier contenedor.</t>
  </si>
  <si>
    <t>Unitils integra las funcionalidades de DbUnit y por lo tanto puede emular todo lo que éste hace. Como revertir estados de bases de datos o conectarse a diferentes tipos de gestores.</t>
  </si>
  <si>
    <t>Una de las utilidades más destacadas es que contiene un módulo de utilidades para Reflection en Java y también tiene a EasyMock como framework de mocking.</t>
  </si>
  <si>
    <t>No dispone de ningún soporte para IDEs de los que ya dispone JUnit.</t>
  </si>
  <si>
    <t>Unitils está gestionado mediante el control de dependencias de Maven y por SVN también.</t>
  </si>
  <si>
    <t>Este es un framework bastante complejo que integra mucha funcionalidad pero ésta al ser modular no se necesita disponer de todo en todo momento así que finalmente es fácil de usar por la buena documentación.</t>
  </si>
  <si>
    <t>Este proyecto está formado por 6 miembros que desarrollan solos y sin ayuda de la comunidad.</t>
  </si>
  <si>
    <t>EL proyecto empezó en 2006 y ha ido desarrollandose hasta que en 2011 dejó de tener mejoras para solo tener mantenimiento. Aunque actualmente parece que se está preparando una nueva versión.</t>
  </si>
  <si>
    <t>Solo tiene soporte para JUnit.</t>
  </si>
  <si>
    <t>No tiene módulos conocidos para CDI.</t>
  </si>
  <si>
    <t>No necesita tener ningún módulo de integración pero aún así tiene ejemplos de el uso en este framework.</t>
  </si>
  <si>
    <t>No se integra con ningún framework de persistencia.</t>
  </si>
  <si>
    <t>Se programa mediante un metalenguaje de java llamado Xtend que aporta mucha sencillez al lenguaje.</t>
  </si>
  <si>
    <t>Dispone de Xtend como metalenguaje de programación de los tests.</t>
  </si>
  <si>
    <t>Tiene integración mediante bibliotecas de Maven.</t>
  </si>
  <si>
    <t>Este framework tiene una sencillez de uso muy alta y donde apenas hay curva de aprendizaje habiendo visto varios ejemplos de uso.</t>
  </si>
  <si>
    <t>La documentación del proyecto es correcta, está bien organizada y descrita y contiene numerosos ejemplos de cada</t>
  </si>
  <si>
    <t>Ha sido desarrollado en la cuna de la compañía BMW Car IT, la rama de BMW encargada del software.</t>
  </si>
  <si>
    <t>Tiene soporte tanto para JUnit como para TestNG.</t>
  </si>
  <si>
    <t>Dispone de clases para realizar Inyección de dependencias mediante anotaciones.</t>
  </si>
  <si>
    <t>No necesita de ningún contenedor de aplicaciones para probar las aplicaciones ya que funciona de manera aislada.</t>
  </si>
  <si>
    <t>Tiene la posibilidad de probar la capa de persistencia mediante proveedores de implementaciones de JPA, como Hibernate.</t>
  </si>
  <si>
    <t>Posee utilidades como un conjunto de clases para mejorar la Reflexión de Java, posibilidad de agregar EasyMock y Mockito facilmente o ejecutar operaciones de BBDD.</t>
  </si>
  <si>
    <t>No cuenta con ninguna herramienta de ayuda al desarrollo.</t>
  </si>
  <si>
    <t>Needle es muy sencillo de utilizar y además facilita las cosas gracias a anotaciones en Java propia y a una API muy bien documentada.</t>
  </si>
  <si>
    <t>La API está perfectamente documentada en formato JavaDoc, así como los numerosos ejemplos tanto de uso como de instalación y configuración que hay en la página de la documentación.</t>
  </si>
  <si>
    <t>Ha sido desarrollado por una empresa llamada Akquinet pero en el que solo trabajan 4 personas en éste.</t>
  </si>
  <si>
    <t>El proyecto lleva en marcha desde 2011 y ha tenido muchas revisiones y cambios desde el principio, pero ahora mismo lleva medio año parado sin noticias de la continuación de este framework.</t>
  </si>
  <si>
    <t>Solamente sirve con JUnit ya que es una extensión de este framework.</t>
  </si>
  <si>
    <t>No tiene inyección de dependencias.salvo las que provee Spring.</t>
  </si>
  <si>
    <t>No está orientado a este ámbito y por lo tanto no dispone de esta funcionalidad.</t>
  </si>
  <si>
    <t>No necesita de ningún contenedor de aplicaciones para probar las aplicaciones ya que funciona de manera aislada mediante sus conectores de bases de datos.</t>
  </si>
  <si>
    <t>Al tratarse de un framework orientado a las pruebas contra bases de datos, tiene una alta disponibilidad de conectores.</t>
  </si>
  <si>
    <t>Posee funcionalidades orientadas a la transaccionalidad de las operaciones y también poder dejar el estado de la base intacto después de las pruebas.</t>
  </si>
  <si>
    <t>El framework no es demasiado fácil ya que requiere demasiada configuración para hacerlo funcionar y además no es que sea sencillo de usar.</t>
  </si>
  <si>
    <t>La API está perfectamente documentada en formato JavaDoc, así como los numerosos ejemplos de uso y un amplio FAQ.</t>
  </si>
  <si>
    <t>Ha sido desarrollado por un grupo de programadores Java, en total los desarrolladores del proyecto son 11 junto con 7 personas que han contribuido al proyecto de una manera u otra.</t>
  </si>
  <si>
    <t>Puede probar cualquier aplicación pero de manera funcional solamente.</t>
  </si>
  <si>
    <t>No depende de ninguna de los dos frameworks de testing básicos.</t>
  </si>
  <si>
    <t>No dispone de inyección de dependencias.</t>
  </si>
  <si>
    <t>Se pueden realizar pruebas de carga y funcionales contra páginas web mediante el uso de WebDrivers para Chrome, Firefox. Dispone también de un plugin para realizar tests con Selenium.</t>
  </si>
  <si>
    <t>No aplica esta funcionalidad en esta herramienta.</t>
  </si>
  <si>
    <t>Tiene la habilidad de lanzar consultas a todas las bases de datos que utilicen JDBC como conector de Java.</t>
  </si>
  <si>
    <t>No depende de ningún gestor de dependencias. Es una herramienta que se descarga y ejecuta aisladamente.</t>
  </si>
  <si>
    <t>La herramienta consiste en una interfaz gráfica externa a cualquier IDE donde se pueden configuran los tests a realizar.</t>
  </si>
  <si>
    <t>Los resultados de los tests se muestran a través de la interfac gráfica que habilita este programa.</t>
  </si>
  <si>
    <t>El uso de esta herramienta es sencillo ya que todos los tests se configuran a través de wizars que orientan lo que hacer al probador.</t>
  </si>
  <si>
    <t>Jmeter dispone de un manual y una wiki muy amplios para consultar su funcionamiento mediante ejemplos y tutoriales. También aporta una documentación completísima de la API para programar clientes que consuman o extiendan sus funcionalidades.</t>
  </si>
  <si>
    <t>La entidad que apoya a este proyecto es la Fundación de Software Apache. Es llevado por un grupo pequeño de personas pero tiene muchos contribuyentes que aportan mejoras y reportan fallos para que se siga desarrollando.</t>
  </si>
  <si>
    <t>Uno de los modos de ejecución de Pax es para aplicaciones web, de esta forma permite la integración con Spring y su inyección de dependencias.</t>
  </si>
  <si>
    <t>Tiene soporte tanto para JUnit y como para TestNG.</t>
  </si>
  <si>
    <t>Otorga funcionalidad de CDI donde no requiere tener un entorno para Java EE configurado.</t>
  </si>
  <si>
    <t>Es capaz de ejecutar contenedores para Java EE, aplicaciones web y aplicaciones basadas en OSGi.</t>
  </si>
  <si>
    <t>Dentro del proyecto contiene componentes para JPA e Hibernate.</t>
  </si>
  <si>
    <t>Lo más destacado es la ejecución de tests para aplicaciones con arquitectura OSGi. También tiene un contenedor propio para los tests si no se desea ejecutar dentro de los contenedores de los proyectos a probar.</t>
  </si>
  <si>
    <t>No tiene ninguna herramienta de ayuda al desarrollo para ningún IDE.</t>
  </si>
  <si>
    <t>Se integra en las aplicaciones mediante gestión de dependencias de Maven.</t>
  </si>
  <si>
    <t>El uso de PaxEXAM es complicado debido a las múltiples funcionalidades que tiene. Aunque cuenta con ejemplos del uso y configuración, no cubren todas las funcionalidades.</t>
  </si>
  <si>
    <t>Tiene una amplia documentación pero está demasiado desorganizada.</t>
  </si>
  <si>
    <t>La organización detrás del proyecto se llama Open Participation Software for Java, es una comunidad de desarrolladores de utilidades para el entorno de Java (como bien indica su nombre) que está bajo el apoyo de Organizaciones como Atlassian, JetBrains o JRebel entre otros.</t>
  </si>
  <si>
    <t>No dispone de integración con Spring.</t>
  </si>
  <si>
    <t>Es una extensión de Junit pero no permite TestNG.</t>
  </si>
  <si>
    <t>No dispone de Inyección de dependencias.</t>
  </si>
  <si>
    <t>No tiene integración con frameworks de la capa visual.</t>
  </si>
  <si>
    <t>Funciona con cualquier container que pueda ejecutar JUnit.</t>
  </si>
  <si>
    <t>No tiene la funcionalidad de generar tests para la capa de persistencia.</t>
  </si>
  <si>
    <t>Generación automática de tests basados en JUnit y ejecución de tests de regresión automáticos.</t>
  </si>
  <si>
    <t>Este framework es un plugin para Eclipse para la generación de tests automáticos sobre proyectos Java.</t>
  </si>
  <si>
    <t>No se integra mediante Maven ya que se instala como plugin en Eclipse.</t>
  </si>
  <si>
    <t>SpryTest es muy sencillo de utilizar porque cuenta con wizars de configuración para la generación de los tests.</t>
  </si>
  <si>
    <t>Cuenta con muy poca documentación publicada.</t>
  </si>
  <si>
    <t>Fue creado por una empresa de software llamada Sprystone Software. Esta empresa no es conocida y además no aparece como empresas activas.</t>
  </si>
  <si>
    <t>El proyecto empezó en 2009 y tuvo mantenimiento hasta 2011.</t>
  </si>
  <si>
    <t>Es una extensión de JUnit que agrega funcionalidades a éste, pero se suele tener en cuenta como framework base diferente a JUnit.</t>
  </si>
  <si>
    <t>Dispone de inyección de dependencias de manera nativa.</t>
  </si>
  <si>
    <t>Funciona para cualquier contenedor que funcione ejecute JUnit.</t>
  </si>
  <si>
    <t>Se integra con los drivers que estén disponibles en la aplicación a probar pero solo se usa para inyectarlos en los servicios de los tests.</t>
  </si>
  <si>
    <t>Posee una biblioteca concreta para crear tests con Selenium.</t>
  </si>
  <si>
    <t>Puede ser utilizado con frameworks de mocking como PowerMock, Mockito; puede transformar tests de JUnit en tests de TestNG y también tiene soporte para muchos más lenguajes como Groovy, Python o Ruby.</t>
  </si>
  <si>
    <t>Tiene un plugins para los más conocidos IDEs como son Eclipse e InteliJ Idea que sirve para transformar los tests de JUnit en tests de este framework y también sirve como wizard de creación de tests desde cero.</t>
  </si>
  <si>
    <t>Se pueden insertar todas las dependencias de los paquetes mediante Maven.</t>
  </si>
  <si>
    <t>Es un framework muy completo y a la vez fácil de usar por su sencillez.</t>
  </si>
  <si>
    <t>Tiene una documentación muy amplia que se complementa perfectamente con todos los artículos y manuales publicados para el uso de este framework y todas sus características añadidas.</t>
  </si>
  <si>
    <t>En un principio fue iniciado por un solo hombre, pero con el paso del tiempo ha llegado a hacerse una comunidad de más de 45 personas alrededor de este framework.</t>
  </si>
  <si>
    <t>Fue creado en 2004 y ha ido evolucionando a lo largo de los años hasta ahora. Actualmente se encuentra en la versión 6.8. y sigue en desarrollo.</t>
  </si>
  <si>
    <t>Dispone de los complementos de Selenium WebDriver si se utiliza con TestNG.</t>
  </si>
  <si>
    <t>Puede utilizar las funcionalidades de Spring que dispone TestNG.</t>
  </si>
  <si>
    <t>Se puede integrar tanto con JUnit y TestNG.</t>
  </si>
  <si>
    <t>Dispone de inyección de dependencias de manera nativa si se usa con TestNG.</t>
  </si>
  <si>
    <t>Tiene posibilidad de probar interfaces de Java Swing y si se utiliza con TestNG también interfaces web mediante Selenium.</t>
  </si>
  <si>
    <t>No hace falta porque se ejecuta fuera del contenedor.</t>
  </si>
  <si>
    <t>No dispone de implementaciones para el acceso a al capa de persistencia salvo la que provee TestNG.</t>
  </si>
  <si>
    <t>Implementa funcionalidades para el testing de componentes de las interfaces hechas en Swing.</t>
  </si>
  <si>
    <t>No dispone de ayudas para el desarrollo.</t>
  </si>
  <si>
    <t>Tiene disponibilidad de gestionar las dependencias por Maven.</t>
  </si>
  <si>
    <t>Este framework es fácil de usar si se ha utilizado alguna vez JUnit y Swing porque básicamente sigue con los mismos comandos.</t>
  </si>
  <si>
    <t>El grupo de desarrolladores que ha creado este framework está formado por dos personas más otros 5 colaboradores.</t>
  </si>
  <si>
    <t>La documentación es muy amplia sobre JavaDoc pero hay pocos manuales y ejemplos de uso.</t>
  </si>
  <si>
    <t>No dispone de funcionalidades para Spring.</t>
  </si>
  <si>
    <t>El framework se puede integrar con JUnit.</t>
  </si>
  <si>
    <t>No permite la Inyección de dependencias.</t>
  </si>
  <si>
    <t>No tiene integración con WebDrivers de ningún tipo.</t>
  </si>
  <si>
    <t>SureAssert realiza las pruebas de manera externa a los contenedores de aplicaciones.</t>
  </si>
  <si>
    <t>No dispone de componentes para realizar pruebas sobre la capa de persistencia.</t>
  </si>
  <si>
    <t>Cuenta con anotaciones extendidas, testing automático en función a los cambios que se realicen en el proyecto e integración  automática con el código existente.</t>
  </si>
  <si>
    <t>Este framework es una herramienta para Eclipse que analiza el código existente y genera clases de prueba para este. También aporta una visualización de la cobertura de los tests del proyecto.</t>
  </si>
  <si>
    <t>Añade visualización de la cobertura de los tests a la interfaz que aporta JUnit sobre Eclipse.</t>
  </si>
  <si>
    <t>Es fácil de usar ya que tiene una guía muy bien hecha que disminuye la curva de aprendizaje.</t>
  </si>
  <si>
    <t>La documentación está muy organizada pero tiene pocas clases documentadas con JavaDoc.</t>
  </si>
  <si>
    <t>El proyecto ha sido desarrollado solamente por una persona, con la ayuda de algunos contribuyentes que han aportado mejoras.</t>
  </si>
  <si>
    <t>SureAssert salió a la luz en mayo de 2011 y dejó de publicarse en él nuevas funcionalidades en 2012.</t>
  </si>
  <si>
    <t>Contenedores de aplicaciones</t>
  </si>
  <si>
    <t>Evolución (evolución histórica y actividad actual)</t>
  </si>
  <si>
    <t>Integración con frameworks de tests unitarios (Junit, TestNG)</t>
  </si>
  <si>
    <t>Herramientas de gestión y configuración de dependencias (Maven)</t>
  </si>
  <si>
    <t>Integración con frameworks de acceso a datos (Hibernate, JPA, myBatis...)</t>
  </si>
  <si>
    <t xml:space="preserve">En lo que a documentación respecta, dispone de una vasta documentacion y muy detallada de cada componente y manuales de uso. </t>
  </si>
  <si>
    <t>Monitorización de los test (IDE o WEB)</t>
  </si>
  <si>
    <t>No tiene inyección de dependencias</t>
  </si>
  <si>
    <t xml:space="preserve">Aunque el proyecto es grande, está bien estructurado para que cada una de las funcionalidades tenga sus propios ejemplos y puedan ser utilizadas desde cero fácilmente. </t>
  </si>
  <si>
    <t>Capa de presentación (Integración de WebDrivers o frameworks)</t>
  </si>
  <si>
    <t>FitNesse se integra mediante plugins con Selenium, tanto con el WebDriver como con el IDE.</t>
  </si>
  <si>
    <t>Tiene utiliadades en forma de plugins para probar conexiones a LDAP, APIs Rest, sistemas distribuidos y acceso a datos.</t>
  </si>
  <si>
    <t>La documentación del proyecto es muy amplia y bien descrita, Dispone de manuales y guías de uso de todas sus funcionalidades de las que dispone.</t>
  </si>
  <si>
    <t>TestNG se puede agregar como un componente más de Spring.</t>
  </si>
  <si>
    <t>No tiene módulos conocidos de Spring.</t>
  </si>
  <si>
    <t>No se integra con ningún contenedor de aplicaciones. Funciona como una aplicación Java estándar.</t>
  </si>
  <si>
    <t>Este proyecto lleva desde 2012 desarrollándose y en julio de 2014 ha salido la versión 1.0 del software.</t>
  </si>
  <si>
    <t>Existe una implementación de DbUnit configurada para el uso con Spring.</t>
  </si>
  <si>
    <t>El proyecto lleva funcionando desde 2002 que salió la primera versión estable hasta ahora. Ha estado unos años parado pero parece ser que ha vuelto a arrancar porque en Mayo del 2014 sacaron una nueva versión a la luz.</t>
  </si>
  <si>
    <t>Posee soporte para todo tipos de protocolos web, desde LDAP hasta FTP, HTTP, SMTP…Ejecuta también pruebas de carga distribuida y concurrente.</t>
  </si>
  <si>
    <t>El proyecto lleva en marcha desde 2001 en una versión estable. Sigue en desarrollo ya que este año 2014 se ha sacado una nueva release y sigue habiendo commits en su proyecto de GitHub.</t>
  </si>
  <si>
    <t>Este software lleva desarrollándose desde antes del  2009, año en que salió la primera versión estable. Actualmente se llegan en la versión 4.1 del software publicando nuevas versiones muy a menudo.</t>
  </si>
  <si>
    <t>No tiene gestión de dependencias con Maven porque es un plugin gestionado por el Marketplace de Eclipse.</t>
  </si>
  <si>
    <t>UISpec4J empezó en 2006 y continuó vivo hasta 2011 que dejó de recibir mejoras. Actualmente el proyecto está congelado en una versión estable del mismo.</t>
  </si>
  <si>
    <t>º</t>
  </si>
  <si>
    <t>Promedio</t>
  </si>
  <si>
    <t>Dimensión</t>
  </si>
  <si>
    <t>B</t>
  </si>
  <si>
    <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</si>
</sst>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x14ac:knownFonts="1">
    <font>
      <sz val="11"/>
      <color theme="1"/>
      <name val="Calibri"/>
      <family val="2"/>
      <scheme val="minor"/>
    </font>
    <font>
      <b/>
      <sz val="11"/>
      <color rgb="FFFA7D00"/>
      <name val="Calibri"/>
      <family val="2"/>
      <scheme val="minor"/>
    </font>
    <font>
      <sz val="10"/>
      <color theme="1"/>
      <name val="Calibri"/>
      <family val="2"/>
      <scheme val="minor"/>
    </font>
    <font>
      <b/>
      <sz val="10"/>
      <color theme="1"/>
      <name val="Calibri"/>
      <family val="2"/>
      <scheme val="minor"/>
    </font>
    <font>
      <sz val="10"/>
      <name val="Calibri"/>
      <family val="2"/>
      <scheme val="minor"/>
    </font>
    <font>
      <sz val="10"/>
      <color theme="0"/>
      <name val="Calibri"/>
      <family val="2"/>
      <scheme val="minor"/>
    </font>
    <font>
      <sz val="11"/>
      <color theme="1"/>
      <name val="Calibri"/>
      <family val="2"/>
      <scheme val="minor"/>
    </font>
    <font>
      <sz val="14"/>
      <name val="Arial"/>
      <family val="2"/>
    </font>
    <font>
      <b/>
      <sz val="12"/>
      <color indexed="9"/>
      <name val="Arial"/>
      <family val="2"/>
    </font>
    <font>
      <b/>
      <sz val="14"/>
      <color indexed="9"/>
      <name val="Arial"/>
      <family val="2"/>
    </font>
    <font>
      <b/>
      <sz val="10"/>
      <color indexed="9"/>
      <name val="Arial"/>
      <family val="2"/>
    </font>
    <font>
      <sz val="10"/>
      <name val="Arial"/>
      <family val="2"/>
    </font>
    <font>
      <sz val="12"/>
      <color indexed="9"/>
      <name val="Arial"/>
      <family val="2"/>
    </font>
    <font>
      <sz val="12"/>
      <name val="Arial"/>
      <family val="2"/>
    </font>
    <font>
      <b/>
      <sz val="10"/>
      <name val="Arial"/>
      <family val="2"/>
    </font>
    <font>
      <b/>
      <sz val="12"/>
      <name val="Arial"/>
      <family val="2"/>
    </font>
    <font>
      <b/>
      <sz val="14"/>
      <name val="Arial"/>
      <family val="2"/>
    </font>
    <font>
      <sz val="11"/>
      <name val="Calibri"/>
      <family val="2"/>
      <scheme val="minor"/>
    </font>
    <font>
      <b/>
      <sz val="14"/>
      <color theme="0"/>
      <name val="Arial"/>
      <family val="2"/>
    </font>
    <font>
      <b/>
      <sz val="12"/>
      <color theme="0"/>
      <name val="Arial"/>
      <family val="2"/>
    </font>
    <font>
      <b/>
      <sz val="10"/>
      <color theme="0"/>
      <name val="Arial"/>
      <family val="2"/>
    </font>
    <font>
      <sz val="10"/>
      <name val="Calibri"/>
      <family val="2"/>
    </font>
    <font>
      <sz val="9.3000000000000007"/>
      <name val="Arial"/>
      <family val="2"/>
    </font>
    <font>
      <b/>
      <sz val="11"/>
      <color theme="1"/>
      <name val="Calibri"/>
      <family val="2"/>
      <scheme val="minor"/>
    </font>
    <font>
      <sz val="11"/>
      <color theme="0"/>
      <name val="Calibri"/>
      <family val="2"/>
      <scheme val="minor"/>
    </font>
  </fonts>
  <fills count="22">
    <fill>
      <patternFill patternType="none"/>
    </fill>
    <fill>
      <patternFill patternType="gray125"/>
    </fill>
    <fill>
      <patternFill patternType="solid">
        <fgColor rgb="FFF2F2F2"/>
      </patternFill>
    </fill>
    <fill>
      <patternFill patternType="solid">
        <fgColor rgb="FF66FF99"/>
        <bgColor indexed="64"/>
      </patternFill>
    </fill>
    <fill>
      <patternFill patternType="solid">
        <fgColor rgb="FFFF5050"/>
        <bgColor indexed="64"/>
      </patternFill>
    </fill>
    <fill>
      <patternFill patternType="solid">
        <fgColor rgb="FFDBDBDB"/>
        <bgColor indexed="64"/>
      </patternFill>
    </fill>
    <fill>
      <patternFill patternType="solid">
        <fgColor rgb="FF00FF99"/>
        <bgColor indexed="64"/>
      </patternFill>
    </fill>
    <fill>
      <patternFill patternType="solid">
        <fgColor rgb="FF0000CC"/>
        <bgColor indexed="64"/>
      </patternFill>
    </fill>
    <fill>
      <patternFill patternType="solid">
        <fgColor rgb="FF0000FF"/>
        <bgColor indexed="64"/>
      </patternFill>
    </fill>
    <fill>
      <patternFill patternType="solid">
        <fgColor rgb="FF0066FF"/>
        <bgColor indexed="64"/>
      </patternFill>
    </fill>
    <fill>
      <patternFill patternType="solid">
        <fgColor rgb="FF3399FF"/>
        <bgColor indexed="64"/>
      </patternFill>
    </fill>
    <fill>
      <patternFill patternType="solid">
        <fgColor rgb="FF66CCFF"/>
        <bgColor indexed="64"/>
      </patternFill>
    </fill>
    <fill>
      <patternFill patternType="solid">
        <fgColor rgb="FFCCFFFF"/>
        <bgColor indexed="64"/>
      </patternFill>
    </fill>
    <fill>
      <patternFill patternType="solid">
        <fgColor theme="0"/>
        <bgColor indexed="64"/>
      </patternFill>
    </fill>
    <fill>
      <patternFill patternType="solid">
        <fgColor theme="2"/>
        <bgColor indexed="64"/>
      </patternFill>
    </fill>
    <fill>
      <patternFill patternType="solid">
        <fgColor rgb="FF4CDB13"/>
        <bgColor indexed="64"/>
      </patternFill>
    </fill>
    <fill>
      <patternFill patternType="solid">
        <fgColor rgb="FFA9F58B"/>
        <bgColor indexed="64"/>
      </patternFill>
    </fill>
    <fill>
      <patternFill patternType="solid">
        <fgColor theme="0" tint="-0.14999847407452621"/>
        <bgColor indexed="64"/>
      </patternFill>
    </fill>
    <fill>
      <patternFill patternType="solid">
        <fgColor rgb="FF0033CC"/>
        <bgColor indexed="64"/>
      </patternFill>
    </fill>
    <fill>
      <patternFill patternType="solid">
        <fgColor theme="4"/>
      </patternFill>
    </fill>
    <fill>
      <patternFill patternType="solid">
        <fgColor theme="5"/>
      </patternFill>
    </fill>
    <fill>
      <patternFill patternType="solid">
        <fgColor rgb="FFCBEB91"/>
        <bgColor indexed="64"/>
      </patternFill>
    </fill>
  </fills>
  <borders count="91">
    <border>
      <left/>
      <right/>
      <top/>
      <bottom/>
      <diagonal/>
    </border>
    <border>
      <left style="thin">
        <color rgb="FF7F7F7F"/>
      </left>
      <right style="thin">
        <color rgb="FF7F7F7F"/>
      </right>
      <top style="thin">
        <color rgb="FF7F7F7F"/>
      </top>
      <bottom style="thin">
        <color rgb="FF7F7F7F"/>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double">
        <color indexed="64"/>
      </left>
      <right style="medium">
        <color indexed="64"/>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double">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double">
        <color indexed="64"/>
      </right>
      <top style="medium">
        <color indexed="64"/>
      </top>
      <bottom style="thick">
        <color indexed="64"/>
      </bottom>
      <diagonal/>
    </border>
    <border>
      <left style="double">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medium">
        <color indexed="64"/>
      </left>
      <right style="thick">
        <color indexed="64"/>
      </right>
      <top style="medium">
        <color indexed="64"/>
      </top>
      <bottom style="medium">
        <color indexed="64"/>
      </bottom>
      <diagonal/>
    </border>
    <border>
      <left style="double">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style="medium">
        <color indexed="64"/>
      </right>
      <top/>
      <bottom/>
      <diagonal/>
    </border>
    <border>
      <left style="double">
        <color indexed="64"/>
      </left>
      <right style="medium">
        <color indexed="64"/>
      </right>
      <top/>
      <bottom/>
      <diagonal/>
    </border>
    <border>
      <left style="medium">
        <color indexed="9"/>
      </left>
      <right style="medium">
        <color indexed="9"/>
      </right>
      <top style="medium">
        <color indexed="64"/>
      </top>
      <bottom style="medium">
        <color indexed="64"/>
      </bottom>
      <diagonal/>
    </border>
    <border>
      <left style="medium">
        <color indexed="9"/>
      </left>
      <right/>
      <top style="medium">
        <color indexed="64"/>
      </top>
      <bottom style="medium">
        <color indexed="64"/>
      </bottom>
      <diagonal/>
    </border>
    <border>
      <left style="medium">
        <color indexed="9"/>
      </left>
      <right style="medium">
        <color indexed="9"/>
      </right>
      <top style="medium">
        <color indexed="9"/>
      </top>
      <bottom style="medium">
        <color indexed="9"/>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top style="medium">
        <color indexed="64"/>
      </top>
      <bottom style="medium">
        <color indexed="64"/>
      </bottom>
      <diagonal/>
    </border>
    <border>
      <left style="medium">
        <color indexed="9"/>
      </left>
      <right style="medium">
        <color indexed="9"/>
      </right>
      <top/>
      <bottom style="medium">
        <color indexed="9"/>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9"/>
      </right>
      <top/>
      <bottom/>
      <diagonal/>
    </border>
    <border>
      <left/>
      <right style="medium">
        <color theme="0"/>
      </right>
      <top style="medium">
        <color indexed="64"/>
      </top>
      <bottom/>
      <diagonal/>
    </border>
    <border>
      <left style="medium">
        <color indexed="23"/>
      </left>
      <right style="medium">
        <color indexed="64"/>
      </right>
      <top style="medium">
        <color indexed="64"/>
      </top>
      <bottom style="medium">
        <color indexed="23"/>
      </bottom>
      <diagonal/>
    </border>
    <border>
      <left style="medium">
        <color indexed="64"/>
      </left>
      <right style="medium">
        <color indexed="23"/>
      </right>
      <top/>
      <bottom style="medium">
        <color indexed="64"/>
      </bottom>
      <diagonal/>
    </border>
    <border>
      <left style="medium">
        <color indexed="23"/>
      </left>
      <right style="medium">
        <color indexed="64"/>
      </right>
      <top style="medium">
        <color indexed="23"/>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9"/>
      </right>
      <top style="medium">
        <color indexed="64"/>
      </top>
      <bottom style="thin">
        <color indexed="9"/>
      </bottom>
      <diagonal/>
    </border>
    <border>
      <left style="thin">
        <color indexed="9"/>
      </left>
      <right style="medium">
        <color indexed="64"/>
      </right>
      <top style="medium">
        <color indexed="64"/>
      </top>
      <bottom style="thin">
        <color indexed="9"/>
      </bottom>
      <diagonal/>
    </border>
    <border>
      <left style="medium">
        <color indexed="64"/>
      </left>
      <right style="thin">
        <color indexed="64"/>
      </right>
      <top style="thin">
        <color indexed="64"/>
      </top>
      <bottom style="thin">
        <color indexed="64"/>
      </bottom>
      <diagonal/>
    </border>
    <border>
      <left style="thin">
        <color indexed="64"/>
      </left>
      <right style="thin">
        <color indexed="9"/>
      </right>
      <top style="thin">
        <color indexed="9"/>
      </top>
      <bottom style="thin">
        <color indexed="9"/>
      </bottom>
      <diagonal/>
    </border>
    <border>
      <left style="thin">
        <color indexed="9"/>
      </left>
      <right style="medium">
        <color indexed="64"/>
      </right>
      <top style="thin">
        <color indexed="9"/>
      </top>
      <bottom style="thin">
        <color indexed="9"/>
      </bottom>
      <diagonal/>
    </border>
    <border>
      <left style="medium">
        <color indexed="64"/>
      </left>
      <right style="thin">
        <color indexed="64"/>
      </right>
      <top style="thin">
        <color indexed="64"/>
      </top>
      <bottom style="medium">
        <color indexed="64"/>
      </bottom>
      <diagonal/>
    </border>
    <border>
      <left style="thin">
        <color indexed="64"/>
      </left>
      <right style="thin">
        <color indexed="9"/>
      </right>
      <top style="thin">
        <color indexed="9"/>
      </top>
      <bottom style="medium">
        <color indexed="64"/>
      </bottom>
      <diagonal/>
    </border>
    <border>
      <left style="thin">
        <color indexed="9"/>
      </left>
      <right style="medium">
        <color indexed="64"/>
      </right>
      <top style="thin">
        <color indexed="9"/>
      </top>
      <bottom style="medium">
        <color indexed="64"/>
      </bottom>
      <diagonal/>
    </border>
    <border>
      <left style="thick">
        <color indexed="64"/>
      </left>
      <right style="medium">
        <color indexed="64"/>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23"/>
      </right>
      <top style="thick">
        <color indexed="64"/>
      </top>
      <bottom style="thick">
        <color indexed="64"/>
      </bottom>
      <diagonal/>
    </border>
    <border>
      <left style="medium">
        <color indexed="23"/>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n">
        <color indexed="64"/>
      </bottom>
      <diagonal/>
    </border>
    <border>
      <left style="medium">
        <color indexed="64"/>
      </left>
      <right style="medium">
        <color indexed="23"/>
      </right>
      <top style="medium">
        <color indexed="64"/>
      </top>
      <bottom style="medium">
        <color indexed="64"/>
      </bottom>
      <diagonal/>
    </border>
    <border>
      <left style="thick">
        <color indexed="64"/>
      </left>
      <right style="medium">
        <color indexed="64"/>
      </right>
      <top style="thick">
        <color indexed="64"/>
      </top>
      <bottom/>
      <diagonal/>
    </border>
    <border>
      <left style="medium">
        <color indexed="64"/>
      </left>
      <right style="medium">
        <color indexed="23"/>
      </right>
      <top style="thick">
        <color indexed="64"/>
      </top>
      <bottom style="medium">
        <color indexed="64"/>
      </bottom>
      <diagonal/>
    </border>
    <border>
      <left style="medium">
        <color indexed="23"/>
      </left>
      <right style="medium">
        <color indexed="64"/>
      </right>
      <top style="thick">
        <color indexed="64"/>
      </top>
      <bottom style="medium">
        <color indexed="23"/>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style="medium">
        <color indexed="23"/>
      </right>
      <top style="medium">
        <color indexed="64"/>
      </top>
      <bottom style="thick">
        <color indexed="64"/>
      </bottom>
      <diagonal/>
    </border>
    <border>
      <left style="medium">
        <color indexed="23"/>
      </left>
      <right style="medium">
        <color indexed="64"/>
      </right>
      <top style="medium">
        <color indexed="64"/>
      </top>
      <bottom style="thick">
        <color indexed="64"/>
      </bottom>
      <diagonal/>
    </border>
    <border>
      <left style="medium">
        <color indexed="23"/>
      </left>
      <right style="medium">
        <color indexed="64"/>
      </right>
      <top style="medium">
        <color indexed="23"/>
      </top>
      <bottom style="thick">
        <color indexed="64"/>
      </bottom>
      <diagonal/>
    </border>
    <border>
      <left style="medium">
        <color indexed="64"/>
      </left>
      <right style="medium">
        <color indexed="64"/>
      </right>
      <top style="thick">
        <color indexed="64"/>
      </top>
      <bottom style="thick">
        <color indexed="64"/>
      </bottom>
      <diagonal/>
    </border>
    <border>
      <left style="thick">
        <color indexed="64"/>
      </left>
      <right/>
      <top style="thick">
        <color indexed="64"/>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ck">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bottom style="medium">
        <color indexed="64"/>
      </bottom>
      <diagonal/>
    </border>
    <border>
      <left/>
      <right/>
      <top style="medium">
        <color indexed="64"/>
      </top>
      <bottom style="medium">
        <color indexed="9"/>
      </bottom>
      <diagonal/>
    </border>
    <border>
      <left/>
      <right/>
      <top/>
      <bottom style="medium">
        <color indexed="9"/>
      </bottom>
      <diagonal/>
    </border>
    <border>
      <left/>
      <right/>
      <top style="medium">
        <color indexed="9"/>
      </top>
      <bottom style="medium">
        <color indexed="9"/>
      </bottom>
      <diagonal/>
    </border>
    <border>
      <left style="medium">
        <color indexed="64"/>
      </left>
      <right style="medium">
        <color indexed="64"/>
      </right>
      <top style="medium">
        <color indexed="64"/>
      </top>
      <bottom style="medium">
        <color indexed="9"/>
      </bottom>
      <diagonal/>
    </border>
    <border>
      <left style="medium">
        <color indexed="9"/>
      </left>
      <right/>
      <top/>
      <bottom style="medium">
        <color indexed="9"/>
      </bottom>
      <diagonal/>
    </border>
    <border>
      <left style="medium">
        <color indexed="9"/>
      </left>
      <right/>
      <top style="medium">
        <color indexed="9"/>
      </top>
      <bottom style="medium">
        <color indexed="9"/>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9"/>
      </right>
      <top style="medium">
        <color indexed="9"/>
      </top>
      <bottom style="medium">
        <color indexed="9"/>
      </bottom>
      <diagonal/>
    </border>
    <border>
      <left style="medium">
        <color indexed="9"/>
      </left>
      <right style="medium">
        <color indexed="64"/>
      </right>
      <top style="medium">
        <color indexed="9"/>
      </top>
      <bottom style="medium">
        <color indexed="9"/>
      </bottom>
      <diagonal/>
    </border>
    <border>
      <left style="medium">
        <color indexed="64"/>
      </left>
      <right style="medium">
        <color indexed="9"/>
      </right>
      <top style="medium">
        <color indexed="9"/>
      </top>
      <bottom style="medium">
        <color indexed="64"/>
      </bottom>
      <diagonal/>
    </border>
    <border>
      <left style="medium">
        <color indexed="9"/>
      </left>
      <right style="medium">
        <color indexed="64"/>
      </right>
      <top style="medium">
        <color indexed="9"/>
      </top>
      <bottom style="medium">
        <color indexed="64"/>
      </bottom>
      <diagonal/>
    </border>
  </borders>
  <cellStyleXfs count="5">
    <xf numFmtId="0" fontId="0" fillId="0" borderId="0"/>
    <xf numFmtId="0" fontId="1" fillId="2" borderId="1" applyNumberFormat="0" applyAlignment="0" applyProtection="0"/>
    <xf numFmtId="9" fontId="6" fillId="0" borderId="0" applyFont="0" applyFill="0" applyBorder="0" applyAlignment="0" applyProtection="0"/>
    <xf numFmtId="0" fontId="24" fillId="19" borderId="0" applyNumberFormat="0" applyBorder="0" applyAlignment="0" applyProtection="0"/>
    <xf numFmtId="0" fontId="24" fillId="20" borderId="0" applyNumberFormat="0" applyBorder="0" applyAlignment="0" applyProtection="0"/>
  </cellStyleXfs>
  <cellXfs count="213">
    <xf numFmtId="0" fontId="0" fillId="0" borderId="0" xfId="0"/>
    <xf numFmtId="0" fontId="3" fillId="0" borderId="6" xfId="0" applyFont="1" applyBorder="1" applyAlignment="1">
      <alignment vertical="center" wrapText="1"/>
    </xf>
    <xf numFmtId="0" fontId="2" fillId="0" borderId="2" xfId="0" applyFont="1" applyBorder="1" applyAlignment="1">
      <alignment vertical="center" wrapText="1"/>
    </xf>
    <xf numFmtId="0" fontId="5" fillId="8" borderId="5" xfId="0" applyFont="1" applyFill="1" applyBorder="1" applyAlignment="1">
      <alignment vertical="center" wrapText="1"/>
    </xf>
    <xf numFmtId="0" fontId="5" fillId="9" borderId="5" xfId="0" applyFont="1" applyFill="1" applyBorder="1" applyAlignment="1">
      <alignment vertical="center" wrapText="1"/>
    </xf>
    <xf numFmtId="0" fontId="5" fillId="10" borderId="5" xfId="0" applyFont="1" applyFill="1" applyBorder="1" applyAlignment="1">
      <alignment vertical="center" wrapText="1"/>
    </xf>
    <xf numFmtId="0" fontId="4" fillId="11" borderId="5" xfId="0" applyFont="1" applyFill="1" applyBorder="1" applyAlignment="1">
      <alignment vertical="center" wrapText="1"/>
    </xf>
    <xf numFmtId="0" fontId="4" fillId="12" borderId="5" xfId="0" applyFont="1" applyFill="1" applyBorder="1" applyAlignment="1">
      <alignment vertical="center" wrapText="1"/>
    </xf>
    <xf numFmtId="0" fontId="4" fillId="0" borderId="5" xfId="0" applyFont="1" applyFill="1" applyBorder="1" applyAlignment="1">
      <alignment vertical="center" wrapText="1"/>
    </xf>
    <xf numFmtId="0" fontId="7" fillId="0" borderId="0" xfId="0" applyFont="1" applyFill="1" applyAlignment="1">
      <alignment vertical="top"/>
    </xf>
    <xf numFmtId="0" fontId="7" fillId="0" borderId="0" xfId="0" applyFont="1" applyFill="1" applyAlignment="1">
      <alignment vertical="top" wrapText="1"/>
    </xf>
    <xf numFmtId="0" fontId="7" fillId="0" borderId="0" xfId="0" applyFont="1" applyFill="1" applyAlignment="1">
      <alignment horizontal="center" vertical="top"/>
    </xf>
    <xf numFmtId="9" fontId="11" fillId="0" borderId="29" xfId="2" applyFont="1" applyBorder="1" applyAlignment="1">
      <alignment horizontal="center" vertical="center"/>
    </xf>
    <xf numFmtId="164" fontId="11" fillId="0" borderId="30" xfId="2" applyNumberFormat="1" applyFont="1" applyBorder="1" applyAlignment="1">
      <alignment horizontal="center" vertical="center"/>
    </xf>
    <xf numFmtId="0" fontId="13" fillId="0" borderId="0" xfId="0" applyFont="1" applyFill="1" applyAlignment="1">
      <alignment vertical="top"/>
    </xf>
    <xf numFmtId="0" fontId="11" fillId="0" borderId="0" xfId="0" applyFont="1" applyFill="1" applyAlignment="1">
      <alignment vertical="top" wrapText="1"/>
    </xf>
    <xf numFmtId="0" fontId="11" fillId="0" borderId="0" xfId="0" applyFont="1" applyFill="1" applyAlignment="1">
      <alignment horizontal="center" vertical="top"/>
    </xf>
    <xf numFmtId="0" fontId="11" fillId="0" borderId="0" xfId="0" applyFont="1" applyAlignment="1">
      <alignment horizontal="center" vertical="center"/>
    </xf>
    <xf numFmtId="0" fontId="8" fillId="13" borderId="32"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13" fillId="0" borderId="0" xfId="0" applyFont="1" applyFill="1" applyAlignment="1">
      <alignment horizontal="center" vertical="top"/>
    </xf>
    <xf numFmtId="0" fontId="11" fillId="0" borderId="0" xfId="0" applyFont="1" applyFill="1" applyAlignment="1">
      <alignment horizontal="center" vertical="top" wrapText="1"/>
    </xf>
    <xf numFmtId="0" fontId="11" fillId="0" borderId="0" xfId="0" applyFont="1" applyAlignment="1">
      <alignment vertical="top"/>
    </xf>
    <xf numFmtId="0" fontId="14" fillId="0" borderId="0" xfId="0" applyFont="1" applyFill="1" applyAlignment="1">
      <alignment horizontal="left" vertical="top" wrapText="1"/>
    </xf>
    <xf numFmtId="0" fontId="11" fillId="0" borderId="0" xfId="0" applyFont="1" applyFill="1" applyAlignment="1">
      <alignment vertical="top"/>
    </xf>
    <xf numFmtId="0" fontId="0" fillId="0" borderId="0" xfId="0" applyBorder="1"/>
    <xf numFmtId="0" fontId="2" fillId="0" borderId="0" xfId="0" applyFont="1" applyBorder="1" applyAlignment="1">
      <alignment horizontal="center" vertical="center" wrapText="1"/>
    </xf>
    <xf numFmtId="0" fontId="14" fillId="0" borderId="44" xfId="0" applyFont="1" applyBorder="1" applyAlignment="1">
      <alignment horizontal="center" vertical="center"/>
    </xf>
    <xf numFmtId="0" fontId="14" fillId="0" borderId="47" xfId="0" applyFont="1" applyBorder="1" applyAlignment="1">
      <alignment horizontal="center" vertical="center"/>
    </xf>
    <xf numFmtId="0" fontId="14" fillId="0" borderId="50" xfId="0" applyFont="1" applyBorder="1" applyAlignment="1">
      <alignment horizontal="center" vertical="center"/>
    </xf>
    <xf numFmtId="0" fontId="11" fillId="13" borderId="57" xfId="0" applyFont="1" applyFill="1" applyBorder="1" applyAlignment="1">
      <alignment vertical="top" wrapText="1"/>
    </xf>
    <xf numFmtId="0" fontId="13" fillId="0" borderId="0" xfId="0" applyFont="1" applyFill="1" applyAlignment="1">
      <alignment vertical="top" wrapText="1"/>
    </xf>
    <xf numFmtId="0" fontId="15" fillId="0" borderId="0" xfId="0" applyFont="1" applyAlignment="1">
      <alignment vertical="top"/>
    </xf>
    <xf numFmtId="0" fontId="15" fillId="0" borderId="0" xfId="0" applyFont="1" applyAlignment="1">
      <alignment vertical="top" wrapText="1"/>
    </xf>
    <xf numFmtId="0" fontId="11" fillId="13" borderId="59" xfId="0" applyFont="1" applyFill="1" applyBorder="1" applyAlignment="1">
      <alignment horizontal="center" vertical="center"/>
    </xf>
    <xf numFmtId="0" fontId="11" fillId="13" borderId="61" xfId="0" applyFont="1" applyFill="1" applyBorder="1" applyAlignment="1">
      <alignment horizontal="center" vertical="center"/>
    </xf>
    <xf numFmtId="0" fontId="11" fillId="13" borderId="20" xfId="0" applyFont="1" applyFill="1" applyBorder="1" applyAlignment="1">
      <alignment vertical="top" wrapText="1"/>
    </xf>
    <xf numFmtId="0" fontId="11" fillId="13" borderId="21" xfId="0" applyFont="1" applyFill="1" applyBorder="1" applyAlignment="1">
      <alignment vertical="top" wrapText="1"/>
    </xf>
    <xf numFmtId="0" fontId="11" fillId="13" borderId="65" xfId="0" applyFont="1" applyFill="1" applyBorder="1" applyAlignment="1">
      <alignment horizontal="center" vertical="center"/>
    </xf>
    <xf numFmtId="0" fontId="11" fillId="13" borderId="23" xfId="0" applyFont="1" applyFill="1" applyBorder="1" applyAlignment="1">
      <alignment vertical="top" wrapText="1"/>
    </xf>
    <xf numFmtId="0" fontId="11" fillId="0" borderId="65" xfId="0" applyFont="1" applyBorder="1" applyAlignment="1">
      <alignment horizontal="center" vertical="center"/>
    </xf>
    <xf numFmtId="0" fontId="16" fillId="16" borderId="57" xfId="0" applyFont="1" applyFill="1" applyBorder="1" applyAlignment="1">
      <alignment horizontal="center" vertical="center" wrapText="1"/>
    </xf>
    <xf numFmtId="0" fontId="15" fillId="16" borderId="13" xfId="0" applyFont="1" applyFill="1" applyBorder="1" applyAlignment="1">
      <alignment horizontal="left" vertical="center" wrapText="1"/>
    </xf>
    <xf numFmtId="9" fontId="14" fillId="16" borderId="62" xfId="2" applyFont="1" applyFill="1" applyBorder="1" applyAlignment="1">
      <alignment horizontal="center" vertical="center" wrapText="1"/>
    </xf>
    <xf numFmtId="0" fontId="15" fillId="16" borderId="2" xfId="0" applyFont="1" applyFill="1" applyBorder="1" applyAlignment="1">
      <alignment horizontal="left" vertical="center" wrapText="1"/>
    </xf>
    <xf numFmtId="9" fontId="14" fillId="16" borderId="38" xfId="2" applyFont="1" applyFill="1" applyBorder="1" applyAlignment="1">
      <alignment horizontal="center" vertical="center" wrapText="1"/>
    </xf>
    <xf numFmtId="0" fontId="15" fillId="16" borderId="17" xfId="0" applyFont="1" applyFill="1" applyBorder="1" applyAlignment="1">
      <alignment horizontal="left" vertical="center" wrapText="1"/>
    </xf>
    <xf numFmtId="9" fontId="14" fillId="16" borderId="66" xfId="2" applyFont="1" applyFill="1" applyBorder="1" applyAlignment="1">
      <alignment horizontal="center" vertical="center" wrapText="1"/>
    </xf>
    <xf numFmtId="0" fontId="17" fillId="0" borderId="61" xfId="0" applyFont="1" applyBorder="1" applyAlignment="1">
      <alignment horizontal="center" vertical="center"/>
    </xf>
    <xf numFmtId="9" fontId="14" fillId="16" borderId="67" xfId="2" applyFont="1" applyFill="1" applyBorder="1" applyAlignment="1">
      <alignment horizontal="center" vertical="center" wrapText="1"/>
    </xf>
    <xf numFmtId="0" fontId="15" fillId="16" borderId="68" xfId="0" applyFont="1" applyFill="1" applyBorder="1" applyAlignment="1">
      <alignment horizontal="left" vertical="center" wrapText="1"/>
    </xf>
    <xf numFmtId="0" fontId="17" fillId="0" borderId="55" xfId="0" applyFont="1" applyBorder="1" applyAlignment="1">
      <alignment horizontal="center" vertical="center"/>
    </xf>
    <xf numFmtId="9" fontId="14" fillId="16" borderId="56" xfId="2" applyFont="1" applyFill="1" applyBorder="1" applyAlignment="1">
      <alignment horizontal="center" vertical="center" wrapText="1"/>
    </xf>
    <xf numFmtId="0" fontId="17" fillId="0" borderId="59" xfId="0" applyFont="1" applyBorder="1" applyAlignment="1">
      <alignment horizontal="center" vertical="center"/>
    </xf>
    <xf numFmtId="9" fontId="14" fillId="16" borderId="40" xfId="2" applyFont="1" applyFill="1" applyBorder="1" applyAlignment="1">
      <alignment horizontal="center" vertical="center" wrapText="1"/>
    </xf>
    <xf numFmtId="0" fontId="17" fillId="0" borderId="65" xfId="0" applyFont="1" applyBorder="1" applyAlignment="1">
      <alignment horizontal="center" vertical="center"/>
    </xf>
    <xf numFmtId="0" fontId="14" fillId="15" borderId="43" xfId="0" applyFont="1" applyFill="1" applyBorder="1" applyAlignment="1">
      <alignment horizontal="left" vertical="top"/>
    </xf>
    <xf numFmtId="9" fontId="14" fillId="16" borderId="45" xfId="2" applyFont="1" applyFill="1" applyBorder="1" applyAlignment="1">
      <alignment horizontal="center" vertical="center" wrapText="1"/>
    </xf>
    <xf numFmtId="0" fontId="14" fillId="16" borderId="46" xfId="0" applyFont="1" applyFill="1" applyBorder="1" applyAlignment="1">
      <alignment horizontal="left" vertical="center" wrapText="1"/>
    </xf>
    <xf numFmtId="9" fontId="14" fillId="16" borderId="48" xfId="2" applyFont="1" applyFill="1" applyBorder="1" applyAlignment="1">
      <alignment horizontal="center" vertical="center" wrapText="1"/>
    </xf>
    <xf numFmtId="0" fontId="14" fillId="16" borderId="49" xfId="0" applyFont="1" applyFill="1" applyBorder="1" applyAlignment="1">
      <alignment horizontal="left" vertical="center" wrapText="1"/>
    </xf>
    <xf numFmtId="9" fontId="14" fillId="16" borderId="51" xfId="2" applyFont="1" applyFill="1" applyBorder="1" applyAlignment="1">
      <alignment horizontal="center" vertical="center" wrapText="1"/>
    </xf>
    <xf numFmtId="0" fontId="14" fillId="16" borderId="52" xfId="0" applyFont="1" applyFill="1" applyBorder="1" applyAlignment="1">
      <alignment horizontal="left" vertical="center" wrapText="1"/>
    </xf>
    <xf numFmtId="0" fontId="15" fillId="16" borderId="4" xfId="0" applyFont="1" applyFill="1" applyBorder="1" applyAlignment="1">
      <alignment horizontal="left" vertical="center" wrapText="1"/>
    </xf>
    <xf numFmtId="0" fontId="17" fillId="0" borderId="39" xfId="0" applyFont="1" applyBorder="1" applyAlignment="1">
      <alignment horizontal="center" vertical="center"/>
    </xf>
    <xf numFmtId="0" fontId="11" fillId="13" borderId="73" xfId="0" applyFont="1" applyFill="1" applyBorder="1" applyAlignment="1">
      <alignment vertical="top" wrapText="1"/>
    </xf>
    <xf numFmtId="0" fontId="15" fillId="17" borderId="74" xfId="0" applyFont="1" applyFill="1" applyBorder="1" applyAlignment="1">
      <alignment horizontal="left" indent="1"/>
    </xf>
    <xf numFmtId="0" fontId="15" fillId="13" borderId="74" xfId="0" applyFont="1" applyFill="1" applyBorder="1" applyAlignment="1">
      <alignment horizontal="left" indent="2"/>
    </xf>
    <xf numFmtId="0" fontId="15" fillId="17" borderId="75" xfId="0" applyFont="1" applyFill="1" applyBorder="1" applyAlignment="1">
      <alignment horizontal="left" indent="1"/>
    </xf>
    <xf numFmtId="0" fontId="16" fillId="17" borderId="2" xfId="0" applyFont="1" applyFill="1" applyBorder="1" applyAlignment="1">
      <alignment horizontal="left" indent="1"/>
    </xf>
    <xf numFmtId="0" fontId="0" fillId="0" borderId="0" xfId="0" applyAlignment="1"/>
    <xf numFmtId="9" fontId="14" fillId="14" borderId="2" xfId="2" applyFont="1" applyFill="1" applyBorder="1" applyAlignment="1">
      <alignment horizontal="center" vertical="center"/>
    </xf>
    <xf numFmtId="0" fontId="0" fillId="0" borderId="2" xfId="0" applyBorder="1" applyAlignment="1">
      <alignment horizontal="center" vertical="center" wrapText="1"/>
    </xf>
    <xf numFmtId="9" fontId="11" fillId="0" borderId="44" xfId="2" applyFont="1" applyBorder="1" applyAlignment="1">
      <alignment horizontal="center" vertical="center"/>
    </xf>
    <xf numFmtId="9" fontId="11" fillId="0" borderId="47" xfId="2" applyFont="1" applyBorder="1" applyAlignment="1">
      <alignment horizontal="center" vertical="center"/>
    </xf>
    <xf numFmtId="9" fontId="11" fillId="0" borderId="50" xfId="2" applyFont="1" applyBorder="1" applyAlignment="1">
      <alignment horizontal="center" vertical="center"/>
    </xf>
    <xf numFmtId="9" fontId="11" fillId="0" borderId="83" xfId="2" applyFont="1" applyBorder="1" applyAlignment="1">
      <alignment horizontal="center" vertical="center"/>
    </xf>
    <xf numFmtId="9" fontId="11" fillId="0" borderId="84" xfId="2" applyFont="1" applyBorder="1" applyAlignment="1">
      <alignment horizontal="center" vertical="center"/>
    </xf>
    <xf numFmtId="9" fontId="11" fillId="15" borderId="32" xfId="2" applyFont="1" applyFill="1" applyBorder="1" applyAlignment="1">
      <alignment horizontal="center" vertical="center"/>
    </xf>
    <xf numFmtId="9" fontId="10" fillId="15" borderId="3" xfId="2" applyFont="1" applyFill="1" applyBorder="1" applyAlignment="1">
      <alignment horizontal="center" vertical="center"/>
    </xf>
    <xf numFmtId="0" fontId="9" fillId="15" borderId="2" xfId="0" applyFont="1" applyFill="1" applyBorder="1" applyAlignment="1">
      <alignment horizontal="center" vertical="center" wrapText="1"/>
    </xf>
    <xf numFmtId="0" fontId="8" fillId="15" borderId="3" xfId="0" applyFont="1" applyFill="1" applyBorder="1" applyAlignment="1">
      <alignment horizontal="center" vertical="center" wrapText="1"/>
    </xf>
    <xf numFmtId="0" fontId="8" fillId="15" borderId="2" xfId="0" applyFont="1" applyFill="1" applyBorder="1" applyAlignment="1">
      <alignment horizontal="center" vertical="center" wrapText="1"/>
    </xf>
    <xf numFmtId="0" fontId="12" fillId="15" borderId="32" xfId="0" applyFont="1" applyFill="1" applyBorder="1" applyAlignment="1">
      <alignment horizontal="left" vertical="center" wrapText="1"/>
    </xf>
    <xf numFmtId="0" fontId="10" fillId="15" borderId="32" xfId="0" applyFont="1" applyFill="1" applyBorder="1" applyAlignment="1">
      <alignment horizontal="center" vertical="center" wrapText="1"/>
    </xf>
    <xf numFmtId="0" fontId="9" fillId="15" borderId="32" xfId="0" applyFont="1" applyFill="1" applyBorder="1" applyAlignment="1">
      <alignment horizontal="center" vertical="center" wrapText="1"/>
    </xf>
    <xf numFmtId="0" fontId="8" fillId="15" borderId="26" xfId="0" applyFont="1" applyFill="1" applyBorder="1" applyAlignment="1">
      <alignment horizontal="center" vertical="center" wrapText="1"/>
    </xf>
    <xf numFmtId="0" fontId="10" fillId="15" borderId="34" xfId="0" applyFont="1" applyFill="1" applyBorder="1" applyAlignment="1">
      <alignment vertical="top"/>
    </xf>
    <xf numFmtId="0" fontId="9" fillId="15" borderId="8" xfId="0" applyFont="1" applyFill="1" applyBorder="1" applyAlignment="1">
      <alignment horizontal="center" vertical="center" wrapText="1"/>
    </xf>
    <xf numFmtId="0" fontId="9" fillId="15" borderId="8" xfId="0" applyFont="1" applyFill="1" applyBorder="1" applyAlignment="1">
      <alignment horizontal="center" vertical="center"/>
    </xf>
    <xf numFmtId="0" fontId="18" fillId="15" borderId="69" xfId="0" applyFont="1" applyFill="1" applyBorder="1" applyAlignment="1">
      <alignment horizontal="center" vertical="center" wrapText="1"/>
    </xf>
    <xf numFmtId="0" fontId="19" fillId="15" borderId="53" xfId="0" applyFont="1" applyFill="1" applyBorder="1" applyAlignment="1">
      <alignment horizontal="center" vertical="center" wrapText="1"/>
    </xf>
    <xf numFmtId="0" fontId="19" fillId="15" borderId="68" xfId="0" applyFont="1" applyFill="1" applyBorder="1" applyAlignment="1">
      <alignment horizontal="center" vertical="center" wrapText="1"/>
    </xf>
    <xf numFmtId="0" fontId="20" fillId="15" borderId="43" xfId="0" applyFont="1" applyFill="1" applyBorder="1" applyAlignment="1">
      <alignment horizontal="left" vertical="top"/>
    </xf>
    <xf numFmtId="0" fontId="14" fillId="16" borderId="81" xfId="0" applyFont="1" applyFill="1" applyBorder="1" applyAlignment="1">
      <alignment horizontal="center" vertical="center" wrapText="1"/>
    </xf>
    <xf numFmtId="0" fontId="14" fillId="16" borderId="82" xfId="0" applyFont="1" applyFill="1" applyBorder="1" applyAlignment="1">
      <alignment horizontal="center" vertical="center" wrapText="1"/>
    </xf>
    <xf numFmtId="0" fontId="14" fillId="16" borderId="2" xfId="0" applyFont="1" applyFill="1" applyBorder="1" applyAlignment="1">
      <alignment horizontal="center" vertical="center" wrapText="1"/>
    </xf>
    <xf numFmtId="0" fontId="14" fillId="16" borderId="80" xfId="0" applyFont="1" applyFill="1" applyBorder="1" applyAlignment="1">
      <alignment horizontal="center" vertical="center" wrapText="1"/>
    </xf>
    <xf numFmtId="0" fontId="14" fillId="16" borderId="4" xfId="0" applyFont="1" applyFill="1" applyBorder="1" applyAlignment="1">
      <alignment horizontal="center" vertical="center" wrapText="1"/>
    </xf>
    <xf numFmtId="0" fontId="14" fillId="16" borderId="77" xfId="0" applyFont="1" applyFill="1" applyBorder="1" applyAlignment="1">
      <alignment horizontal="center" vertical="center" wrapText="1"/>
    </xf>
    <xf numFmtId="0" fontId="14" fillId="16" borderId="78" xfId="0" applyFont="1" applyFill="1" applyBorder="1" applyAlignment="1">
      <alignment horizontal="center" vertical="center" wrapText="1"/>
    </xf>
    <xf numFmtId="0" fontId="14" fillId="16" borderId="79" xfId="0" applyFont="1" applyFill="1" applyBorder="1" applyAlignment="1">
      <alignment horizontal="center" vertical="center" wrapText="1"/>
    </xf>
    <xf numFmtId="0" fontId="14" fillId="16" borderId="81" xfId="0" applyFont="1" applyFill="1" applyBorder="1" applyAlignment="1">
      <alignment horizontal="right" vertical="center" wrapText="1"/>
    </xf>
    <xf numFmtId="0" fontId="14" fillId="16" borderId="33" xfId="0" applyFont="1" applyFill="1" applyBorder="1" applyAlignment="1">
      <alignment horizontal="center" vertical="center" wrapText="1"/>
    </xf>
    <xf numFmtId="0" fontId="14" fillId="16" borderId="82" xfId="0" applyFont="1" applyFill="1" applyBorder="1" applyAlignment="1">
      <alignment horizontal="right" vertical="center" wrapText="1"/>
    </xf>
    <xf numFmtId="9" fontId="0" fillId="0" borderId="0" xfId="0" applyNumberFormat="1" applyAlignment="1"/>
    <xf numFmtId="10" fontId="15" fillId="16" borderId="28" xfId="0" applyNumberFormat="1" applyFont="1" applyFill="1" applyBorder="1" applyAlignment="1">
      <alignment horizontal="center" vertical="center"/>
    </xf>
    <xf numFmtId="0" fontId="5" fillId="7" borderId="5" xfId="0" applyFont="1" applyFill="1" applyBorder="1" applyAlignment="1">
      <alignment vertical="center" wrapText="1"/>
    </xf>
    <xf numFmtId="0" fontId="3"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0" fillId="0" borderId="0" xfId="0" applyAlignment="1">
      <alignment horizontal="center" vertical="center"/>
    </xf>
    <xf numFmtId="0" fontId="0" fillId="0" borderId="2" xfId="0" applyBorder="1" applyAlignment="1">
      <alignment horizontal="center" vertical="center"/>
    </xf>
    <xf numFmtId="0" fontId="0" fillId="0" borderId="2" xfId="0" applyFill="1" applyBorder="1" applyAlignment="1">
      <alignment horizontal="center" vertical="center"/>
    </xf>
    <xf numFmtId="0" fontId="0" fillId="0" borderId="24" xfId="0" applyBorder="1" applyAlignment="1">
      <alignment horizontal="center" vertical="center"/>
    </xf>
    <xf numFmtId="0" fontId="1" fillId="12" borderId="5" xfId="1" applyFont="1" applyFill="1" applyBorder="1" applyAlignment="1">
      <alignment vertical="center" wrapText="1"/>
    </xf>
    <xf numFmtId="0" fontId="1" fillId="2" borderId="15" xfId="1" applyFont="1" applyBorder="1" applyAlignment="1">
      <alignment horizontal="center" vertical="center" wrapText="1"/>
    </xf>
    <xf numFmtId="0" fontId="1" fillId="2" borderId="2" xfId="1" applyFont="1" applyBorder="1" applyAlignment="1">
      <alignment horizontal="center" vertical="center" wrapText="1"/>
    </xf>
    <xf numFmtId="0" fontId="1" fillId="2" borderId="11" xfId="1" applyFont="1" applyBorder="1" applyAlignment="1">
      <alignment horizontal="center" vertical="center" wrapText="1"/>
    </xf>
    <xf numFmtId="0" fontId="1" fillId="2" borderId="10" xfId="1" applyFont="1" applyBorder="1" applyAlignment="1">
      <alignment horizontal="center" vertical="center" wrapText="1"/>
    </xf>
    <xf numFmtId="0" fontId="1" fillId="2" borderId="21" xfId="1" applyFont="1" applyBorder="1" applyAlignment="1">
      <alignment horizontal="center" vertical="center" wrapText="1"/>
    </xf>
    <xf numFmtId="0" fontId="2" fillId="5" borderId="1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5" fillId="18" borderId="5" xfId="0" applyFont="1" applyFill="1" applyBorder="1" applyAlignment="1">
      <alignment vertical="center" wrapText="1"/>
    </xf>
    <xf numFmtId="0" fontId="11" fillId="13" borderId="61" xfId="0" applyFont="1" applyFill="1" applyBorder="1" applyAlignment="1">
      <alignment horizontal="center" vertical="center" wrapText="1"/>
    </xf>
    <xf numFmtId="0" fontId="11" fillId="13" borderId="59" xfId="0" applyFont="1" applyFill="1" applyBorder="1" applyAlignment="1">
      <alignment horizontal="center" vertical="center" wrapText="1"/>
    </xf>
    <xf numFmtId="0" fontId="11" fillId="13" borderId="65" xfId="0" applyFont="1" applyFill="1" applyBorder="1" applyAlignment="1">
      <alignment horizontal="center" vertical="center" wrapText="1"/>
    </xf>
    <xf numFmtId="0" fontId="17" fillId="0" borderId="61" xfId="0" applyFont="1" applyBorder="1" applyAlignment="1">
      <alignment horizontal="center" vertical="center" wrapText="1"/>
    </xf>
    <xf numFmtId="0" fontId="11" fillId="0" borderId="65" xfId="0" applyFont="1" applyBorder="1" applyAlignment="1">
      <alignment horizontal="center" vertical="center" wrapText="1"/>
    </xf>
    <xf numFmtId="0" fontId="17" fillId="0" borderId="55" xfId="0" applyFont="1" applyBorder="1" applyAlignment="1">
      <alignment horizontal="center" vertical="center" wrapText="1"/>
    </xf>
    <xf numFmtId="0" fontId="17" fillId="0" borderId="39" xfId="0" applyFont="1" applyBorder="1" applyAlignment="1">
      <alignment horizontal="center" vertical="center" wrapText="1"/>
    </xf>
    <xf numFmtId="0" fontId="17" fillId="0" borderId="59" xfId="0" applyFont="1" applyBorder="1" applyAlignment="1">
      <alignment horizontal="center" vertical="center" wrapText="1"/>
    </xf>
    <xf numFmtId="0" fontId="17" fillId="0" borderId="65"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vertical="top" wrapText="1"/>
    </xf>
    <xf numFmtId="0" fontId="0" fillId="0" borderId="0" xfId="0" applyAlignment="1">
      <alignment wrapText="1"/>
    </xf>
    <xf numFmtId="0" fontId="20" fillId="15" borderId="43" xfId="0" applyFont="1" applyFill="1" applyBorder="1" applyAlignment="1">
      <alignment horizontal="left"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8" fillId="15" borderId="5" xfId="0" applyFont="1" applyFill="1" applyBorder="1" applyAlignment="1">
      <alignment horizontal="center" vertical="center"/>
    </xf>
    <xf numFmtId="0" fontId="8" fillId="15" borderId="3" xfId="0" applyFont="1" applyFill="1" applyBorder="1" applyAlignment="1">
      <alignment horizontal="center" vertical="center"/>
    </xf>
    <xf numFmtId="0" fontId="8" fillId="15" borderId="27" xfId="0" applyFont="1" applyFill="1" applyBorder="1" applyAlignment="1">
      <alignment horizontal="center" vertical="center" wrapText="1"/>
    </xf>
    <xf numFmtId="0" fontId="8" fillId="15" borderId="3" xfId="0" applyFont="1" applyFill="1" applyBorder="1" applyAlignment="1">
      <alignment horizontal="center" vertical="center" wrapText="1"/>
    </xf>
    <xf numFmtId="0" fontId="8" fillId="15" borderId="5" xfId="0" applyFont="1" applyFill="1" applyBorder="1" applyAlignment="1">
      <alignment horizontal="center" vertical="center" wrapText="1"/>
    </xf>
    <xf numFmtId="0" fontId="8" fillId="15" borderId="8" xfId="0" applyFont="1" applyFill="1" applyBorder="1" applyAlignment="1">
      <alignment horizontal="center" vertical="center" wrapText="1"/>
    </xf>
    <xf numFmtId="0" fontId="8" fillId="15" borderId="31" xfId="0" applyFont="1" applyFill="1" applyBorder="1" applyAlignment="1">
      <alignment horizontal="center" vertical="center" wrapText="1"/>
    </xf>
    <xf numFmtId="0" fontId="8" fillId="15" borderId="76" xfId="0" applyFont="1" applyFill="1" applyBorder="1" applyAlignment="1">
      <alignment horizontal="center" vertical="center" wrapText="1"/>
    </xf>
    <xf numFmtId="0" fontId="8" fillId="15" borderId="32" xfId="0" applyFont="1" applyFill="1" applyBorder="1" applyAlignment="1">
      <alignment horizontal="center" vertical="center" wrapText="1"/>
    </xf>
    <xf numFmtId="0" fontId="8" fillId="15" borderId="2" xfId="0" applyFont="1" applyFill="1" applyBorder="1" applyAlignment="1">
      <alignment horizontal="center" vertical="center" wrapText="1"/>
    </xf>
    <xf numFmtId="0" fontId="8" fillId="15" borderId="37" xfId="0" applyFont="1" applyFill="1" applyBorder="1" applyAlignment="1">
      <alignment horizontal="center" vertical="center" wrapText="1"/>
    </xf>
    <xf numFmtId="0" fontId="8" fillId="15" borderId="0" xfId="0" applyFont="1" applyFill="1" applyBorder="1" applyAlignment="1">
      <alignment horizontal="center" vertical="center" wrapText="1"/>
    </xf>
    <xf numFmtId="0" fontId="8" fillId="15" borderId="36" xfId="0" applyFont="1" applyFill="1" applyBorder="1" applyAlignment="1">
      <alignment horizontal="center" vertical="center" wrapText="1"/>
    </xf>
    <xf numFmtId="0" fontId="8" fillId="15" borderId="35" xfId="0" applyFont="1" applyFill="1" applyBorder="1" applyAlignment="1">
      <alignment horizontal="center" vertical="center" wrapText="1"/>
    </xf>
    <xf numFmtId="0" fontId="20" fillId="15" borderId="41" xfId="0" applyFont="1" applyFill="1" applyBorder="1" applyAlignment="1">
      <alignment horizontal="center" vertical="center"/>
    </xf>
    <xf numFmtId="0" fontId="20" fillId="15" borderId="42" xfId="0" applyFont="1" applyFill="1" applyBorder="1" applyAlignment="1">
      <alignment horizontal="center" vertical="center"/>
    </xf>
    <xf numFmtId="0" fontId="18" fillId="15" borderId="69" xfId="0" applyFont="1" applyFill="1" applyBorder="1" applyAlignment="1">
      <alignment horizontal="center" vertical="top" wrapText="1"/>
    </xf>
    <xf numFmtId="0" fontId="18" fillId="15" borderId="54" xfId="0" applyFont="1" applyFill="1" applyBorder="1" applyAlignment="1">
      <alignment horizontal="center" vertical="top" wrapText="1"/>
    </xf>
    <xf numFmtId="0" fontId="18" fillId="15" borderId="72" xfId="0" applyFont="1" applyFill="1" applyBorder="1" applyAlignment="1">
      <alignment horizontal="center" vertical="top" wrapText="1"/>
    </xf>
    <xf numFmtId="0" fontId="16" fillId="16" borderId="70" xfId="0" applyFont="1" applyFill="1" applyBorder="1" applyAlignment="1">
      <alignment horizontal="center" vertical="center" wrapText="1"/>
    </xf>
    <xf numFmtId="0" fontId="16" fillId="16" borderId="71" xfId="0" applyFont="1" applyFill="1" applyBorder="1" applyAlignment="1">
      <alignment horizontal="center" vertical="center" wrapText="1"/>
    </xf>
    <xf numFmtId="0" fontId="19" fillId="15" borderId="60" xfId="0" applyFont="1" applyFill="1" applyBorder="1" applyAlignment="1">
      <alignment horizontal="center" vertical="center" wrapText="1"/>
    </xf>
    <xf numFmtId="0" fontId="19" fillId="15" borderId="63" xfId="0" applyFont="1" applyFill="1" applyBorder="1" applyAlignment="1">
      <alignment horizontal="center" vertical="center" wrapText="1"/>
    </xf>
    <xf numFmtId="0" fontId="19" fillId="15" borderId="64" xfId="0" applyFont="1" applyFill="1" applyBorder="1" applyAlignment="1">
      <alignment horizontal="center" vertical="center" wrapText="1"/>
    </xf>
    <xf numFmtId="0" fontId="14" fillId="0" borderId="58" xfId="0" applyFont="1" applyFill="1" applyBorder="1" applyAlignment="1">
      <alignment horizontal="center" vertical="center"/>
    </xf>
    <xf numFmtId="0" fontId="14" fillId="15" borderId="41" xfId="0" applyFont="1" applyFill="1" applyBorder="1" applyAlignment="1">
      <alignment horizontal="center" vertical="center"/>
    </xf>
    <xf numFmtId="0" fontId="14" fillId="15" borderId="42" xfId="0" applyFont="1" applyFill="1" applyBorder="1" applyAlignment="1">
      <alignment horizontal="center" vertical="center"/>
    </xf>
    <xf numFmtId="0" fontId="20" fillId="15" borderId="85" xfId="0" applyFont="1" applyFill="1" applyBorder="1" applyAlignment="1">
      <alignment horizontal="center" vertical="center" wrapText="1"/>
    </xf>
    <xf numFmtId="0" fontId="20" fillId="15" borderId="86" xfId="0" applyFont="1" applyFill="1" applyBorder="1" applyAlignment="1">
      <alignment horizontal="center" vertical="center" wrapText="1"/>
    </xf>
    <xf numFmtId="0" fontId="14" fillId="0" borderId="58" xfId="0" applyFont="1" applyFill="1" applyBorder="1" applyAlignment="1">
      <alignment horizontal="center" vertical="center" wrapText="1"/>
    </xf>
    <xf numFmtId="10" fontId="0" fillId="0" borderId="0" xfId="0" applyNumberFormat="1"/>
    <xf numFmtId="9" fontId="23" fillId="0" borderId="2" xfId="0" applyNumberFormat="1" applyFont="1" applyBorder="1"/>
    <xf numFmtId="0" fontId="0" fillId="0" borderId="8" xfId="0" applyBorder="1"/>
    <xf numFmtId="9" fontId="24" fillId="20" borderId="2" xfId="4" applyNumberFormat="1" applyBorder="1" applyAlignment="1">
      <alignment horizontal="center" vertical="center"/>
    </xf>
    <xf numFmtId="9" fontId="24" fillId="19" borderId="2" xfId="3" applyNumberFormat="1" applyBorder="1" applyAlignment="1">
      <alignment horizontal="center" vertical="center"/>
    </xf>
    <xf numFmtId="9" fontId="24" fillId="20" borderId="6" xfId="4" applyNumberFormat="1" applyBorder="1" applyAlignment="1">
      <alignment horizontal="center" vertical="center"/>
    </xf>
    <xf numFmtId="0" fontId="15" fillId="17" borderId="2" xfId="0" applyFont="1" applyFill="1" applyBorder="1" applyAlignment="1">
      <alignment horizontal="left" indent="1"/>
    </xf>
    <xf numFmtId="0" fontId="0" fillId="0" borderId="9" xfId="0" applyBorder="1"/>
    <xf numFmtId="0" fontId="16" fillId="21" borderId="6" xfId="0" applyFont="1" applyFill="1" applyBorder="1" applyAlignment="1">
      <alignment horizontal="center" vertical="center"/>
    </xf>
    <xf numFmtId="0" fontId="16" fillId="21" borderId="6" xfId="0" applyFont="1" applyFill="1" applyBorder="1" applyAlignment="1">
      <alignment horizontal="center" vertical="center" wrapText="1"/>
    </xf>
    <xf numFmtId="0" fontId="16" fillId="21" borderId="5" xfId="0" applyFont="1" applyFill="1" applyBorder="1" applyAlignment="1">
      <alignment horizontal="center" vertical="center"/>
    </xf>
    <xf numFmtId="0" fontId="16" fillId="21" borderId="32" xfId="0" applyFont="1" applyFill="1" applyBorder="1" applyAlignment="1">
      <alignment horizontal="center" vertical="center"/>
    </xf>
    <xf numFmtId="0" fontId="16" fillId="21" borderId="3" xfId="0" applyFont="1" applyFill="1" applyBorder="1" applyAlignment="1">
      <alignment horizontal="center" vertical="center"/>
    </xf>
    <xf numFmtId="10" fontId="15" fillId="21" borderId="87" xfId="0" applyNumberFormat="1" applyFont="1" applyFill="1" applyBorder="1" applyAlignment="1">
      <alignment horizontal="center" vertical="center"/>
    </xf>
    <xf numFmtId="10" fontId="15" fillId="21" borderId="88" xfId="0" applyNumberFormat="1" applyFont="1" applyFill="1" applyBorder="1" applyAlignment="1">
      <alignment horizontal="center" vertical="center"/>
    </xf>
    <xf numFmtId="10" fontId="15" fillId="21" borderId="89" xfId="0" applyNumberFormat="1" applyFont="1" applyFill="1" applyBorder="1" applyAlignment="1">
      <alignment horizontal="center" vertical="center"/>
    </xf>
    <xf numFmtId="10" fontId="15" fillId="21" borderId="90" xfId="0" applyNumberFormat="1" applyFont="1" applyFill="1" applyBorder="1" applyAlignment="1">
      <alignment horizontal="center" vertical="center"/>
    </xf>
    <xf numFmtId="9" fontId="14" fillId="0" borderId="2" xfId="2" applyFont="1" applyFill="1" applyBorder="1" applyAlignment="1">
      <alignment horizontal="center" vertical="center"/>
    </xf>
    <xf numFmtId="9" fontId="14" fillId="0" borderId="6" xfId="2" applyFont="1" applyFill="1" applyBorder="1" applyAlignment="1">
      <alignment horizontal="center" vertical="center"/>
    </xf>
  </cellXfs>
  <cellStyles count="5">
    <cellStyle name="Cálculo" xfId="1" builtinId="22"/>
    <cellStyle name="Énfasis1" xfId="3" builtinId="29"/>
    <cellStyle name="Énfasis2" xfId="4" builtinId="33"/>
    <cellStyle name="Normal" xfId="0" builtinId="0"/>
    <cellStyle name="Porcentaje" xfId="2" builtinId="5"/>
  </cellStyles>
  <dxfs count="0"/>
  <tableStyles count="0" defaultTableStyle="TableStyleMedium2" defaultPivotStyle="PivotStyleMedium9"/>
  <colors>
    <mruColors>
      <color rgb="FFCBEB91"/>
      <color rgb="FF0033CC"/>
      <color rgb="FF4CDB13"/>
      <color rgb="FFA9F58B"/>
      <color rgb="FFCCFFFF"/>
      <color rgb="FF66CCFF"/>
      <color rgb="FF3399FF"/>
      <color rgb="FF0066FF"/>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topLeftCell="D32" zoomScale="115" zoomScaleNormal="115" workbookViewId="0">
      <selection activeCell="A2" sqref="A2:J41"/>
    </sheetView>
  </sheetViews>
  <sheetFormatPr baseColWidth="10" defaultColWidth="9.140625" defaultRowHeight="15" x14ac:dyDescent="0.25"/>
  <cols>
    <col min="1" max="1" width="13" customWidth="1"/>
    <col min="2" max="7" width="8.7109375" style="134" customWidth="1"/>
    <col min="8" max="9" width="10.28515625" style="134" customWidth="1"/>
    <col min="10" max="10" width="7.7109375" style="134" customWidth="1"/>
  </cols>
  <sheetData>
    <row r="1" spans="1:10" ht="15.75" thickBot="1" x14ac:dyDescent="0.3">
      <c r="A1" s="1"/>
      <c r="B1" s="108"/>
      <c r="C1" s="108"/>
      <c r="D1" s="108"/>
      <c r="E1" s="162" t="s">
        <v>0</v>
      </c>
      <c r="F1" s="163"/>
      <c r="G1" s="163"/>
      <c r="H1" s="163"/>
      <c r="I1" s="163"/>
    </row>
    <row r="2" spans="1:10" ht="33" customHeight="1" thickBot="1" x14ac:dyDescent="0.3">
      <c r="A2" s="2" t="s">
        <v>1</v>
      </c>
      <c r="B2" s="109" t="s">
        <v>2</v>
      </c>
      <c r="C2" s="109" t="s">
        <v>3</v>
      </c>
      <c r="D2" s="109" t="s">
        <v>4</v>
      </c>
      <c r="E2" s="109" t="s">
        <v>5</v>
      </c>
      <c r="F2" s="109" t="s">
        <v>6</v>
      </c>
      <c r="G2" s="109" t="s">
        <v>7</v>
      </c>
      <c r="H2" s="109" t="s">
        <v>8</v>
      </c>
      <c r="I2" s="109" t="s">
        <v>9</v>
      </c>
      <c r="J2" s="110" t="s">
        <v>54</v>
      </c>
    </row>
    <row r="3" spans="1:10" ht="30" customHeight="1" thickTop="1" thickBot="1" x14ac:dyDescent="0.3">
      <c r="A3" s="107" t="s">
        <v>10</v>
      </c>
      <c r="B3" s="111" t="s">
        <v>11</v>
      </c>
      <c r="C3" s="112" t="s">
        <v>11</v>
      </c>
      <c r="D3" s="113" t="s">
        <v>11</v>
      </c>
      <c r="E3" s="114" t="s">
        <v>11</v>
      </c>
      <c r="F3" s="112" t="s">
        <v>11</v>
      </c>
      <c r="G3" s="112" t="s">
        <v>11</v>
      </c>
      <c r="H3" s="112" t="s">
        <v>11</v>
      </c>
      <c r="I3" s="115" t="s">
        <v>11</v>
      </c>
      <c r="J3" s="135">
        <f t="shared" ref="J3:J41" si="0">COUNTIF(B3:I3,"Si")</f>
        <v>8</v>
      </c>
    </row>
    <row r="4" spans="1:10" ht="30" customHeight="1" thickBot="1" x14ac:dyDescent="0.3">
      <c r="A4" s="107" t="s">
        <v>18</v>
      </c>
      <c r="B4" s="121" t="s">
        <v>11</v>
      </c>
      <c r="C4" s="122" t="s">
        <v>11</v>
      </c>
      <c r="D4" s="125" t="s">
        <v>11</v>
      </c>
      <c r="E4" s="119" t="s">
        <v>11</v>
      </c>
      <c r="F4" s="122" t="s">
        <v>11</v>
      </c>
      <c r="G4" s="122" t="s">
        <v>11</v>
      </c>
      <c r="H4" s="122" t="s">
        <v>11</v>
      </c>
      <c r="I4" s="124" t="s">
        <v>11</v>
      </c>
      <c r="J4" s="135">
        <f t="shared" si="0"/>
        <v>8</v>
      </c>
    </row>
    <row r="5" spans="1:10" ht="30" customHeight="1" thickBot="1" x14ac:dyDescent="0.3">
      <c r="A5" s="148" t="s">
        <v>50</v>
      </c>
      <c r="B5" s="121" t="s">
        <v>11</v>
      </c>
      <c r="C5" s="122" t="s">
        <v>11</v>
      </c>
      <c r="D5" s="125" t="s">
        <v>11</v>
      </c>
      <c r="E5" s="123" t="s">
        <v>15</v>
      </c>
      <c r="F5" s="122" t="s">
        <v>11</v>
      </c>
      <c r="G5" s="122" t="s">
        <v>11</v>
      </c>
      <c r="H5" s="122" t="s">
        <v>11</v>
      </c>
      <c r="I5" s="124" t="s">
        <v>11</v>
      </c>
      <c r="J5" s="135">
        <f t="shared" si="0"/>
        <v>7</v>
      </c>
    </row>
    <row r="6" spans="1:10" ht="30" customHeight="1" thickBot="1" x14ac:dyDescent="0.3">
      <c r="A6" s="3" t="s">
        <v>14</v>
      </c>
      <c r="B6" s="121" t="s">
        <v>11</v>
      </c>
      <c r="C6" s="122" t="s">
        <v>11</v>
      </c>
      <c r="D6" s="118" t="s">
        <v>15</v>
      </c>
      <c r="E6" s="123" t="s">
        <v>15</v>
      </c>
      <c r="F6" s="122" t="s">
        <v>11</v>
      </c>
      <c r="G6" s="122" t="s">
        <v>11</v>
      </c>
      <c r="H6" s="122" t="s">
        <v>11</v>
      </c>
      <c r="I6" s="124" t="s">
        <v>11</v>
      </c>
      <c r="J6" s="135">
        <f t="shared" si="0"/>
        <v>6</v>
      </c>
    </row>
    <row r="7" spans="1:10" ht="30" customHeight="1" thickBot="1" x14ac:dyDescent="0.3">
      <c r="A7" s="3" t="s">
        <v>55</v>
      </c>
      <c r="B7" s="121" t="s">
        <v>11</v>
      </c>
      <c r="C7" s="122" t="s">
        <v>11</v>
      </c>
      <c r="D7" s="125" t="s">
        <v>11</v>
      </c>
      <c r="E7" s="123" t="s">
        <v>15</v>
      </c>
      <c r="F7" s="122" t="s">
        <v>11</v>
      </c>
      <c r="G7" s="117" t="s">
        <v>15</v>
      </c>
      <c r="H7" s="122" t="s">
        <v>11</v>
      </c>
      <c r="I7" s="124" t="s">
        <v>11</v>
      </c>
      <c r="J7" s="136">
        <f t="shared" si="0"/>
        <v>6</v>
      </c>
    </row>
    <row r="8" spans="1:10" ht="30" customHeight="1" thickBot="1" x14ac:dyDescent="0.3">
      <c r="A8" s="3" t="s">
        <v>49</v>
      </c>
      <c r="B8" s="121" t="s">
        <v>11</v>
      </c>
      <c r="C8" s="122" t="s">
        <v>11</v>
      </c>
      <c r="D8" s="125" t="s">
        <v>11</v>
      </c>
      <c r="E8" s="123" t="s">
        <v>15</v>
      </c>
      <c r="F8" s="122" t="s">
        <v>11</v>
      </c>
      <c r="G8" s="122" t="s">
        <v>11</v>
      </c>
      <c r="H8" s="122" t="s">
        <v>11</v>
      </c>
      <c r="I8" s="120" t="s">
        <v>15</v>
      </c>
      <c r="J8" s="135">
        <f t="shared" si="0"/>
        <v>6</v>
      </c>
    </row>
    <row r="9" spans="1:10" ht="30" customHeight="1" thickBot="1" x14ac:dyDescent="0.3">
      <c r="A9" s="4" t="s">
        <v>33</v>
      </c>
      <c r="B9" s="121" t="s">
        <v>11</v>
      </c>
      <c r="C9" s="122" t="s">
        <v>11</v>
      </c>
      <c r="D9" s="118" t="s">
        <v>15</v>
      </c>
      <c r="E9" s="119" t="s">
        <v>11</v>
      </c>
      <c r="F9" s="122" t="s">
        <v>11</v>
      </c>
      <c r="G9" s="117" t="s">
        <v>15</v>
      </c>
      <c r="H9" s="122" t="s">
        <v>11</v>
      </c>
      <c r="I9" s="120" t="s">
        <v>13</v>
      </c>
      <c r="J9" s="135">
        <f t="shared" si="0"/>
        <v>5</v>
      </c>
    </row>
    <row r="10" spans="1:10" ht="30" customHeight="1" thickBot="1" x14ac:dyDescent="0.3">
      <c r="A10" s="4" t="s">
        <v>42</v>
      </c>
      <c r="B10" s="116" t="s">
        <v>15</v>
      </c>
      <c r="C10" s="122" t="s">
        <v>11</v>
      </c>
      <c r="D10" s="125" t="s">
        <v>11</v>
      </c>
      <c r="E10" s="123" t="s">
        <v>15</v>
      </c>
      <c r="F10" s="122" t="s">
        <v>11</v>
      </c>
      <c r="G10" s="122" t="s">
        <v>11</v>
      </c>
      <c r="H10" s="122" t="s">
        <v>11</v>
      </c>
      <c r="I10" s="120" t="s">
        <v>15</v>
      </c>
      <c r="J10" s="135">
        <f t="shared" si="0"/>
        <v>5</v>
      </c>
    </row>
    <row r="11" spans="1:10" ht="30" customHeight="1" thickBot="1" x14ac:dyDescent="0.3">
      <c r="A11" s="5" t="s">
        <v>19</v>
      </c>
      <c r="B11" s="116" t="s">
        <v>15</v>
      </c>
      <c r="C11" s="122" t="s">
        <v>11</v>
      </c>
      <c r="D11" s="125" t="s">
        <v>11</v>
      </c>
      <c r="E11" s="123" t="s">
        <v>15</v>
      </c>
      <c r="F11" s="119" t="s">
        <v>11</v>
      </c>
      <c r="G11" s="117" t="s">
        <v>15</v>
      </c>
      <c r="H11" s="119" t="s">
        <v>11</v>
      </c>
      <c r="I11" s="120" t="s">
        <v>15</v>
      </c>
      <c r="J11" s="135">
        <f t="shared" si="0"/>
        <v>4</v>
      </c>
    </row>
    <row r="12" spans="1:10" ht="30" customHeight="1" thickBot="1" x14ac:dyDescent="0.3">
      <c r="A12" s="5" t="s">
        <v>29</v>
      </c>
      <c r="B12" s="121" t="s">
        <v>11</v>
      </c>
      <c r="C12" s="117" t="s">
        <v>15</v>
      </c>
      <c r="D12" s="125" t="s">
        <v>11</v>
      </c>
      <c r="E12" s="123" t="s">
        <v>15</v>
      </c>
      <c r="F12" s="117" t="s">
        <v>30</v>
      </c>
      <c r="G12" s="129" t="s">
        <v>11</v>
      </c>
      <c r="H12" s="117" t="s">
        <v>15</v>
      </c>
      <c r="I12" s="124" t="s">
        <v>11</v>
      </c>
      <c r="J12" s="135">
        <f t="shared" si="0"/>
        <v>4</v>
      </c>
    </row>
    <row r="13" spans="1:10" ht="30" customHeight="1" thickBot="1" x14ac:dyDescent="0.3">
      <c r="A13" s="5" t="s">
        <v>44</v>
      </c>
      <c r="B13" s="116" t="s">
        <v>15</v>
      </c>
      <c r="C13" s="122" t="s">
        <v>11</v>
      </c>
      <c r="D13" s="118" t="s">
        <v>15</v>
      </c>
      <c r="E13" s="123" t="s">
        <v>15</v>
      </c>
      <c r="F13" s="122" t="s">
        <v>11</v>
      </c>
      <c r="G13" s="117" t="s">
        <v>15</v>
      </c>
      <c r="H13" s="122" t="s">
        <v>11</v>
      </c>
      <c r="I13" s="124" t="s">
        <v>11</v>
      </c>
      <c r="J13" s="135">
        <f t="shared" si="0"/>
        <v>4</v>
      </c>
    </row>
    <row r="14" spans="1:10" ht="30" customHeight="1" thickBot="1" x14ac:dyDescent="0.3">
      <c r="A14" s="5" t="s">
        <v>47</v>
      </c>
      <c r="B14" s="116" t="s">
        <v>15</v>
      </c>
      <c r="C14" s="122" t="s">
        <v>11</v>
      </c>
      <c r="D14" s="118" t="s">
        <v>15</v>
      </c>
      <c r="E14" s="123" t="s">
        <v>15</v>
      </c>
      <c r="F14" s="122" t="s">
        <v>11</v>
      </c>
      <c r="G14" s="122" t="s">
        <v>11</v>
      </c>
      <c r="H14" s="122" t="s">
        <v>11</v>
      </c>
      <c r="I14" s="120" t="s">
        <v>15</v>
      </c>
      <c r="J14" s="135">
        <f t="shared" si="0"/>
        <v>4</v>
      </c>
    </row>
    <row r="15" spans="1:10" ht="30" customHeight="1" thickBot="1" x14ac:dyDescent="0.3">
      <c r="A15" s="5" t="s">
        <v>48</v>
      </c>
      <c r="B15" s="117" t="s">
        <v>15</v>
      </c>
      <c r="C15" s="122" t="s">
        <v>11</v>
      </c>
      <c r="D15" s="117" t="s">
        <v>13</v>
      </c>
      <c r="E15" s="123" t="s">
        <v>15</v>
      </c>
      <c r="F15" s="122" t="s">
        <v>11</v>
      </c>
      <c r="G15" s="122" t="s">
        <v>11</v>
      </c>
      <c r="H15" s="122" t="s">
        <v>11</v>
      </c>
      <c r="I15" s="120" t="s">
        <v>15</v>
      </c>
      <c r="J15" s="135">
        <f t="shared" si="0"/>
        <v>4</v>
      </c>
    </row>
    <row r="16" spans="1:10" ht="30" customHeight="1" thickBot="1" x14ac:dyDescent="0.3">
      <c r="A16" s="5" t="s">
        <v>83</v>
      </c>
      <c r="B16" s="121" t="s">
        <v>11</v>
      </c>
      <c r="C16" s="122" t="s">
        <v>11</v>
      </c>
      <c r="D16" s="118" t="s">
        <v>15</v>
      </c>
      <c r="E16" s="117" t="s">
        <v>15</v>
      </c>
      <c r="F16" s="118" t="s">
        <v>15</v>
      </c>
      <c r="G16" s="118" t="s">
        <v>15</v>
      </c>
      <c r="H16" s="122" t="s">
        <v>11</v>
      </c>
      <c r="I16" s="125" t="s">
        <v>11</v>
      </c>
      <c r="J16" s="136">
        <f t="shared" si="0"/>
        <v>4</v>
      </c>
    </row>
    <row r="17" spans="1:10" ht="30" customHeight="1" thickBot="1" x14ac:dyDescent="0.3">
      <c r="A17" s="6" t="s">
        <v>16</v>
      </c>
      <c r="B17" s="116" t="s">
        <v>15</v>
      </c>
      <c r="C17" s="122" t="s">
        <v>11</v>
      </c>
      <c r="D17" s="118" t="s">
        <v>15</v>
      </c>
      <c r="E17" s="117" t="s">
        <v>15</v>
      </c>
      <c r="F17" s="122" t="s">
        <v>11</v>
      </c>
      <c r="G17" s="117" t="s">
        <v>15</v>
      </c>
      <c r="H17" s="122" t="s">
        <v>11</v>
      </c>
      <c r="I17" s="120" t="s">
        <v>15</v>
      </c>
      <c r="J17" s="135">
        <f t="shared" si="0"/>
        <v>3</v>
      </c>
    </row>
    <row r="18" spans="1:10" ht="30" customHeight="1" thickBot="1" x14ac:dyDescent="0.3">
      <c r="A18" s="6" t="s">
        <v>17</v>
      </c>
      <c r="B18" s="116" t="s">
        <v>15</v>
      </c>
      <c r="C18" s="122" t="s">
        <v>11</v>
      </c>
      <c r="D18" s="118" t="s">
        <v>15</v>
      </c>
      <c r="E18" s="123" t="s">
        <v>15</v>
      </c>
      <c r="F18" s="117" t="s">
        <v>15</v>
      </c>
      <c r="G18" s="117" t="s">
        <v>15</v>
      </c>
      <c r="H18" s="122" t="s">
        <v>11</v>
      </c>
      <c r="I18" s="124" t="s">
        <v>11</v>
      </c>
      <c r="J18" s="135">
        <f t="shared" si="0"/>
        <v>3</v>
      </c>
    </row>
    <row r="19" spans="1:10" ht="30" customHeight="1" thickBot="1" x14ac:dyDescent="0.3">
      <c r="A19" s="6" t="s">
        <v>25</v>
      </c>
      <c r="B19" s="116" t="s">
        <v>15</v>
      </c>
      <c r="C19" s="122" t="s">
        <v>11</v>
      </c>
      <c r="D19" s="118" t="s">
        <v>15</v>
      </c>
      <c r="E19" s="119" t="s">
        <v>11</v>
      </c>
      <c r="F19" s="117" t="s">
        <v>15</v>
      </c>
      <c r="G19" s="117" t="s">
        <v>15</v>
      </c>
      <c r="H19" s="122" t="s">
        <v>11</v>
      </c>
      <c r="I19" s="120" t="s">
        <v>15</v>
      </c>
      <c r="J19" s="135">
        <f t="shared" si="0"/>
        <v>3</v>
      </c>
    </row>
    <row r="20" spans="1:10" ht="30" customHeight="1" thickBot="1" x14ac:dyDescent="0.3">
      <c r="A20" s="6" t="s">
        <v>26</v>
      </c>
      <c r="B20" s="116" t="s">
        <v>13</v>
      </c>
      <c r="C20" s="122" t="s">
        <v>11</v>
      </c>
      <c r="D20" s="118" t="s">
        <v>15</v>
      </c>
      <c r="E20" s="119" t="s">
        <v>11</v>
      </c>
      <c r="F20" s="117" t="s">
        <v>15</v>
      </c>
      <c r="G20" s="117" t="s">
        <v>15</v>
      </c>
      <c r="H20" s="122" t="s">
        <v>11</v>
      </c>
      <c r="I20" s="120" t="s">
        <v>15</v>
      </c>
      <c r="J20" s="135">
        <f t="shared" si="0"/>
        <v>3</v>
      </c>
    </row>
    <row r="21" spans="1:10" ht="30" customHeight="1" thickBot="1" x14ac:dyDescent="0.3">
      <c r="A21" s="6" t="s">
        <v>27</v>
      </c>
      <c r="B21" s="116" t="s">
        <v>15</v>
      </c>
      <c r="C21" s="122" t="s">
        <v>11</v>
      </c>
      <c r="D21" s="118" t="s">
        <v>15</v>
      </c>
      <c r="E21" s="119" t="s">
        <v>11</v>
      </c>
      <c r="F21" s="117" t="s">
        <v>15</v>
      </c>
      <c r="G21" s="117" t="s">
        <v>15</v>
      </c>
      <c r="H21" s="122" t="s">
        <v>11</v>
      </c>
      <c r="I21" s="120" t="s">
        <v>15</v>
      </c>
      <c r="J21" s="135">
        <f t="shared" si="0"/>
        <v>3</v>
      </c>
    </row>
    <row r="22" spans="1:10" ht="30" customHeight="1" thickBot="1" x14ac:dyDescent="0.3">
      <c r="A22" s="6" t="s">
        <v>36</v>
      </c>
      <c r="B22" s="117" t="s">
        <v>15</v>
      </c>
      <c r="C22" s="122" t="s">
        <v>11</v>
      </c>
      <c r="D22" s="118" t="s">
        <v>13</v>
      </c>
      <c r="E22" s="117" t="s">
        <v>15</v>
      </c>
      <c r="F22" s="117" t="s">
        <v>15</v>
      </c>
      <c r="G22" s="122" t="s">
        <v>11</v>
      </c>
      <c r="H22" s="122" t="s">
        <v>11</v>
      </c>
      <c r="I22" s="120" t="s">
        <v>15</v>
      </c>
      <c r="J22" s="135">
        <f t="shared" si="0"/>
        <v>3</v>
      </c>
    </row>
    <row r="23" spans="1:10" ht="30" customHeight="1" thickBot="1" x14ac:dyDescent="0.3">
      <c r="A23" s="6" t="s">
        <v>38</v>
      </c>
      <c r="B23" s="116" t="s">
        <v>15</v>
      </c>
      <c r="C23" s="122" t="s">
        <v>11</v>
      </c>
      <c r="D23" s="118" t="s">
        <v>15</v>
      </c>
      <c r="E23" s="123" t="s">
        <v>15</v>
      </c>
      <c r="F23" s="117" t="s">
        <v>15</v>
      </c>
      <c r="G23" s="117" t="s">
        <v>15</v>
      </c>
      <c r="H23" s="122" t="s">
        <v>11</v>
      </c>
      <c r="I23" s="124" t="s">
        <v>11</v>
      </c>
      <c r="J23" s="135">
        <f t="shared" si="0"/>
        <v>3</v>
      </c>
    </row>
    <row r="24" spans="1:10" ht="30" customHeight="1" thickBot="1" x14ac:dyDescent="0.3">
      <c r="A24" s="7" t="s">
        <v>22</v>
      </c>
      <c r="B24" s="116" t="s">
        <v>15</v>
      </c>
      <c r="C24" s="122" t="s">
        <v>11</v>
      </c>
      <c r="D24" s="118" t="s">
        <v>15</v>
      </c>
      <c r="E24" s="123" t="s">
        <v>15</v>
      </c>
      <c r="F24" s="117" t="s">
        <v>15</v>
      </c>
      <c r="G24" s="117" t="s">
        <v>15</v>
      </c>
      <c r="H24" s="122" t="s">
        <v>11</v>
      </c>
      <c r="I24" s="120" t="s">
        <v>15</v>
      </c>
      <c r="J24" s="135">
        <f t="shared" si="0"/>
        <v>2</v>
      </c>
    </row>
    <row r="25" spans="1:10" ht="30" customHeight="1" thickBot="1" x14ac:dyDescent="0.3">
      <c r="A25" s="7" t="s">
        <v>23</v>
      </c>
      <c r="B25" s="116" t="s">
        <v>15</v>
      </c>
      <c r="C25" s="122" t="s">
        <v>11</v>
      </c>
      <c r="D25" s="118" t="s">
        <v>15</v>
      </c>
      <c r="E25" s="123" t="s">
        <v>15</v>
      </c>
      <c r="F25" s="117" t="s">
        <v>15</v>
      </c>
      <c r="G25" s="117" t="s">
        <v>15</v>
      </c>
      <c r="H25" s="122" t="s">
        <v>11</v>
      </c>
      <c r="I25" s="120" t="s">
        <v>13</v>
      </c>
      <c r="J25" s="135">
        <f t="shared" si="0"/>
        <v>2</v>
      </c>
    </row>
    <row r="26" spans="1:10" ht="30" customHeight="1" thickBot="1" x14ac:dyDescent="0.3">
      <c r="A26" s="7" t="s">
        <v>24</v>
      </c>
      <c r="B26" s="116" t="s">
        <v>15</v>
      </c>
      <c r="C26" s="122" t="s">
        <v>11</v>
      </c>
      <c r="D26" s="118" t="s">
        <v>15</v>
      </c>
      <c r="E26" s="123" t="s">
        <v>15</v>
      </c>
      <c r="F26" s="117" t="s">
        <v>15</v>
      </c>
      <c r="G26" s="117" t="s">
        <v>15</v>
      </c>
      <c r="H26" s="122" t="s">
        <v>11</v>
      </c>
      <c r="I26" s="120" t="s">
        <v>13</v>
      </c>
      <c r="J26" s="135">
        <f t="shared" si="0"/>
        <v>2</v>
      </c>
    </row>
    <row r="27" spans="1:10" ht="30" customHeight="1" thickBot="1" x14ac:dyDescent="0.3">
      <c r="A27" s="7" t="s">
        <v>28</v>
      </c>
      <c r="B27" s="116" t="s">
        <v>15</v>
      </c>
      <c r="C27" s="122" t="s">
        <v>11</v>
      </c>
      <c r="D27" s="118" t="s">
        <v>15</v>
      </c>
      <c r="E27" s="123" t="s">
        <v>15</v>
      </c>
      <c r="F27" s="117" t="s">
        <v>15</v>
      </c>
      <c r="G27" s="117" t="s">
        <v>15</v>
      </c>
      <c r="H27" s="122" t="s">
        <v>11</v>
      </c>
      <c r="I27" s="117" t="s">
        <v>15</v>
      </c>
      <c r="J27" s="135">
        <f t="shared" si="0"/>
        <v>2</v>
      </c>
    </row>
    <row r="28" spans="1:10" ht="30" customHeight="1" thickBot="1" x14ac:dyDescent="0.3">
      <c r="A28" s="7" t="s">
        <v>34</v>
      </c>
      <c r="B28" s="116" t="s">
        <v>15</v>
      </c>
      <c r="C28" s="122" t="s">
        <v>11</v>
      </c>
      <c r="D28" s="118" t="s">
        <v>15</v>
      </c>
      <c r="E28" s="123" t="s">
        <v>15</v>
      </c>
      <c r="F28" s="117" t="s">
        <v>15</v>
      </c>
      <c r="G28" s="117" t="s">
        <v>15</v>
      </c>
      <c r="H28" s="122" t="s">
        <v>11</v>
      </c>
      <c r="I28" s="120" t="s">
        <v>15</v>
      </c>
      <c r="J28" s="135">
        <f t="shared" si="0"/>
        <v>2</v>
      </c>
    </row>
    <row r="29" spans="1:10" ht="30" customHeight="1" thickBot="1" x14ac:dyDescent="0.3">
      <c r="A29" s="138" t="s">
        <v>35</v>
      </c>
      <c r="B29" s="139" t="s">
        <v>13</v>
      </c>
      <c r="C29" s="140" t="s">
        <v>11</v>
      </c>
      <c r="D29" s="141" t="s">
        <v>13</v>
      </c>
      <c r="E29" s="142" t="s">
        <v>15</v>
      </c>
      <c r="F29" s="140" t="s">
        <v>15</v>
      </c>
      <c r="G29" s="140" t="s">
        <v>15</v>
      </c>
      <c r="H29" s="140" t="s">
        <v>11</v>
      </c>
      <c r="I29" s="143" t="s">
        <v>15</v>
      </c>
      <c r="J29" s="135">
        <f t="shared" si="0"/>
        <v>2</v>
      </c>
    </row>
    <row r="30" spans="1:10" ht="30" customHeight="1" thickBot="1" x14ac:dyDescent="0.3">
      <c r="A30" s="7" t="s">
        <v>37</v>
      </c>
      <c r="B30" s="116" t="s">
        <v>15</v>
      </c>
      <c r="C30" s="122" t="s">
        <v>11</v>
      </c>
      <c r="D30" s="118" t="s">
        <v>15</v>
      </c>
      <c r="E30" s="123" t="s">
        <v>15</v>
      </c>
      <c r="F30" s="117" t="s">
        <v>15</v>
      </c>
      <c r="G30" s="117" t="s">
        <v>15</v>
      </c>
      <c r="H30" s="122" t="s">
        <v>11</v>
      </c>
      <c r="I30" s="120" t="s">
        <v>15</v>
      </c>
      <c r="J30" s="135">
        <f t="shared" si="0"/>
        <v>2</v>
      </c>
    </row>
    <row r="31" spans="1:10" ht="30" customHeight="1" thickBot="1" x14ac:dyDescent="0.3">
      <c r="A31" s="7" t="s">
        <v>39</v>
      </c>
      <c r="B31" s="116" t="s">
        <v>15</v>
      </c>
      <c r="C31" s="122" t="s">
        <v>11</v>
      </c>
      <c r="D31" s="118" t="s">
        <v>15</v>
      </c>
      <c r="E31" s="123" t="s">
        <v>15</v>
      </c>
      <c r="F31" s="117" t="s">
        <v>15</v>
      </c>
      <c r="G31" s="117" t="s">
        <v>15</v>
      </c>
      <c r="H31" s="122" t="s">
        <v>11</v>
      </c>
      <c r="I31" s="120" t="s">
        <v>15</v>
      </c>
      <c r="J31" s="135">
        <f t="shared" si="0"/>
        <v>2</v>
      </c>
    </row>
    <row r="32" spans="1:10" ht="30" customHeight="1" thickBot="1" x14ac:dyDescent="0.3">
      <c r="A32" s="7" t="s">
        <v>43</v>
      </c>
      <c r="B32" s="116" t="s">
        <v>15</v>
      </c>
      <c r="C32" s="122" t="s">
        <v>11</v>
      </c>
      <c r="D32" s="118" t="s">
        <v>15</v>
      </c>
      <c r="E32" s="123" t="s">
        <v>15</v>
      </c>
      <c r="F32" s="117" t="s">
        <v>15</v>
      </c>
      <c r="G32" s="117" t="s">
        <v>15</v>
      </c>
      <c r="H32" s="122" t="s">
        <v>11</v>
      </c>
      <c r="I32" s="120" t="s">
        <v>15</v>
      </c>
      <c r="J32" s="135">
        <f t="shared" si="0"/>
        <v>2</v>
      </c>
    </row>
    <row r="33" spans="1:10" ht="30" customHeight="1" thickBot="1" x14ac:dyDescent="0.3">
      <c r="A33" s="7" t="s">
        <v>46</v>
      </c>
      <c r="B33" s="121" t="s">
        <v>11</v>
      </c>
      <c r="C33" s="117" t="s">
        <v>15</v>
      </c>
      <c r="D33" s="118" t="s">
        <v>15</v>
      </c>
      <c r="E33" s="123" t="s">
        <v>15</v>
      </c>
      <c r="F33" s="117" t="s">
        <v>15</v>
      </c>
      <c r="G33" s="117" t="s">
        <v>15</v>
      </c>
      <c r="H33" s="117" t="s">
        <v>15</v>
      </c>
      <c r="I33" s="124" t="s">
        <v>11</v>
      </c>
      <c r="J33" s="135">
        <f t="shared" si="0"/>
        <v>2</v>
      </c>
    </row>
    <row r="34" spans="1:10" ht="30" customHeight="1" thickBot="1" x14ac:dyDescent="0.3">
      <c r="A34" s="7" t="s">
        <v>51</v>
      </c>
      <c r="B34" s="116" t="s">
        <v>15</v>
      </c>
      <c r="C34" s="122" t="s">
        <v>11</v>
      </c>
      <c r="D34" s="118" t="s">
        <v>15</v>
      </c>
      <c r="E34" s="123" t="s">
        <v>15</v>
      </c>
      <c r="F34" s="117" t="s">
        <v>15</v>
      </c>
      <c r="G34" s="117" t="s">
        <v>15</v>
      </c>
      <c r="H34" s="122" t="s">
        <v>11</v>
      </c>
      <c r="I34" s="120" t="s">
        <v>15</v>
      </c>
      <c r="J34" s="135">
        <f t="shared" si="0"/>
        <v>2</v>
      </c>
    </row>
    <row r="35" spans="1:10" ht="30" customHeight="1" thickBot="1" x14ac:dyDescent="0.3">
      <c r="A35" s="7" t="s">
        <v>12</v>
      </c>
      <c r="B35" s="116" t="s">
        <v>13</v>
      </c>
      <c r="C35" s="117" t="s">
        <v>13</v>
      </c>
      <c r="D35" s="118" t="s">
        <v>13</v>
      </c>
      <c r="E35" s="119" t="s">
        <v>11</v>
      </c>
      <c r="F35" s="117" t="s">
        <v>13</v>
      </c>
      <c r="G35" s="117" t="s">
        <v>13</v>
      </c>
      <c r="H35" s="117" t="s">
        <v>13</v>
      </c>
      <c r="I35" s="120" t="s">
        <v>13</v>
      </c>
      <c r="J35" s="135">
        <f t="shared" si="0"/>
        <v>1</v>
      </c>
    </row>
    <row r="36" spans="1:10" ht="30" customHeight="1" thickBot="1" x14ac:dyDescent="0.3">
      <c r="A36" s="8" t="s">
        <v>20</v>
      </c>
      <c r="B36" s="126" t="s">
        <v>21</v>
      </c>
      <c r="C36" s="127" t="s">
        <v>21</v>
      </c>
      <c r="D36" s="128" t="s">
        <v>21</v>
      </c>
      <c r="E36" s="123" t="s">
        <v>15</v>
      </c>
      <c r="F36" s="117" t="s">
        <v>15</v>
      </c>
      <c r="G36" s="122" t="s">
        <v>11</v>
      </c>
      <c r="H36" s="117" t="s">
        <v>15</v>
      </c>
      <c r="I36" s="120" t="s">
        <v>15</v>
      </c>
      <c r="J36" s="135">
        <f t="shared" si="0"/>
        <v>1</v>
      </c>
    </row>
    <row r="37" spans="1:10" ht="30" customHeight="1" thickBot="1" x14ac:dyDescent="0.3">
      <c r="A37" s="8" t="s">
        <v>31</v>
      </c>
      <c r="B37" s="126" t="s">
        <v>21</v>
      </c>
      <c r="C37" s="127" t="s">
        <v>21</v>
      </c>
      <c r="D37" s="128" t="s">
        <v>21</v>
      </c>
      <c r="E37" s="123" t="s">
        <v>15</v>
      </c>
      <c r="F37" s="117" t="s">
        <v>15</v>
      </c>
      <c r="G37" s="122" t="s">
        <v>11</v>
      </c>
      <c r="H37" s="117" t="s">
        <v>15</v>
      </c>
      <c r="I37" s="120" t="s">
        <v>15</v>
      </c>
      <c r="J37" s="135">
        <f t="shared" si="0"/>
        <v>1</v>
      </c>
    </row>
    <row r="38" spans="1:10" ht="30" customHeight="1" thickBot="1" x14ac:dyDescent="0.3">
      <c r="A38" s="8" t="s">
        <v>32</v>
      </c>
      <c r="B38" s="126" t="s">
        <v>21</v>
      </c>
      <c r="C38" s="127" t="s">
        <v>21</v>
      </c>
      <c r="D38" s="128" t="s">
        <v>21</v>
      </c>
      <c r="E38" s="123" t="s">
        <v>15</v>
      </c>
      <c r="F38" s="117" t="s">
        <v>15</v>
      </c>
      <c r="G38" s="122" t="s">
        <v>11</v>
      </c>
      <c r="H38" s="117" t="s">
        <v>15</v>
      </c>
      <c r="I38" s="120" t="s">
        <v>13</v>
      </c>
      <c r="J38" s="135">
        <f t="shared" si="0"/>
        <v>1</v>
      </c>
    </row>
    <row r="39" spans="1:10" ht="30" customHeight="1" thickBot="1" x14ac:dyDescent="0.3">
      <c r="A39" s="8" t="s">
        <v>40</v>
      </c>
      <c r="B39" s="144" t="s">
        <v>21</v>
      </c>
      <c r="C39" s="145" t="s">
        <v>21</v>
      </c>
      <c r="D39" s="146" t="s">
        <v>21</v>
      </c>
      <c r="E39" s="131" t="s">
        <v>15</v>
      </c>
      <c r="F39" s="132" t="s">
        <v>15</v>
      </c>
      <c r="G39" s="130" t="s">
        <v>11</v>
      </c>
      <c r="H39" s="132" t="s">
        <v>15</v>
      </c>
      <c r="I39" s="147" t="s">
        <v>15</v>
      </c>
      <c r="J39" s="135">
        <f t="shared" si="0"/>
        <v>1</v>
      </c>
    </row>
    <row r="40" spans="1:10" ht="30.75" customHeight="1" thickBot="1" x14ac:dyDescent="0.3">
      <c r="A40" s="8" t="s">
        <v>41</v>
      </c>
      <c r="B40" s="127" t="s">
        <v>21</v>
      </c>
      <c r="C40" s="127" t="s">
        <v>21</v>
      </c>
      <c r="D40" s="127" t="s">
        <v>21</v>
      </c>
      <c r="E40" s="133" t="s">
        <v>15</v>
      </c>
      <c r="F40" s="117" t="s">
        <v>15</v>
      </c>
      <c r="G40" s="130" t="s">
        <v>11</v>
      </c>
      <c r="H40" s="117" t="s">
        <v>15</v>
      </c>
      <c r="I40" s="117" t="s">
        <v>15</v>
      </c>
      <c r="J40" s="137">
        <f t="shared" si="0"/>
        <v>1</v>
      </c>
    </row>
    <row r="41" spans="1:10" ht="30" customHeight="1" thickBot="1" x14ac:dyDescent="0.3">
      <c r="A41" s="8" t="s">
        <v>45</v>
      </c>
      <c r="B41" s="127" t="s">
        <v>21</v>
      </c>
      <c r="C41" s="127" t="s">
        <v>21</v>
      </c>
      <c r="D41" s="128" t="s">
        <v>21</v>
      </c>
      <c r="E41" s="123" t="s">
        <v>15</v>
      </c>
      <c r="F41" s="117" t="s">
        <v>15</v>
      </c>
      <c r="G41" s="122" t="s">
        <v>11</v>
      </c>
      <c r="H41" s="117" t="s">
        <v>15</v>
      </c>
      <c r="I41" s="117" t="s">
        <v>15</v>
      </c>
      <c r="J41" s="135">
        <f t="shared" si="0"/>
        <v>1</v>
      </c>
    </row>
    <row r="46" spans="1:10" ht="16.5" customHeight="1" x14ac:dyDescent="0.25"/>
  </sheetData>
  <autoFilter ref="A2:J41">
    <sortState ref="A3:J41">
      <sortCondition descending="1" ref="J2:J41"/>
    </sortState>
  </autoFilter>
  <mergeCells count="1">
    <mergeCell ref="E1:I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zoomScale="86" zoomScaleNormal="86" workbookViewId="0">
      <selection activeCell="C33" sqref="C33"/>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29</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69</v>
      </c>
      <c r="E4" s="43">
        <f t="shared" ref="E4:E17" si="0">VLOOKUP(D4,$D$21:$E$25,2,FALSE)</f>
        <v>0.5</v>
      </c>
      <c r="F4" s="36" t="s">
        <v>177</v>
      </c>
    </row>
    <row r="5" spans="2:6" ht="15" customHeight="1" thickBot="1" x14ac:dyDescent="0.3">
      <c r="B5" s="186"/>
      <c r="C5" s="44" t="str">
        <f>'Tabla Resumen'!C5</f>
        <v>Integración con frameworks de tests unitarios (Junit, TestNG)</v>
      </c>
      <c r="D5" s="34" t="s">
        <v>70</v>
      </c>
      <c r="E5" s="45">
        <f t="shared" si="0"/>
        <v>0</v>
      </c>
      <c r="F5" s="37" t="s">
        <v>178</v>
      </c>
    </row>
    <row r="6" spans="2:6" ht="15" customHeight="1" thickBot="1" x14ac:dyDescent="0.3">
      <c r="B6" s="186"/>
      <c r="C6" s="44" t="str">
        <f>'Tabla Resumen'!C6</f>
        <v>Inyección de dependencias (CDI)</v>
      </c>
      <c r="D6" s="34" t="s">
        <v>70</v>
      </c>
      <c r="E6" s="45">
        <f t="shared" si="0"/>
        <v>0</v>
      </c>
      <c r="F6" s="37" t="s">
        <v>179</v>
      </c>
    </row>
    <row r="7" spans="2:6" ht="15" customHeight="1" thickBot="1" x14ac:dyDescent="0.3">
      <c r="B7" s="186"/>
      <c r="C7" s="44" t="str">
        <f>'Tabla Resumen'!C7</f>
        <v>Capa de presentación (Integración de WebDrivers o frameworks)</v>
      </c>
      <c r="D7" s="34" t="s">
        <v>71</v>
      </c>
      <c r="E7" s="45">
        <f t="shared" si="0"/>
        <v>1</v>
      </c>
      <c r="F7" s="37" t="s">
        <v>180</v>
      </c>
    </row>
    <row r="8" spans="2:6" ht="15" customHeight="1" thickBot="1" x14ac:dyDescent="0.3">
      <c r="B8" s="186"/>
      <c r="C8" s="44" t="str">
        <f>'Tabla Resumen'!C8</f>
        <v>Contenedores de aplicaciones</v>
      </c>
      <c r="D8" s="34" t="s">
        <v>70</v>
      </c>
      <c r="E8" s="45">
        <f t="shared" si="0"/>
        <v>0</v>
      </c>
      <c r="F8" s="37" t="s">
        <v>181</v>
      </c>
    </row>
    <row r="9" spans="2:6" ht="15" customHeight="1" thickBot="1" x14ac:dyDescent="0.3">
      <c r="B9" s="186"/>
      <c r="C9" s="44" t="str">
        <f>'Tabla Resumen'!C9</f>
        <v>Integración con frameworks de acceso a datos (Hibernate, JPA, myBatis...)</v>
      </c>
      <c r="D9" s="34" t="s">
        <v>71</v>
      </c>
      <c r="E9" s="45">
        <f t="shared" si="0"/>
        <v>1</v>
      </c>
      <c r="F9" s="37" t="s">
        <v>182</v>
      </c>
    </row>
    <row r="10" spans="2:6" ht="15" customHeight="1" thickBot="1" x14ac:dyDescent="0.3">
      <c r="B10" s="187"/>
      <c r="C10" s="46" t="str">
        <f>'Tabla Resumen'!C10</f>
        <v>Más utilidades</v>
      </c>
      <c r="D10" s="38" t="s">
        <v>69</v>
      </c>
      <c r="E10" s="47">
        <f t="shared" si="0"/>
        <v>0.5</v>
      </c>
      <c r="F10" s="39" t="s">
        <v>270</v>
      </c>
    </row>
    <row r="11" spans="2:6" ht="15" customHeight="1" thickTop="1" thickBot="1" x14ac:dyDescent="0.3">
      <c r="B11" s="185" t="str">
        <f>'Tabla Resumen'!$B$15</f>
        <v>Desarrollo</v>
      </c>
      <c r="C11" s="42" t="str">
        <f>'Tabla Resumen'!C15</f>
        <v>Herramientas para ayuda al desarrollo</v>
      </c>
      <c r="D11" s="48" t="s">
        <v>71</v>
      </c>
      <c r="E11" s="43">
        <f t="shared" si="0"/>
        <v>1</v>
      </c>
      <c r="F11" s="36" t="s">
        <v>184</v>
      </c>
    </row>
    <row r="12" spans="2:6" ht="15" customHeight="1" thickBot="1" x14ac:dyDescent="0.3">
      <c r="B12" s="187"/>
      <c r="C12" s="46" t="str">
        <f>'Tabla Resumen'!C16</f>
        <v>Herramientas de gestión y configuración de dependencias (Maven)</v>
      </c>
      <c r="D12" s="40" t="s">
        <v>70</v>
      </c>
      <c r="E12" s="49">
        <f t="shared" si="0"/>
        <v>0</v>
      </c>
      <c r="F12" s="39" t="s">
        <v>183</v>
      </c>
    </row>
    <row r="13" spans="2:6" ht="15" customHeight="1" thickTop="1" thickBot="1" x14ac:dyDescent="0.3">
      <c r="B13" s="91" t="str">
        <f>'Tabla Resumen'!$B$21</f>
        <v>Operación</v>
      </c>
      <c r="C13" s="50" t="str">
        <f>'Tabla Resumen'!$C$21</f>
        <v>Monitorización de los test (IDE o WEB)</v>
      </c>
      <c r="D13" s="51" t="s">
        <v>279</v>
      </c>
      <c r="E13" s="52">
        <f t="shared" si="0"/>
        <v>0.75</v>
      </c>
      <c r="F13" s="30" t="s">
        <v>185</v>
      </c>
    </row>
    <row r="14" spans="2:6" ht="15" customHeight="1" thickTop="1" thickBot="1" x14ac:dyDescent="0.3">
      <c r="B14" s="185" t="str">
        <f>'Tabla Resumen'!$B$27</f>
        <v>Soporte</v>
      </c>
      <c r="C14" s="42" t="str">
        <f>'Tabla Resumen'!C27</f>
        <v>Facilidad de uso/aprendizaje</v>
      </c>
      <c r="D14" s="48" t="s">
        <v>71</v>
      </c>
      <c r="E14" s="43">
        <f t="shared" si="0"/>
        <v>1</v>
      </c>
      <c r="F14" s="36" t="s">
        <v>186</v>
      </c>
    </row>
    <row r="15" spans="2:6" ht="15" customHeight="1" thickTop="1" thickBot="1" x14ac:dyDescent="0.3">
      <c r="B15" s="186"/>
      <c r="C15" s="63" t="str">
        <f>'Tabla Resumen'!C28</f>
        <v>Calidad de la documentación</v>
      </c>
      <c r="D15" s="64" t="s">
        <v>71</v>
      </c>
      <c r="E15" s="43">
        <f t="shared" si="0"/>
        <v>1</v>
      </c>
      <c r="F15" s="65" t="s">
        <v>187</v>
      </c>
    </row>
    <row r="16" spans="2:6" ht="15" customHeight="1" thickBot="1" x14ac:dyDescent="0.3">
      <c r="B16" s="186"/>
      <c r="C16" s="44" t="str">
        <f>'Tabla Resumen'!C29</f>
        <v>Entidades detrás del proyecto</v>
      </c>
      <c r="D16" s="53" t="s">
        <v>71</v>
      </c>
      <c r="E16" s="54">
        <f t="shared" si="0"/>
        <v>1</v>
      </c>
      <c r="F16" s="37" t="s">
        <v>188</v>
      </c>
    </row>
    <row r="17" spans="2:6" ht="15" customHeight="1" thickBot="1" x14ac:dyDescent="0.3">
      <c r="B17" s="187"/>
      <c r="C17" s="46" t="str">
        <f>'Tabla Resumen'!C30</f>
        <v>Evolución (evolución histórica y actividad actual)</v>
      </c>
      <c r="D17" s="55" t="s">
        <v>71</v>
      </c>
      <c r="E17" s="49">
        <f t="shared" si="0"/>
        <v>1</v>
      </c>
      <c r="F17" s="39" t="s">
        <v>271</v>
      </c>
    </row>
    <row r="18" spans="2:6" ht="16.5" thickTop="1" x14ac:dyDescent="0.25">
      <c r="B18" s="32"/>
      <c r="C18" s="33"/>
      <c r="D18" s="17"/>
      <c r="E18" s="17"/>
      <c r="F18" s="22"/>
    </row>
    <row r="19" spans="2:6" x14ac:dyDescent="0.25">
      <c r="B19" s="24"/>
      <c r="C19" s="31"/>
      <c r="D19" s="188" t="s">
        <v>66</v>
      </c>
      <c r="E19" s="188"/>
      <c r="F19" s="22"/>
    </row>
    <row r="20" spans="2:6" ht="15.75" thickBot="1" x14ac:dyDescent="0.3">
      <c r="C20" s="31"/>
      <c r="D20" s="178" t="s">
        <v>75</v>
      </c>
      <c r="E20" s="179"/>
      <c r="F20" s="93" t="s">
        <v>76</v>
      </c>
    </row>
    <row r="21" spans="2:6" x14ac:dyDescent="0.25">
      <c r="C21" s="31"/>
      <c r="D21" s="27" t="s">
        <v>70</v>
      </c>
      <c r="E21" s="57">
        <v>0</v>
      </c>
      <c r="F21" s="58" t="s">
        <v>77</v>
      </c>
    </row>
    <row r="22" spans="2:6" x14ac:dyDescent="0.25">
      <c r="B22" s="24"/>
      <c r="C22" s="31"/>
      <c r="D22" s="28" t="s">
        <v>278</v>
      </c>
      <c r="E22" s="59">
        <v>0.25</v>
      </c>
      <c r="F22" s="60" t="s">
        <v>78</v>
      </c>
    </row>
    <row r="23" spans="2:6" x14ac:dyDescent="0.25">
      <c r="B23" s="24"/>
      <c r="C23" s="31"/>
      <c r="D23" s="28" t="s">
        <v>69</v>
      </c>
      <c r="E23" s="59">
        <v>0.5</v>
      </c>
      <c r="F23" s="60" t="s">
        <v>79</v>
      </c>
    </row>
    <row r="24" spans="2:6" x14ac:dyDescent="0.25">
      <c r="B24" s="24"/>
      <c r="C24" s="31"/>
      <c r="D24" s="28" t="s">
        <v>279</v>
      </c>
      <c r="E24" s="59">
        <v>0.75</v>
      </c>
      <c r="F24" s="60" t="s">
        <v>80</v>
      </c>
    </row>
    <row r="25" spans="2:6" ht="15.75" thickBot="1" x14ac:dyDescent="0.3">
      <c r="B25" s="24"/>
      <c r="C25" s="31"/>
      <c r="D25" s="29" t="s">
        <v>71</v>
      </c>
      <c r="E25" s="61">
        <v>1</v>
      </c>
      <c r="F25" s="62" t="s">
        <v>72</v>
      </c>
    </row>
  </sheetData>
  <mergeCells count="7">
    <mergeCell ref="D20:E20"/>
    <mergeCell ref="D2:F2"/>
    <mergeCell ref="D3:E3"/>
    <mergeCell ref="B4:B10"/>
    <mergeCell ref="B11:B12"/>
    <mergeCell ref="B14:B17"/>
    <mergeCell ref="D19:E19"/>
  </mergeCells>
  <dataValidations count="1">
    <dataValidation type="list" allowBlank="1" showInputMessage="1" showErrorMessage="1" sqref="D4:D17">
      <formula1>$D$21:$D$25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zoomScale="84" zoomScaleNormal="84" workbookViewId="0">
      <selection activeCell="C19" sqref="C19"/>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19</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71</v>
      </c>
      <c r="E4" s="43">
        <f t="shared" ref="E4:E17" si="0">VLOOKUP(D4,$D$21:$E$25,2,FALSE)</f>
        <v>1</v>
      </c>
      <c r="F4" s="36" t="s">
        <v>268</v>
      </c>
    </row>
    <row r="5" spans="2:6" ht="15" customHeight="1" thickBot="1" x14ac:dyDescent="0.3">
      <c r="B5" s="186"/>
      <c r="C5" s="44" t="str">
        <f>'Tabla Resumen'!C5</f>
        <v>Integración con frameworks de tests unitarios (Junit, TestNG)</v>
      </c>
      <c r="D5" s="34" t="s">
        <v>69</v>
      </c>
      <c r="E5" s="45">
        <f t="shared" si="0"/>
        <v>0.5</v>
      </c>
      <c r="F5" s="37" t="s">
        <v>168</v>
      </c>
    </row>
    <row r="6" spans="2:6" ht="15" customHeight="1" thickTop="1" thickBot="1" x14ac:dyDescent="0.3">
      <c r="B6" s="186"/>
      <c r="C6" s="44" t="str">
        <f>'Tabla Resumen'!C6</f>
        <v>Inyección de dependencias (CDI)</v>
      </c>
      <c r="D6" s="34" t="s">
        <v>278</v>
      </c>
      <c r="E6" s="45">
        <f t="shared" si="0"/>
        <v>0.25</v>
      </c>
      <c r="F6" s="36" t="s">
        <v>169</v>
      </c>
    </row>
    <row r="7" spans="2:6" ht="15" customHeight="1" thickBot="1" x14ac:dyDescent="0.3">
      <c r="B7" s="186"/>
      <c r="C7" s="44" t="str">
        <f>'Tabla Resumen'!C7</f>
        <v>Capa de presentación (Integración de WebDrivers o frameworks)</v>
      </c>
      <c r="D7" s="34" t="s">
        <v>70</v>
      </c>
      <c r="E7" s="45">
        <f t="shared" si="0"/>
        <v>0</v>
      </c>
      <c r="F7" s="37" t="s">
        <v>170</v>
      </c>
    </row>
    <row r="8" spans="2:6" ht="15" customHeight="1" thickBot="1" x14ac:dyDescent="0.3">
      <c r="B8" s="186"/>
      <c r="C8" s="44" t="str">
        <f>'Tabla Resumen'!C8</f>
        <v>Contenedores de aplicaciones</v>
      </c>
      <c r="D8" s="34" t="s">
        <v>70</v>
      </c>
      <c r="E8" s="45">
        <f t="shared" si="0"/>
        <v>0</v>
      </c>
      <c r="F8" s="37" t="s">
        <v>171</v>
      </c>
    </row>
    <row r="9" spans="2:6" ht="15" customHeight="1" thickBot="1" x14ac:dyDescent="0.3">
      <c r="B9" s="186"/>
      <c r="C9" s="44" t="str">
        <f>'Tabla Resumen'!C9</f>
        <v>Integración con frameworks de acceso a datos (Hibernate, JPA, myBatis...)</v>
      </c>
      <c r="D9" s="34" t="s">
        <v>71</v>
      </c>
      <c r="E9" s="45">
        <f t="shared" si="0"/>
        <v>1</v>
      </c>
      <c r="F9" s="37" t="s">
        <v>172</v>
      </c>
    </row>
    <row r="10" spans="2:6" ht="15" customHeight="1" thickBot="1" x14ac:dyDescent="0.3">
      <c r="B10" s="187"/>
      <c r="C10" s="46" t="str">
        <f>'Tabla Resumen'!C10</f>
        <v>Más utilidades</v>
      </c>
      <c r="D10" s="38" t="s">
        <v>69</v>
      </c>
      <c r="E10" s="47">
        <f t="shared" si="0"/>
        <v>0.5</v>
      </c>
      <c r="F10" s="39" t="s">
        <v>173</v>
      </c>
    </row>
    <row r="11" spans="2:6" ht="15" customHeight="1" thickTop="1" thickBot="1" x14ac:dyDescent="0.3">
      <c r="B11" s="185" t="str">
        <f>'Tabla Resumen'!$B$15</f>
        <v>Desarrollo</v>
      </c>
      <c r="C11" s="42" t="str">
        <f>'Tabla Resumen'!C15</f>
        <v>Herramientas para ayuda al desarrollo</v>
      </c>
      <c r="D11" s="48" t="s">
        <v>70</v>
      </c>
      <c r="E11" s="43">
        <f t="shared" si="0"/>
        <v>0</v>
      </c>
      <c r="F11" s="36" t="s">
        <v>163</v>
      </c>
    </row>
    <row r="12" spans="2:6" ht="15" customHeight="1" thickBot="1" x14ac:dyDescent="0.3">
      <c r="B12" s="187"/>
      <c r="C12" s="46" t="str">
        <f>'Tabla Resumen'!C16</f>
        <v>Herramientas de gestión y configuración de dependencias (Maven)</v>
      </c>
      <c r="D12" s="40" t="s">
        <v>71</v>
      </c>
      <c r="E12" s="49">
        <f t="shared" si="0"/>
        <v>1</v>
      </c>
      <c r="F12" s="39" t="s">
        <v>154</v>
      </c>
    </row>
    <row r="13" spans="2:6" ht="15" customHeight="1" thickTop="1" thickBot="1" x14ac:dyDescent="0.3">
      <c r="B13" s="91" t="str">
        <f>'Tabla Resumen'!$B$21</f>
        <v>Operación</v>
      </c>
      <c r="C13" s="50" t="str">
        <f>'Tabla Resumen'!$C$21</f>
        <v>Monitorización de los test (IDE o WEB)</v>
      </c>
      <c r="D13" s="51" t="s">
        <v>278</v>
      </c>
      <c r="E13" s="52">
        <f t="shared" si="0"/>
        <v>0.25</v>
      </c>
      <c r="F13" s="36" t="s">
        <v>119</v>
      </c>
    </row>
    <row r="14" spans="2:6" ht="15" customHeight="1" thickTop="1" thickBot="1" x14ac:dyDescent="0.3">
      <c r="B14" s="185" t="str">
        <f>'Tabla Resumen'!$B$27</f>
        <v>Soporte</v>
      </c>
      <c r="C14" s="42" t="str">
        <f>'Tabla Resumen'!C27</f>
        <v>Facilidad de uso/aprendizaje</v>
      </c>
      <c r="D14" s="48" t="s">
        <v>69</v>
      </c>
      <c r="E14" s="43">
        <f t="shared" si="0"/>
        <v>0.5</v>
      </c>
      <c r="F14" s="36" t="s">
        <v>174</v>
      </c>
    </row>
    <row r="15" spans="2:6" ht="15" customHeight="1" thickTop="1" thickBot="1" x14ac:dyDescent="0.3">
      <c r="B15" s="186"/>
      <c r="C15" s="63" t="str">
        <f>'Tabla Resumen'!C28</f>
        <v>Calidad de la documentación</v>
      </c>
      <c r="D15" s="64" t="s">
        <v>71</v>
      </c>
      <c r="E15" s="43">
        <f t="shared" si="0"/>
        <v>1</v>
      </c>
      <c r="F15" s="65" t="s">
        <v>175</v>
      </c>
    </row>
    <row r="16" spans="2:6" ht="15" customHeight="1" thickBot="1" x14ac:dyDescent="0.3">
      <c r="B16" s="186"/>
      <c r="C16" s="44" t="str">
        <f>'Tabla Resumen'!C29</f>
        <v>Entidades detrás del proyecto</v>
      </c>
      <c r="D16" s="53" t="s">
        <v>69</v>
      </c>
      <c r="E16" s="54">
        <f t="shared" si="0"/>
        <v>0.5</v>
      </c>
      <c r="F16" s="37" t="s">
        <v>176</v>
      </c>
    </row>
    <row r="17" spans="2:6" ht="15" customHeight="1" thickBot="1" x14ac:dyDescent="0.3">
      <c r="B17" s="187"/>
      <c r="C17" s="46" t="str">
        <f>'Tabla Resumen'!C30</f>
        <v>Evolución (evolución histórica y actividad actual)</v>
      </c>
      <c r="D17" s="55" t="s">
        <v>279</v>
      </c>
      <c r="E17" s="49">
        <f t="shared" si="0"/>
        <v>0.75</v>
      </c>
      <c r="F17" s="39" t="s">
        <v>269</v>
      </c>
    </row>
    <row r="18" spans="2:6" ht="16.5" thickTop="1" x14ac:dyDescent="0.25">
      <c r="B18" s="32"/>
      <c r="C18" s="33"/>
      <c r="D18" s="17"/>
      <c r="E18" s="17"/>
      <c r="F18" s="22"/>
    </row>
    <row r="19" spans="2:6" x14ac:dyDescent="0.25">
      <c r="B19" s="24"/>
      <c r="C19" s="31"/>
      <c r="D19" s="188" t="s">
        <v>66</v>
      </c>
      <c r="E19" s="188"/>
      <c r="F19" s="22"/>
    </row>
    <row r="20" spans="2:6" ht="15.75" thickBot="1" x14ac:dyDescent="0.3">
      <c r="C20" s="31"/>
      <c r="D20" s="178" t="s">
        <v>75</v>
      </c>
      <c r="E20" s="179"/>
      <c r="F20" s="93" t="s">
        <v>76</v>
      </c>
    </row>
    <row r="21" spans="2:6" x14ac:dyDescent="0.25">
      <c r="C21" s="31"/>
      <c r="D21" s="27" t="s">
        <v>70</v>
      </c>
      <c r="E21" s="57">
        <v>0</v>
      </c>
      <c r="F21" s="58" t="s">
        <v>77</v>
      </c>
    </row>
    <row r="22" spans="2:6" x14ac:dyDescent="0.25">
      <c r="B22" s="24"/>
      <c r="C22" s="31"/>
      <c r="D22" s="28" t="s">
        <v>278</v>
      </c>
      <c r="E22" s="59">
        <v>0.25</v>
      </c>
      <c r="F22" s="60" t="s">
        <v>78</v>
      </c>
    </row>
    <row r="23" spans="2:6" x14ac:dyDescent="0.25">
      <c r="B23" s="24"/>
      <c r="C23" s="31"/>
      <c r="D23" s="28" t="s">
        <v>69</v>
      </c>
      <c r="E23" s="59">
        <v>0.5</v>
      </c>
      <c r="F23" s="60" t="s">
        <v>79</v>
      </c>
    </row>
    <row r="24" spans="2:6" x14ac:dyDescent="0.25">
      <c r="B24" s="24"/>
      <c r="C24" s="31"/>
      <c r="D24" s="28" t="s">
        <v>279</v>
      </c>
      <c r="E24" s="59">
        <v>0.75</v>
      </c>
      <c r="F24" s="60" t="s">
        <v>80</v>
      </c>
    </row>
    <row r="25" spans="2:6" ht="15.75" thickBot="1" x14ac:dyDescent="0.3">
      <c r="B25" s="24"/>
      <c r="C25" s="31"/>
      <c r="D25" s="29" t="s">
        <v>71</v>
      </c>
      <c r="E25" s="61">
        <v>1</v>
      </c>
      <c r="F25" s="62" t="s">
        <v>72</v>
      </c>
    </row>
  </sheetData>
  <mergeCells count="7">
    <mergeCell ref="D20:E20"/>
    <mergeCell ref="D2:F2"/>
    <mergeCell ref="D3:E3"/>
    <mergeCell ref="B4:B10"/>
    <mergeCell ref="B11:B12"/>
    <mergeCell ref="B14:B17"/>
    <mergeCell ref="D19:E19"/>
  </mergeCells>
  <dataValidations disablePrompts="1" count="1">
    <dataValidation type="list" allowBlank="1" showInputMessage="1" showErrorMessage="1" sqref="D4:D17">
      <formula1>$D$21:$D$25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zoomScale="85" zoomScaleNormal="85" workbookViewId="0">
      <selection activeCell="D4" sqref="D4:D17"/>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42</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70</v>
      </c>
      <c r="E4" s="43">
        <f t="shared" ref="E4:E17" si="0">VLOOKUP(D4,$D$21:$E$25,2,FALSE)</f>
        <v>0</v>
      </c>
      <c r="F4" s="36" t="s">
        <v>265</v>
      </c>
    </row>
    <row r="5" spans="2:6" ht="15" customHeight="1" thickBot="1" x14ac:dyDescent="0.3">
      <c r="B5" s="186"/>
      <c r="C5" s="44" t="str">
        <f>'Tabla Resumen'!C5</f>
        <v>Integración con frameworks de tests unitarios (Junit, TestNG)</v>
      </c>
      <c r="D5" s="34" t="s">
        <v>71</v>
      </c>
      <c r="E5" s="45">
        <f t="shared" si="0"/>
        <v>1</v>
      </c>
      <c r="F5" s="37" t="s">
        <v>158</v>
      </c>
    </row>
    <row r="6" spans="2:6" ht="15" customHeight="1" thickTop="1" thickBot="1" x14ac:dyDescent="0.3">
      <c r="B6" s="186"/>
      <c r="C6" s="44" t="str">
        <f>'Tabla Resumen'!C6</f>
        <v>Inyección de dependencias (CDI)</v>
      </c>
      <c r="D6" s="34" t="s">
        <v>279</v>
      </c>
      <c r="E6" s="45">
        <f t="shared" si="0"/>
        <v>0.75</v>
      </c>
      <c r="F6" s="36" t="s">
        <v>159</v>
      </c>
    </row>
    <row r="7" spans="2:6" ht="15" customHeight="1" thickBot="1" x14ac:dyDescent="0.3">
      <c r="B7" s="186"/>
      <c r="C7" s="44" t="str">
        <f>'Tabla Resumen'!C7</f>
        <v>Capa de presentación (Integración de WebDrivers o frameworks)</v>
      </c>
      <c r="D7" s="34" t="s">
        <v>69</v>
      </c>
      <c r="E7" s="45">
        <f t="shared" si="0"/>
        <v>0.5</v>
      </c>
      <c r="F7" s="37" t="s">
        <v>225</v>
      </c>
    </row>
    <row r="8" spans="2:6" ht="15" customHeight="1" thickBot="1" x14ac:dyDescent="0.3">
      <c r="B8" s="186"/>
      <c r="C8" s="44" t="str">
        <f>'Tabla Resumen'!C8</f>
        <v>Contenedores de aplicaciones</v>
      </c>
      <c r="D8" s="34" t="s">
        <v>70</v>
      </c>
      <c r="E8" s="45">
        <f t="shared" si="0"/>
        <v>0</v>
      </c>
      <c r="F8" s="37" t="s">
        <v>160</v>
      </c>
    </row>
    <row r="9" spans="2:6" ht="15" customHeight="1" thickBot="1" x14ac:dyDescent="0.3">
      <c r="B9" s="186"/>
      <c r="C9" s="44" t="str">
        <f>'Tabla Resumen'!C9</f>
        <v>Integración con frameworks de acceso a datos (Hibernate, JPA, myBatis...)</v>
      </c>
      <c r="D9" s="34" t="s">
        <v>71</v>
      </c>
      <c r="E9" s="45">
        <f t="shared" si="0"/>
        <v>1</v>
      </c>
      <c r="F9" s="37" t="s">
        <v>161</v>
      </c>
    </row>
    <row r="10" spans="2:6" ht="15" customHeight="1" thickBot="1" x14ac:dyDescent="0.3">
      <c r="B10" s="187"/>
      <c r="C10" s="46" t="str">
        <f>'Tabla Resumen'!C10</f>
        <v>Más utilidades</v>
      </c>
      <c r="D10" s="38" t="s">
        <v>279</v>
      </c>
      <c r="E10" s="47">
        <f t="shared" si="0"/>
        <v>0.75</v>
      </c>
      <c r="F10" s="39" t="s">
        <v>162</v>
      </c>
    </row>
    <row r="11" spans="2:6" ht="15" customHeight="1" thickTop="1" thickBot="1" x14ac:dyDescent="0.3">
      <c r="B11" s="185" t="str">
        <f>'Tabla Resumen'!$B$15</f>
        <v>Desarrollo</v>
      </c>
      <c r="C11" s="42" t="str">
        <f>'Tabla Resumen'!C15</f>
        <v>Herramientas para ayuda al desarrollo</v>
      </c>
      <c r="D11" s="48" t="s">
        <v>70</v>
      </c>
      <c r="E11" s="43">
        <f t="shared" si="0"/>
        <v>0</v>
      </c>
      <c r="F11" s="36" t="s">
        <v>163</v>
      </c>
    </row>
    <row r="12" spans="2:6" ht="15" customHeight="1" thickBot="1" x14ac:dyDescent="0.3">
      <c r="B12" s="187"/>
      <c r="C12" s="46" t="str">
        <f>'Tabla Resumen'!C16</f>
        <v>Herramientas de gestión y configuración de dependencias (Maven)</v>
      </c>
      <c r="D12" s="40" t="s">
        <v>71</v>
      </c>
      <c r="E12" s="49">
        <f t="shared" si="0"/>
        <v>1</v>
      </c>
      <c r="F12" s="39" t="s">
        <v>154</v>
      </c>
    </row>
    <row r="13" spans="2:6" ht="15" customHeight="1" thickTop="1" thickBot="1" x14ac:dyDescent="0.3">
      <c r="B13" s="91" t="str">
        <f>'Tabla Resumen'!$B$21</f>
        <v>Operación</v>
      </c>
      <c r="C13" s="50" t="str">
        <f>'Tabla Resumen'!$C$21</f>
        <v>Monitorización de los test (IDE o WEB)</v>
      </c>
      <c r="D13" s="51" t="s">
        <v>278</v>
      </c>
      <c r="E13" s="52">
        <f t="shared" si="0"/>
        <v>0.25</v>
      </c>
      <c r="F13" s="36" t="s">
        <v>119</v>
      </c>
    </row>
    <row r="14" spans="2:6" ht="15" customHeight="1" thickTop="1" thickBot="1" x14ac:dyDescent="0.3">
      <c r="B14" s="185" t="str">
        <f>'Tabla Resumen'!$B$27</f>
        <v>Soporte</v>
      </c>
      <c r="C14" s="42" t="str">
        <f>'Tabla Resumen'!C27</f>
        <v>Facilidad de uso/aprendizaje</v>
      </c>
      <c r="D14" s="48" t="s">
        <v>71</v>
      </c>
      <c r="E14" s="43">
        <f t="shared" si="0"/>
        <v>1</v>
      </c>
      <c r="F14" s="36" t="s">
        <v>164</v>
      </c>
    </row>
    <row r="15" spans="2:6" ht="15" customHeight="1" thickTop="1" thickBot="1" x14ac:dyDescent="0.3">
      <c r="B15" s="186"/>
      <c r="C15" s="63" t="str">
        <f>'Tabla Resumen'!C28</f>
        <v>Calidad de la documentación</v>
      </c>
      <c r="D15" s="64" t="s">
        <v>71</v>
      </c>
      <c r="E15" s="43">
        <f t="shared" si="0"/>
        <v>1</v>
      </c>
      <c r="F15" s="65" t="s">
        <v>165</v>
      </c>
    </row>
    <row r="16" spans="2:6" ht="15" customHeight="1" thickBot="1" x14ac:dyDescent="0.3">
      <c r="B16" s="186"/>
      <c r="C16" s="44" t="str">
        <f>'Tabla Resumen'!C29</f>
        <v>Entidades detrás del proyecto</v>
      </c>
      <c r="D16" s="53" t="s">
        <v>69</v>
      </c>
      <c r="E16" s="54">
        <f t="shared" si="0"/>
        <v>0.5</v>
      </c>
      <c r="F16" s="37" t="s">
        <v>166</v>
      </c>
    </row>
    <row r="17" spans="2:6" ht="15" customHeight="1" thickBot="1" x14ac:dyDescent="0.3">
      <c r="B17" s="187"/>
      <c r="C17" s="46" t="str">
        <f>'Tabla Resumen'!C30</f>
        <v>Evolución (evolución histórica y actividad actual)</v>
      </c>
      <c r="D17" s="55" t="s">
        <v>69</v>
      </c>
      <c r="E17" s="49">
        <f t="shared" si="0"/>
        <v>0.5</v>
      </c>
      <c r="F17" s="39" t="s">
        <v>167</v>
      </c>
    </row>
    <row r="18" spans="2:6" ht="16.5" thickTop="1" x14ac:dyDescent="0.25">
      <c r="B18" s="32"/>
      <c r="C18" s="33"/>
      <c r="D18" s="17"/>
      <c r="E18" s="17"/>
      <c r="F18" s="22"/>
    </row>
    <row r="19" spans="2:6" x14ac:dyDescent="0.25">
      <c r="B19" s="24"/>
      <c r="C19" s="31"/>
      <c r="D19" s="188" t="s">
        <v>66</v>
      </c>
      <c r="E19" s="188"/>
      <c r="F19" s="22"/>
    </row>
    <row r="20" spans="2:6" ht="15.75" thickBot="1" x14ac:dyDescent="0.3">
      <c r="C20" s="31"/>
      <c r="D20" s="189" t="s">
        <v>75</v>
      </c>
      <c r="E20" s="190"/>
      <c r="F20" s="56" t="s">
        <v>76</v>
      </c>
    </row>
    <row r="21" spans="2:6" x14ac:dyDescent="0.25">
      <c r="C21" s="31"/>
      <c r="D21" s="27" t="s">
        <v>70</v>
      </c>
      <c r="E21" s="57">
        <v>0</v>
      </c>
      <c r="F21" s="58" t="s">
        <v>77</v>
      </c>
    </row>
    <row r="22" spans="2:6" x14ac:dyDescent="0.25">
      <c r="B22" s="24"/>
      <c r="C22" s="31"/>
      <c r="D22" s="28" t="s">
        <v>278</v>
      </c>
      <c r="E22" s="59">
        <v>0.25</v>
      </c>
      <c r="F22" s="60" t="s">
        <v>78</v>
      </c>
    </row>
    <row r="23" spans="2:6" x14ac:dyDescent="0.25">
      <c r="B23" s="24"/>
      <c r="C23" s="31"/>
      <c r="D23" s="28" t="s">
        <v>69</v>
      </c>
      <c r="E23" s="59">
        <v>0.5</v>
      </c>
      <c r="F23" s="60" t="s">
        <v>79</v>
      </c>
    </row>
    <row r="24" spans="2:6" x14ac:dyDescent="0.25">
      <c r="B24" s="24"/>
      <c r="C24" s="31"/>
      <c r="D24" s="28" t="s">
        <v>279</v>
      </c>
      <c r="E24" s="59">
        <v>0.75</v>
      </c>
      <c r="F24" s="60" t="s">
        <v>80</v>
      </c>
    </row>
    <row r="25" spans="2:6" ht="15.75" thickBot="1" x14ac:dyDescent="0.3">
      <c r="B25" s="24"/>
      <c r="C25" s="31"/>
      <c r="D25" s="29" t="s">
        <v>71</v>
      </c>
      <c r="E25" s="61">
        <v>1</v>
      </c>
      <c r="F25" s="62" t="s">
        <v>72</v>
      </c>
    </row>
  </sheetData>
  <mergeCells count="7">
    <mergeCell ref="D20:E20"/>
    <mergeCell ref="D2:F2"/>
    <mergeCell ref="D3:E3"/>
    <mergeCell ref="B4:B10"/>
    <mergeCell ref="B11:B12"/>
    <mergeCell ref="B14:B17"/>
    <mergeCell ref="D19:E19"/>
  </mergeCells>
  <dataValidations count="1">
    <dataValidation type="list" allowBlank="1" showInputMessage="1" showErrorMessage="1" sqref="D4:D17">
      <formula1>$D$21:$D$25</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zoomScale="85" zoomScaleNormal="85" workbookViewId="0">
      <selection activeCell="D4" sqref="D4:D17"/>
    </sheetView>
  </sheetViews>
  <sheetFormatPr baseColWidth="10" defaultRowHeight="15" x14ac:dyDescent="0.25"/>
  <cols>
    <col min="2" max="2" width="13.42578125" bestFit="1" customWidth="1"/>
    <col min="3" max="3" width="75.5703125" bestFit="1" customWidth="1"/>
    <col min="4" max="4" width="9.140625" customWidth="1"/>
    <col min="5" max="5" width="8.140625" customWidth="1"/>
    <col min="6" max="6" width="104.140625" customWidth="1"/>
  </cols>
  <sheetData>
    <row r="1" spans="2:6" ht="12.75" customHeight="1" thickBot="1" x14ac:dyDescent="0.3"/>
    <row r="2" spans="2:6" ht="19.5" customHeight="1" thickTop="1" thickBot="1" x14ac:dyDescent="0.3">
      <c r="B2" s="15"/>
      <c r="C2" s="31"/>
      <c r="D2" s="180" t="s">
        <v>10</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149" t="s">
        <v>71</v>
      </c>
      <c r="E4" s="43">
        <f t="shared" ref="E4:E17" si="0">VLOOKUP(D4,$D$21:$E$25,2,FALSE)</f>
        <v>1</v>
      </c>
      <c r="F4" s="36" t="s">
        <v>87</v>
      </c>
    </row>
    <row r="5" spans="2:6" ht="15" customHeight="1" thickBot="1" x14ac:dyDescent="0.3">
      <c r="B5" s="186"/>
      <c r="C5" s="44" t="str">
        <f>'Tabla Resumen'!C5</f>
        <v>Integración con frameworks de tests unitarios (Junit, TestNG)</v>
      </c>
      <c r="D5" s="150" t="s">
        <v>71</v>
      </c>
      <c r="E5" s="45">
        <f t="shared" si="0"/>
        <v>1</v>
      </c>
      <c r="F5" s="37" t="s">
        <v>86</v>
      </c>
    </row>
    <row r="6" spans="2:6" ht="15" customHeight="1" thickBot="1" x14ac:dyDescent="0.3">
      <c r="B6" s="186"/>
      <c r="C6" s="44" t="str">
        <f>'Tabla Resumen'!C6</f>
        <v>Inyección de dependencias (CDI)</v>
      </c>
      <c r="D6" s="150" t="s">
        <v>71</v>
      </c>
      <c r="E6" s="45">
        <f t="shared" si="0"/>
        <v>1</v>
      </c>
      <c r="F6" s="37" t="s">
        <v>85</v>
      </c>
    </row>
    <row r="7" spans="2:6" ht="15" customHeight="1" thickBot="1" x14ac:dyDescent="0.3">
      <c r="B7" s="186"/>
      <c r="C7" s="44" t="str">
        <f>'Tabla Resumen'!C7</f>
        <v>Capa de presentación (Integración de WebDrivers o frameworks)</v>
      </c>
      <c r="D7" s="150" t="s">
        <v>71</v>
      </c>
      <c r="E7" s="45">
        <f t="shared" si="0"/>
        <v>1</v>
      </c>
      <c r="F7" s="37" t="s">
        <v>100</v>
      </c>
    </row>
    <row r="8" spans="2:6" ht="15" customHeight="1" thickBot="1" x14ac:dyDescent="0.3">
      <c r="B8" s="186"/>
      <c r="C8" s="44" t="str">
        <f>'Tabla Resumen'!C8</f>
        <v>Contenedores de aplicaciones</v>
      </c>
      <c r="D8" s="150" t="s">
        <v>71</v>
      </c>
      <c r="E8" s="45">
        <f t="shared" si="0"/>
        <v>1</v>
      </c>
      <c r="F8" s="37" t="s">
        <v>84</v>
      </c>
    </row>
    <row r="9" spans="2:6" ht="24.75" customHeight="1" thickBot="1" x14ac:dyDescent="0.3">
      <c r="B9" s="186"/>
      <c r="C9" s="44" t="str">
        <f>'Tabla Resumen'!C9</f>
        <v>Integración con frameworks de acceso a datos (Hibernate, JPA, myBatis...)</v>
      </c>
      <c r="D9" s="150" t="s">
        <v>69</v>
      </c>
      <c r="E9" s="45">
        <f t="shared" si="0"/>
        <v>0.5</v>
      </c>
      <c r="F9" s="37" t="s">
        <v>116</v>
      </c>
    </row>
    <row r="10" spans="2:6" ht="15" customHeight="1" thickBot="1" x14ac:dyDescent="0.3">
      <c r="B10" s="187"/>
      <c r="C10" s="46" t="str">
        <f>'Tabla Resumen'!C10</f>
        <v>Más utilidades</v>
      </c>
      <c r="D10" s="151" t="s">
        <v>71</v>
      </c>
      <c r="E10" s="47">
        <f t="shared" si="0"/>
        <v>1</v>
      </c>
      <c r="F10" s="39" t="s">
        <v>101</v>
      </c>
    </row>
    <row r="11" spans="2:6" ht="15" customHeight="1" thickTop="1" thickBot="1" x14ac:dyDescent="0.3">
      <c r="B11" s="185" t="str">
        <f>'Tabla Resumen'!$B$15</f>
        <v>Desarrollo</v>
      </c>
      <c r="C11" s="42" t="str">
        <f>'Tabla Resumen'!C15</f>
        <v>Herramientas para ayuda al desarrollo</v>
      </c>
      <c r="D11" s="152" t="s">
        <v>69</v>
      </c>
      <c r="E11" s="43">
        <f t="shared" si="0"/>
        <v>0.5</v>
      </c>
      <c r="F11" s="36" t="s">
        <v>89</v>
      </c>
    </row>
    <row r="12" spans="2:6" ht="15" customHeight="1" thickBot="1" x14ac:dyDescent="0.3">
      <c r="B12" s="187"/>
      <c r="C12" s="46" t="str">
        <f>'Tabla Resumen'!C16</f>
        <v>Herramientas de gestión y configuración de dependencias (Maven)</v>
      </c>
      <c r="D12" s="153" t="s">
        <v>71</v>
      </c>
      <c r="E12" s="49">
        <f t="shared" si="0"/>
        <v>1</v>
      </c>
      <c r="F12" s="39" t="s">
        <v>88</v>
      </c>
    </row>
    <row r="13" spans="2:6" ht="15" customHeight="1" thickTop="1" thickBot="1" x14ac:dyDescent="0.3">
      <c r="B13" s="91" t="str">
        <f>'Tabla Resumen'!$B$21</f>
        <v>Operación</v>
      </c>
      <c r="C13" s="50" t="str">
        <f>'Tabla Resumen'!$C$21</f>
        <v>Monitorización de los test (IDE o WEB)</v>
      </c>
      <c r="D13" s="154" t="s">
        <v>278</v>
      </c>
      <c r="E13" s="52">
        <f t="shared" si="0"/>
        <v>0.25</v>
      </c>
      <c r="F13" s="30" t="s">
        <v>90</v>
      </c>
    </row>
    <row r="14" spans="2:6" ht="15" customHeight="1" thickTop="1" thickBot="1" x14ac:dyDescent="0.3">
      <c r="B14" s="185" t="str">
        <f>'Tabla Resumen'!$B$27</f>
        <v>Soporte</v>
      </c>
      <c r="C14" s="42" t="str">
        <f>'Tabla Resumen'!C27</f>
        <v>Facilidad de uso/aprendizaje</v>
      </c>
      <c r="D14" s="152" t="s">
        <v>69</v>
      </c>
      <c r="E14" s="43">
        <f t="shared" si="0"/>
        <v>0.5</v>
      </c>
      <c r="F14" s="36" t="s">
        <v>91</v>
      </c>
    </row>
    <row r="15" spans="2:6" ht="15" customHeight="1" thickTop="1" thickBot="1" x14ac:dyDescent="0.3">
      <c r="B15" s="186"/>
      <c r="C15" s="63" t="str">
        <f>'Tabla Resumen'!C28</f>
        <v>Calidad de la documentación</v>
      </c>
      <c r="D15" s="155" t="s">
        <v>71</v>
      </c>
      <c r="E15" s="43">
        <f t="shared" si="0"/>
        <v>1</v>
      </c>
      <c r="F15" s="65" t="s">
        <v>93</v>
      </c>
    </row>
    <row r="16" spans="2:6" ht="15" customHeight="1" thickBot="1" x14ac:dyDescent="0.3">
      <c r="B16" s="186"/>
      <c r="C16" s="44" t="str">
        <f>'Tabla Resumen'!C29</f>
        <v>Entidades detrás del proyecto</v>
      </c>
      <c r="D16" s="156" t="s">
        <v>71</v>
      </c>
      <c r="E16" s="54">
        <f t="shared" si="0"/>
        <v>1</v>
      </c>
      <c r="F16" s="37" t="s">
        <v>92</v>
      </c>
    </row>
    <row r="17" spans="2:6" ht="15" customHeight="1" thickBot="1" x14ac:dyDescent="0.3">
      <c r="B17" s="187"/>
      <c r="C17" s="46" t="str">
        <f>'Tabla Resumen'!C30</f>
        <v>Evolución (evolución histórica y actividad actual)</v>
      </c>
      <c r="D17" s="157" t="s">
        <v>71</v>
      </c>
      <c r="E17" s="49">
        <f t="shared" si="0"/>
        <v>1</v>
      </c>
      <c r="F17" s="39" t="s">
        <v>94</v>
      </c>
    </row>
    <row r="18" spans="2:6" ht="16.5" thickTop="1" x14ac:dyDescent="0.25">
      <c r="B18" s="33"/>
      <c r="C18" s="33"/>
      <c r="D18" s="158"/>
      <c r="E18" s="158"/>
      <c r="F18" s="159"/>
    </row>
    <row r="19" spans="2:6" x14ac:dyDescent="0.25">
      <c r="B19" s="15"/>
      <c r="C19" s="31"/>
      <c r="D19" s="193" t="s">
        <v>66</v>
      </c>
      <c r="E19" s="193"/>
      <c r="F19" s="159"/>
    </row>
    <row r="20" spans="2:6" ht="15.75" thickBot="1" x14ac:dyDescent="0.3">
      <c r="B20" s="160"/>
      <c r="C20" s="31"/>
      <c r="D20" s="191" t="s">
        <v>75</v>
      </c>
      <c r="E20" s="192"/>
      <c r="F20" s="161" t="s">
        <v>76</v>
      </c>
    </row>
    <row r="21" spans="2:6" x14ac:dyDescent="0.25">
      <c r="B21" s="160"/>
      <c r="C21" s="31"/>
      <c r="D21" s="27" t="s">
        <v>70</v>
      </c>
      <c r="E21" s="57">
        <v>0</v>
      </c>
      <c r="F21" s="58" t="s">
        <v>77</v>
      </c>
    </row>
    <row r="22" spans="2:6" ht="15.75" customHeight="1" x14ac:dyDescent="0.25">
      <c r="B22" s="15"/>
      <c r="C22" s="31"/>
      <c r="D22" s="28" t="s">
        <v>278</v>
      </c>
      <c r="E22" s="59">
        <v>0.25</v>
      </c>
      <c r="F22" s="60" t="s">
        <v>78</v>
      </c>
    </row>
    <row r="23" spans="2:6" x14ac:dyDescent="0.25">
      <c r="B23" s="15"/>
      <c r="C23" s="31"/>
      <c r="D23" s="28" t="s">
        <v>69</v>
      </c>
      <c r="E23" s="59">
        <v>0.5</v>
      </c>
      <c r="F23" s="60" t="s">
        <v>79</v>
      </c>
    </row>
    <row r="24" spans="2:6" x14ac:dyDescent="0.25">
      <c r="B24" s="15"/>
      <c r="C24" s="31"/>
      <c r="D24" s="28" t="s">
        <v>279</v>
      </c>
      <c r="E24" s="59">
        <v>0.75</v>
      </c>
      <c r="F24" s="60" t="s">
        <v>80</v>
      </c>
    </row>
    <row r="25" spans="2:6" ht="15.75" thickBot="1" x14ac:dyDescent="0.3">
      <c r="B25" s="15"/>
      <c r="C25" s="31"/>
      <c r="D25" s="29" t="s">
        <v>71</v>
      </c>
      <c r="E25" s="61">
        <v>1</v>
      </c>
      <c r="F25" s="62" t="s">
        <v>72</v>
      </c>
    </row>
  </sheetData>
  <mergeCells count="7">
    <mergeCell ref="D20:E20"/>
    <mergeCell ref="D3:E3"/>
    <mergeCell ref="D2:F2"/>
    <mergeCell ref="D19:E19"/>
    <mergeCell ref="B4:B10"/>
    <mergeCell ref="B11:B12"/>
    <mergeCell ref="B14:B17"/>
  </mergeCells>
  <dataValidations count="1">
    <dataValidation type="list" allowBlank="1" showInputMessage="1" showErrorMessage="1" sqref="D4:D17">
      <formula1>$D$21:$D$25</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zoomScale="85" zoomScaleNormal="85" workbookViewId="0">
      <selection activeCell="C26" sqref="C26"/>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customHeight="1" thickTop="1" thickBot="1" x14ac:dyDescent="0.3">
      <c r="B2" s="24"/>
      <c r="C2" s="31"/>
      <c r="D2" s="180" t="s">
        <v>14</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70</v>
      </c>
      <c r="E4" s="43">
        <f t="shared" ref="E4:E17" si="0">VLOOKUP(D4,$D$21:$E$25,2,FALSE)</f>
        <v>0</v>
      </c>
      <c r="F4" s="36" t="s">
        <v>95</v>
      </c>
    </row>
    <row r="5" spans="2:6" ht="15" customHeight="1" thickBot="1" x14ac:dyDescent="0.3">
      <c r="B5" s="186"/>
      <c r="C5" s="44" t="str">
        <f>'Tabla Resumen'!C5</f>
        <v>Integración con frameworks de tests unitarios (Junit, TestNG)</v>
      </c>
      <c r="D5" s="34" t="s">
        <v>278</v>
      </c>
      <c r="E5" s="45">
        <f t="shared" si="0"/>
        <v>0.25</v>
      </c>
      <c r="F5" s="37" t="s">
        <v>96</v>
      </c>
    </row>
    <row r="6" spans="2:6" ht="15" customHeight="1" thickBot="1" x14ac:dyDescent="0.3">
      <c r="B6" s="186"/>
      <c r="C6" s="44" t="str">
        <f>'Tabla Resumen'!C6</f>
        <v>Inyección de dependencias (CDI)</v>
      </c>
      <c r="D6" s="34" t="s">
        <v>70</v>
      </c>
      <c r="E6" s="45">
        <f t="shared" si="0"/>
        <v>0</v>
      </c>
      <c r="F6" s="37" t="s">
        <v>258</v>
      </c>
    </row>
    <row r="7" spans="2:6" ht="15" customHeight="1" thickBot="1" x14ac:dyDescent="0.3">
      <c r="B7" s="186"/>
      <c r="C7" s="44" t="str">
        <f>'Tabla Resumen'!C7</f>
        <v>Capa de presentación (Integración de WebDrivers o frameworks)</v>
      </c>
      <c r="D7" s="34" t="s">
        <v>279</v>
      </c>
      <c r="E7" s="45">
        <f t="shared" si="0"/>
        <v>0.75</v>
      </c>
      <c r="F7" s="37" t="s">
        <v>103</v>
      </c>
    </row>
    <row r="8" spans="2:6" ht="15" customHeight="1" thickBot="1" x14ac:dyDescent="0.3">
      <c r="B8" s="186"/>
      <c r="C8" s="44" t="str">
        <f>'Tabla Resumen'!C8</f>
        <v>Contenedores de aplicaciones</v>
      </c>
      <c r="D8" s="34" t="s">
        <v>71</v>
      </c>
      <c r="E8" s="45">
        <f t="shared" si="0"/>
        <v>1</v>
      </c>
      <c r="F8" s="37" t="s">
        <v>97</v>
      </c>
    </row>
    <row r="9" spans="2:6" ht="15" customHeight="1" thickBot="1" x14ac:dyDescent="0.3">
      <c r="B9" s="186"/>
      <c r="C9" s="44" t="str">
        <f>'Tabla Resumen'!C9</f>
        <v>Integración con frameworks de acceso a datos (Hibernate, JPA, myBatis...)</v>
      </c>
      <c r="D9" s="34" t="s">
        <v>70</v>
      </c>
      <c r="E9" s="45">
        <f t="shared" si="0"/>
        <v>0</v>
      </c>
      <c r="F9" s="37" t="s">
        <v>98</v>
      </c>
    </row>
    <row r="10" spans="2:6" ht="15" customHeight="1" thickBot="1" x14ac:dyDescent="0.3">
      <c r="B10" s="187"/>
      <c r="C10" s="46" t="str">
        <f>'Tabla Resumen'!C10</f>
        <v>Más utilidades</v>
      </c>
      <c r="D10" s="38" t="s">
        <v>278</v>
      </c>
      <c r="E10" s="47">
        <f t="shared" si="0"/>
        <v>0.25</v>
      </c>
      <c r="F10" s="39" t="s">
        <v>102</v>
      </c>
    </row>
    <row r="11" spans="2:6" ht="15" customHeight="1" thickTop="1" thickBot="1" x14ac:dyDescent="0.3">
      <c r="B11" s="185" t="str">
        <f>'Tabla Resumen'!$B$15</f>
        <v>Desarrollo</v>
      </c>
      <c r="C11" s="42" t="str">
        <f>'Tabla Resumen'!C15</f>
        <v>Herramientas para ayuda al desarrollo</v>
      </c>
      <c r="D11" s="48" t="s">
        <v>69</v>
      </c>
      <c r="E11" s="43">
        <f t="shared" si="0"/>
        <v>0.5</v>
      </c>
      <c r="F11" s="36" t="s">
        <v>104</v>
      </c>
    </row>
    <row r="12" spans="2:6" ht="15" customHeight="1" thickBot="1" x14ac:dyDescent="0.3">
      <c r="B12" s="187"/>
      <c r="C12" s="46" t="str">
        <f>'Tabla Resumen'!C16</f>
        <v>Herramientas de gestión y configuración de dependencias (Maven)</v>
      </c>
      <c r="D12" s="40" t="s">
        <v>71</v>
      </c>
      <c r="E12" s="49">
        <f t="shared" si="0"/>
        <v>1</v>
      </c>
      <c r="F12" s="39" t="s">
        <v>105</v>
      </c>
    </row>
    <row r="13" spans="2:6" ht="15" customHeight="1" thickTop="1" thickBot="1" x14ac:dyDescent="0.3">
      <c r="B13" s="91" t="str">
        <f>'Tabla Resumen'!$B$21</f>
        <v>Operación</v>
      </c>
      <c r="C13" s="50" t="str">
        <f>'Tabla Resumen'!$C$21</f>
        <v>Monitorización de los test (IDE o WEB)</v>
      </c>
      <c r="D13" s="51" t="s">
        <v>278</v>
      </c>
      <c r="E13" s="52">
        <f t="shared" si="0"/>
        <v>0.25</v>
      </c>
      <c r="F13" s="30" t="s">
        <v>106</v>
      </c>
    </row>
    <row r="14" spans="2:6" ht="15" customHeight="1" thickTop="1" thickBot="1" x14ac:dyDescent="0.3">
      <c r="B14" s="185" t="str">
        <f>'Tabla Resumen'!$B$27</f>
        <v>Soporte</v>
      </c>
      <c r="C14" s="42" t="str">
        <f>'Tabla Resumen'!C27</f>
        <v>Facilidad de uso/aprendizaje</v>
      </c>
      <c r="D14" s="48" t="s">
        <v>278</v>
      </c>
      <c r="E14" s="43">
        <f t="shared" si="0"/>
        <v>0.25</v>
      </c>
      <c r="F14" s="36" t="s">
        <v>259</v>
      </c>
    </row>
    <row r="15" spans="2:6" ht="15" customHeight="1" thickTop="1" thickBot="1" x14ac:dyDescent="0.3">
      <c r="B15" s="186"/>
      <c r="C15" s="63" t="str">
        <f>'Tabla Resumen'!C28</f>
        <v>Calidad de la documentación</v>
      </c>
      <c r="D15" s="64" t="s">
        <v>69</v>
      </c>
      <c r="E15" s="43">
        <f t="shared" si="0"/>
        <v>0.5</v>
      </c>
      <c r="F15" s="65" t="s">
        <v>107</v>
      </c>
    </row>
    <row r="16" spans="2:6" ht="15" customHeight="1" thickBot="1" x14ac:dyDescent="0.3">
      <c r="B16" s="186"/>
      <c r="C16" s="44" t="str">
        <f>'Tabla Resumen'!C29</f>
        <v>Entidades detrás del proyecto</v>
      </c>
      <c r="D16" s="53" t="s">
        <v>71</v>
      </c>
      <c r="E16" s="54">
        <f t="shared" si="0"/>
        <v>1</v>
      </c>
      <c r="F16" s="37" t="s">
        <v>108</v>
      </c>
    </row>
    <row r="17" spans="2:6" ht="15" customHeight="1" thickBot="1" x14ac:dyDescent="0.3">
      <c r="B17" s="187"/>
      <c r="C17" s="46" t="str">
        <f>'Tabla Resumen'!C30</f>
        <v>Evolución (evolución histórica y actividad actual)</v>
      </c>
      <c r="D17" s="55" t="s">
        <v>70</v>
      </c>
      <c r="E17" s="49">
        <f t="shared" si="0"/>
        <v>0</v>
      </c>
      <c r="F17" s="39" t="s">
        <v>109</v>
      </c>
    </row>
    <row r="18" spans="2:6" ht="16.5" thickTop="1" x14ac:dyDescent="0.25">
      <c r="B18" s="32"/>
      <c r="C18" s="33"/>
      <c r="D18" s="17"/>
      <c r="E18" s="17"/>
      <c r="F18" s="22"/>
    </row>
    <row r="19" spans="2:6" x14ac:dyDescent="0.25">
      <c r="B19" s="24"/>
      <c r="C19" s="31"/>
      <c r="D19" s="188" t="s">
        <v>66</v>
      </c>
      <c r="E19" s="188"/>
      <c r="F19" s="22"/>
    </row>
    <row r="20" spans="2:6" ht="15.75" thickBot="1" x14ac:dyDescent="0.3">
      <c r="C20" s="31"/>
      <c r="D20" s="178" t="s">
        <v>75</v>
      </c>
      <c r="E20" s="179"/>
      <c r="F20" s="93" t="s">
        <v>76</v>
      </c>
    </row>
    <row r="21" spans="2:6" x14ac:dyDescent="0.25">
      <c r="C21" s="31"/>
      <c r="D21" s="27" t="s">
        <v>70</v>
      </c>
      <c r="E21" s="57">
        <v>0</v>
      </c>
      <c r="F21" s="58" t="s">
        <v>77</v>
      </c>
    </row>
    <row r="22" spans="2:6" x14ac:dyDescent="0.25">
      <c r="B22" s="24"/>
      <c r="C22" s="31"/>
      <c r="D22" s="28" t="s">
        <v>278</v>
      </c>
      <c r="E22" s="59">
        <v>0.25</v>
      </c>
      <c r="F22" s="60" t="s">
        <v>78</v>
      </c>
    </row>
    <row r="23" spans="2:6" x14ac:dyDescent="0.25">
      <c r="B23" s="24"/>
      <c r="C23" s="31"/>
      <c r="D23" s="28" t="s">
        <v>69</v>
      </c>
      <c r="E23" s="59">
        <v>0.5</v>
      </c>
      <c r="F23" s="60" t="s">
        <v>79</v>
      </c>
    </row>
    <row r="24" spans="2:6" x14ac:dyDescent="0.25">
      <c r="B24" s="24"/>
      <c r="C24" s="31"/>
      <c r="D24" s="28" t="s">
        <v>279</v>
      </c>
      <c r="E24" s="59">
        <v>0.75</v>
      </c>
      <c r="F24" s="60" t="s">
        <v>80</v>
      </c>
    </row>
    <row r="25" spans="2:6" ht="15.75" thickBot="1" x14ac:dyDescent="0.3">
      <c r="B25" s="24"/>
      <c r="C25" s="31"/>
      <c r="D25" s="29" t="s">
        <v>71</v>
      </c>
      <c r="E25" s="61">
        <v>1</v>
      </c>
      <c r="F25" s="62" t="s">
        <v>72</v>
      </c>
    </row>
  </sheetData>
  <mergeCells count="7">
    <mergeCell ref="D19:E19"/>
    <mergeCell ref="B14:B17"/>
    <mergeCell ref="D20:E20"/>
    <mergeCell ref="D2:F2"/>
    <mergeCell ref="D3:E3"/>
    <mergeCell ref="B4:B10"/>
    <mergeCell ref="B11:B12"/>
  </mergeCells>
  <dataValidations count="1">
    <dataValidation type="list" allowBlank="1" showInputMessage="1" showErrorMessage="1" sqref="D4:D17">
      <formula1>$D$21:$D$25</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zoomScale="93" zoomScaleNormal="93" workbookViewId="0">
      <selection activeCell="D4" sqref="D4:D17"/>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18</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71</v>
      </c>
      <c r="E4" s="43">
        <f t="shared" ref="E4:E17" si="0">VLOOKUP(D4,$D$21:$E$25,2,FALSE)</f>
        <v>1</v>
      </c>
      <c r="F4" s="36" t="s">
        <v>113</v>
      </c>
    </row>
    <row r="5" spans="2:6" ht="15" customHeight="1" thickBot="1" x14ac:dyDescent="0.3">
      <c r="B5" s="186"/>
      <c r="C5" s="44" t="str">
        <f>'Tabla Resumen'!C5</f>
        <v>Integración con frameworks de tests unitarios (Junit, TestNG)</v>
      </c>
      <c r="D5" s="34" t="s">
        <v>71</v>
      </c>
      <c r="E5" s="45">
        <f t="shared" si="0"/>
        <v>1</v>
      </c>
      <c r="F5" s="37" t="s">
        <v>111</v>
      </c>
    </row>
    <row r="6" spans="2:6" ht="15" customHeight="1" thickBot="1" x14ac:dyDescent="0.3">
      <c r="B6" s="186"/>
      <c r="C6" s="44" t="str">
        <f>'Tabla Resumen'!C6</f>
        <v>Inyección de dependencias (CDI)</v>
      </c>
      <c r="D6" s="34" t="s">
        <v>71</v>
      </c>
      <c r="E6" s="45">
        <f t="shared" si="0"/>
        <v>1</v>
      </c>
      <c r="F6" s="37" t="s">
        <v>114</v>
      </c>
    </row>
    <row r="7" spans="2:6" ht="15" customHeight="1" thickBot="1" x14ac:dyDescent="0.3">
      <c r="B7" s="186"/>
      <c r="C7" s="44" t="str">
        <f>'Tabla Resumen'!C7</f>
        <v>Capa de presentación (Integración de WebDrivers o frameworks)</v>
      </c>
      <c r="D7" s="34" t="s">
        <v>71</v>
      </c>
      <c r="E7" s="45">
        <f t="shared" si="0"/>
        <v>1</v>
      </c>
      <c r="F7" s="37" t="s">
        <v>112</v>
      </c>
    </row>
    <row r="8" spans="2:6" ht="15" customHeight="1" thickBot="1" x14ac:dyDescent="0.3">
      <c r="B8" s="186"/>
      <c r="C8" s="44" t="str">
        <f>'Tabla Resumen'!C8</f>
        <v>Contenedores de aplicaciones</v>
      </c>
      <c r="D8" s="34" t="s">
        <v>71</v>
      </c>
      <c r="E8" s="45">
        <f t="shared" si="0"/>
        <v>1</v>
      </c>
      <c r="F8" s="37" t="s">
        <v>115</v>
      </c>
    </row>
    <row r="9" spans="2:6" ht="15" customHeight="1" thickBot="1" x14ac:dyDescent="0.3">
      <c r="B9" s="186"/>
      <c r="C9" s="44" t="str">
        <f>'Tabla Resumen'!C9</f>
        <v>Integración con frameworks de acceso a datos (Hibernate, JPA, myBatis...)</v>
      </c>
      <c r="D9" s="34" t="s">
        <v>69</v>
      </c>
      <c r="E9" s="45">
        <f t="shared" si="0"/>
        <v>0.5</v>
      </c>
      <c r="F9" s="37" t="s">
        <v>117</v>
      </c>
    </row>
    <row r="10" spans="2:6" ht="15" customHeight="1" thickBot="1" x14ac:dyDescent="0.3">
      <c r="B10" s="187"/>
      <c r="C10" s="46" t="str">
        <f>'Tabla Resumen'!C10</f>
        <v>Más utilidades</v>
      </c>
      <c r="D10" s="38" t="s">
        <v>71</v>
      </c>
      <c r="E10" s="47">
        <f t="shared" si="0"/>
        <v>1</v>
      </c>
      <c r="F10" s="37" t="s">
        <v>117</v>
      </c>
    </row>
    <row r="11" spans="2:6" ht="15" customHeight="1" thickTop="1" thickBot="1" x14ac:dyDescent="0.3">
      <c r="B11" s="185" t="str">
        <f>'Tabla Resumen'!$B$15</f>
        <v>Desarrollo</v>
      </c>
      <c r="C11" s="42" t="str">
        <f>'Tabla Resumen'!C15</f>
        <v>Herramientas para ayuda al desarrollo</v>
      </c>
      <c r="D11" s="48" t="s">
        <v>278</v>
      </c>
      <c r="E11" s="43">
        <f t="shared" si="0"/>
        <v>0.25</v>
      </c>
      <c r="F11" s="36" t="s">
        <v>120</v>
      </c>
    </row>
    <row r="12" spans="2:6" ht="15" customHeight="1" thickBot="1" x14ac:dyDescent="0.3">
      <c r="B12" s="187"/>
      <c r="C12" s="46" t="str">
        <f>'Tabla Resumen'!C16</f>
        <v>Herramientas de gestión y configuración de dependencias (Maven)</v>
      </c>
      <c r="D12" s="40" t="s">
        <v>71</v>
      </c>
      <c r="E12" s="49">
        <f t="shared" si="0"/>
        <v>1</v>
      </c>
      <c r="F12" s="39" t="s">
        <v>118</v>
      </c>
    </row>
    <row r="13" spans="2:6" ht="15" customHeight="1" thickTop="1" thickBot="1" x14ac:dyDescent="0.3">
      <c r="B13" s="91" t="str">
        <f>'Tabla Resumen'!$B$21</f>
        <v>Operación</v>
      </c>
      <c r="C13" s="50" t="str">
        <f>'Tabla Resumen'!$C$21</f>
        <v>Monitorización de los test (IDE o WEB)</v>
      </c>
      <c r="D13" s="51" t="s">
        <v>278</v>
      </c>
      <c r="E13" s="52">
        <f t="shared" si="0"/>
        <v>0.25</v>
      </c>
      <c r="F13" s="36" t="s">
        <v>119</v>
      </c>
    </row>
    <row r="14" spans="2:6" ht="15" customHeight="1" thickTop="1" thickBot="1" x14ac:dyDescent="0.3">
      <c r="B14" s="185" t="str">
        <f>'Tabla Resumen'!$B$27</f>
        <v>Soporte</v>
      </c>
      <c r="C14" s="42" t="str">
        <f>'Tabla Resumen'!C27</f>
        <v>Facilidad de uso/aprendizaje</v>
      </c>
      <c r="D14" s="48" t="s">
        <v>69</v>
      </c>
      <c r="E14" s="43">
        <f t="shared" si="0"/>
        <v>0.5</v>
      </c>
      <c r="F14" s="36" t="s">
        <v>121</v>
      </c>
    </row>
    <row r="15" spans="2:6" ht="15" customHeight="1" thickTop="1" thickBot="1" x14ac:dyDescent="0.3">
      <c r="B15" s="186"/>
      <c r="C15" s="63" t="str">
        <f>'Tabla Resumen'!C28</f>
        <v>Calidad de la documentación</v>
      </c>
      <c r="D15" s="64" t="s">
        <v>279</v>
      </c>
      <c r="E15" s="43">
        <f t="shared" si="0"/>
        <v>0.75</v>
      </c>
      <c r="F15" s="65" t="s">
        <v>123</v>
      </c>
    </row>
    <row r="16" spans="2:6" ht="15" customHeight="1" thickBot="1" x14ac:dyDescent="0.3">
      <c r="B16" s="186"/>
      <c r="C16" s="44" t="str">
        <f>'Tabla Resumen'!C29</f>
        <v>Entidades detrás del proyecto</v>
      </c>
      <c r="D16" s="53" t="s">
        <v>279</v>
      </c>
      <c r="E16" s="54">
        <f t="shared" si="0"/>
        <v>0.75</v>
      </c>
      <c r="F16" s="37" t="s">
        <v>122</v>
      </c>
    </row>
    <row r="17" spans="2:6" ht="15" customHeight="1" thickBot="1" x14ac:dyDescent="0.3">
      <c r="B17" s="187"/>
      <c r="C17" s="46" t="str">
        <f>'Tabla Resumen'!C30</f>
        <v>Evolución (evolución histórica y actividad actual)</v>
      </c>
      <c r="D17" s="55" t="s">
        <v>71</v>
      </c>
      <c r="E17" s="49">
        <f t="shared" si="0"/>
        <v>1</v>
      </c>
      <c r="F17" s="39" t="s">
        <v>124</v>
      </c>
    </row>
    <row r="18" spans="2:6" ht="16.5" thickTop="1" x14ac:dyDescent="0.25">
      <c r="B18" s="32"/>
      <c r="C18" s="33"/>
      <c r="D18" s="17"/>
      <c r="E18" s="17"/>
      <c r="F18" s="22"/>
    </row>
    <row r="19" spans="2:6" x14ac:dyDescent="0.25">
      <c r="B19" s="24"/>
      <c r="C19" s="31"/>
      <c r="D19" s="188" t="s">
        <v>66</v>
      </c>
      <c r="E19" s="188"/>
      <c r="F19" s="22"/>
    </row>
    <row r="20" spans="2:6" ht="15.75" thickBot="1" x14ac:dyDescent="0.3">
      <c r="C20" s="31"/>
      <c r="D20" s="178" t="s">
        <v>75</v>
      </c>
      <c r="E20" s="179"/>
      <c r="F20" s="93" t="s">
        <v>76</v>
      </c>
    </row>
    <row r="21" spans="2:6" x14ac:dyDescent="0.25">
      <c r="C21" s="31"/>
      <c r="D21" s="27" t="s">
        <v>70</v>
      </c>
      <c r="E21" s="57">
        <v>0</v>
      </c>
      <c r="F21" s="58" t="s">
        <v>77</v>
      </c>
    </row>
    <row r="22" spans="2:6" x14ac:dyDescent="0.25">
      <c r="B22" s="24"/>
      <c r="C22" s="31"/>
      <c r="D22" s="28" t="s">
        <v>278</v>
      </c>
      <c r="E22" s="59">
        <v>0.25</v>
      </c>
      <c r="F22" s="60" t="s">
        <v>78</v>
      </c>
    </row>
    <row r="23" spans="2:6" x14ac:dyDescent="0.25">
      <c r="B23" s="24"/>
      <c r="C23" s="31"/>
      <c r="D23" s="28" t="s">
        <v>69</v>
      </c>
      <c r="E23" s="59">
        <v>0.5</v>
      </c>
      <c r="F23" s="60" t="s">
        <v>79</v>
      </c>
    </row>
    <row r="24" spans="2:6" x14ac:dyDescent="0.25">
      <c r="B24" s="24"/>
      <c r="C24" s="31"/>
      <c r="D24" s="28" t="s">
        <v>279</v>
      </c>
      <c r="E24" s="59">
        <v>0.75</v>
      </c>
      <c r="F24" s="60" t="s">
        <v>80</v>
      </c>
    </row>
    <row r="25" spans="2:6" ht="15.75" thickBot="1" x14ac:dyDescent="0.3">
      <c r="B25" s="24"/>
      <c r="C25" s="31"/>
      <c r="D25" s="29" t="s">
        <v>71</v>
      </c>
      <c r="E25" s="61">
        <v>1</v>
      </c>
      <c r="F25" s="62" t="s">
        <v>72</v>
      </c>
    </row>
  </sheetData>
  <mergeCells count="7">
    <mergeCell ref="D20:E20"/>
    <mergeCell ref="D2:F2"/>
    <mergeCell ref="D3:E3"/>
    <mergeCell ref="B4:B10"/>
    <mergeCell ref="B11:B12"/>
    <mergeCell ref="B14:B17"/>
    <mergeCell ref="D19:E19"/>
  </mergeCells>
  <dataValidations count="1">
    <dataValidation type="list" allowBlank="1" showInputMessage="1" showErrorMessage="1" sqref="D4:D17">
      <formula1>$D$21:$D$25</formula1>
    </dataValidation>
  </dataValidation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workbookViewId="0">
      <selection activeCell="C24" sqref="C24"/>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55</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71</v>
      </c>
      <c r="E4" s="43">
        <f t="shared" ref="E4:E17" si="0">VLOOKUP(D4,$D$21:$E$25,2,FALSE)</f>
        <v>1</v>
      </c>
      <c r="F4" s="36" t="s">
        <v>125</v>
      </c>
    </row>
    <row r="5" spans="2:6" ht="15" customHeight="1" thickBot="1" x14ac:dyDescent="0.3">
      <c r="B5" s="186"/>
      <c r="C5" s="44" t="str">
        <f>'Tabla Resumen'!C5</f>
        <v>Integración con frameworks de tests unitarios (Junit, TestNG)</v>
      </c>
      <c r="D5" s="34" t="s">
        <v>69</v>
      </c>
      <c r="E5" s="45">
        <f t="shared" si="0"/>
        <v>0.5</v>
      </c>
      <c r="F5" s="37" t="s">
        <v>126</v>
      </c>
    </row>
    <row r="6" spans="2:6" ht="15" customHeight="1" thickBot="1" x14ac:dyDescent="0.3">
      <c r="B6" s="186"/>
      <c r="C6" s="44" t="str">
        <f>'Tabla Resumen'!C6</f>
        <v>Inyección de dependencias (CDI)</v>
      </c>
      <c r="D6" s="34" t="s">
        <v>69</v>
      </c>
      <c r="E6" s="45">
        <f t="shared" si="0"/>
        <v>0.5</v>
      </c>
      <c r="F6" s="37" t="s">
        <v>127</v>
      </c>
    </row>
    <row r="7" spans="2:6" ht="15" customHeight="1" thickBot="1" x14ac:dyDescent="0.3">
      <c r="B7" s="186"/>
      <c r="C7" s="44" t="str">
        <f>'Tabla Resumen'!C7</f>
        <v>Capa de presentación (Integración de WebDrivers o frameworks)</v>
      </c>
      <c r="D7" s="34" t="s">
        <v>279</v>
      </c>
      <c r="E7" s="45">
        <f t="shared" si="0"/>
        <v>0.75</v>
      </c>
      <c r="F7" s="37" t="s">
        <v>261</v>
      </c>
    </row>
    <row r="8" spans="2:6" ht="15" customHeight="1" thickBot="1" x14ac:dyDescent="0.3">
      <c r="B8" s="186"/>
      <c r="C8" s="44" t="str">
        <f>'Tabla Resumen'!C8</f>
        <v>Contenedores de aplicaciones</v>
      </c>
      <c r="D8" s="34" t="s">
        <v>70</v>
      </c>
      <c r="E8" s="45">
        <f t="shared" si="0"/>
        <v>0</v>
      </c>
      <c r="F8" s="37" t="s">
        <v>128</v>
      </c>
    </row>
    <row r="9" spans="2:6" ht="15" customHeight="1" thickBot="1" x14ac:dyDescent="0.3">
      <c r="B9" s="186"/>
      <c r="C9" s="44" t="str">
        <f>'Tabla Resumen'!C9</f>
        <v>Integración con frameworks de acceso a datos (Hibernate, JPA, myBatis...)</v>
      </c>
      <c r="D9" s="34" t="s">
        <v>71</v>
      </c>
      <c r="E9" s="45">
        <f t="shared" si="0"/>
        <v>1</v>
      </c>
      <c r="F9" s="37" t="s">
        <v>129</v>
      </c>
    </row>
    <row r="10" spans="2:6" ht="15" customHeight="1" thickBot="1" x14ac:dyDescent="0.3">
      <c r="B10" s="187"/>
      <c r="C10" s="46" t="str">
        <f>'Tabla Resumen'!C10</f>
        <v>Más utilidades</v>
      </c>
      <c r="D10" s="38" t="s">
        <v>279</v>
      </c>
      <c r="E10" s="47">
        <f t="shared" si="0"/>
        <v>0.75</v>
      </c>
      <c r="F10" s="39" t="s">
        <v>262</v>
      </c>
    </row>
    <row r="11" spans="2:6" ht="15" customHeight="1" thickTop="1" thickBot="1" x14ac:dyDescent="0.3">
      <c r="B11" s="185" t="str">
        <f>'Tabla Resumen'!$B$15</f>
        <v>Desarrollo</v>
      </c>
      <c r="C11" s="42" t="str">
        <f>'Tabla Resumen'!C15</f>
        <v>Herramientas para ayuda al desarrollo</v>
      </c>
      <c r="D11" s="48" t="s">
        <v>279</v>
      </c>
      <c r="E11" s="43">
        <f t="shared" si="0"/>
        <v>0.75</v>
      </c>
      <c r="F11" s="36" t="s">
        <v>130</v>
      </c>
    </row>
    <row r="12" spans="2:6" ht="15" customHeight="1" thickBot="1" x14ac:dyDescent="0.3">
      <c r="B12" s="187"/>
      <c r="C12" s="46" t="str">
        <f>'Tabla Resumen'!C16</f>
        <v>Herramientas de gestión y configuración de dependencias (Maven)</v>
      </c>
      <c r="D12" s="40" t="s">
        <v>71</v>
      </c>
      <c r="E12" s="49">
        <f t="shared" si="0"/>
        <v>1</v>
      </c>
      <c r="F12" s="39" t="s">
        <v>131</v>
      </c>
    </row>
    <row r="13" spans="2:6" ht="15" customHeight="1" thickTop="1" thickBot="1" x14ac:dyDescent="0.3">
      <c r="B13" s="91" t="str">
        <f>'Tabla Resumen'!$B$21</f>
        <v>Operación</v>
      </c>
      <c r="C13" s="50" t="str">
        <f>'Tabla Resumen'!$C$21</f>
        <v>Monitorización de los test (IDE o WEB)</v>
      </c>
      <c r="D13" s="51" t="s">
        <v>279</v>
      </c>
      <c r="E13" s="52">
        <f t="shared" si="0"/>
        <v>0.75</v>
      </c>
      <c r="F13" s="30" t="s">
        <v>132</v>
      </c>
    </row>
    <row r="14" spans="2:6" ht="15" customHeight="1" thickTop="1" thickBot="1" x14ac:dyDescent="0.3">
      <c r="B14" s="185" t="str">
        <f>'Tabla Resumen'!$B$27</f>
        <v>Soporte</v>
      </c>
      <c r="C14" s="42" t="str">
        <f>'Tabla Resumen'!C27</f>
        <v>Facilidad de uso/aprendizaje</v>
      </c>
      <c r="D14" s="48" t="s">
        <v>71</v>
      </c>
      <c r="E14" s="43">
        <f t="shared" si="0"/>
        <v>1</v>
      </c>
      <c r="F14" s="36" t="s">
        <v>133</v>
      </c>
    </row>
    <row r="15" spans="2:6" ht="15" customHeight="1" thickTop="1" thickBot="1" x14ac:dyDescent="0.3">
      <c r="B15" s="186"/>
      <c r="C15" s="63" t="str">
        <f>'Tabla Resumen'!C28</f>
        <v>Calidad de la documentación</v>
      </c>
      <c r="D15" s="64" t="s">
        <v>71</v>
      </c>
      <c r="E15" s="43">
        <f t="shared" si="0"/>
        <v>1</v>
      </c>
      <c r="F15" s="65" t="s">
        <v>263</v>
      </c>
    </row>
    <row r="16" spans="2:6" ht="15" customHeight="1" thickBot="1" x14ac:dyDescent="0.3">
      <c r="B16" s="186"/>
      <c r="C16" s="44" t="str">
        <f>'Tabla Resumen'!C29</f>
        <v>Entidades detrás del proyecto</v>
      </c>
      <c r="D16" s="53" t="s">
        <v>71</v>
      </c>
      <c r="E16" s="54">
        <f t="shared" si="0"/>
        <v>1</v>
      </c>
      <c r="F16" s="37" t="s">
        <v>134</v>
      </c>
    </row>
    <row r="17" spans="2:6" ht="15" customHeight="1" thickBot="1" x14ac:dyDescent="0.3">
      <c r="B17" s="187"/>
      <c r="C17" s="46" t="str">
        <f>'Tabla Resumen'!C30</f>
        <v>Evolución (evolución histórica y actividad actual)</v>
      </c>
      <c r="D17" s="55" t="s">
        <v>71</v>
      </c>
      <c r="E17" s="49">
        <f t="shared" si="0"/>
        <v>1</v>
      </c>
      <c r="F17" s="39" t="s">
        <v>135</v>
      </c>
    </row>
    <row r="18" spans="2:6" ht="16.5" thickTop="1" x14ac:dyDescent="0.25">
      <c r="B18" s="32"/>
      <c r="C18" s="33"/>
      <c r="D18" s="17"/>
      <c r="E18" s="17"/>
      <c r="F18" s="22"/>
    </row>
    <row r="19" spans="2:6" x14ac:dyDescent="0.25">
      <c r="B19" s="24"/>
      <c r="C19" s="31"/>
      <c r="D19" s="188" t="s">
        <v>66</v>
      </c>
      <c r="E19" s="188"/>
      <c r="F19" s="22"/>
    </row>
    <row r="20" spans="2:6" ht="15.75" thickBot="1" x14ac:dyDescent="0.3">
      <c r="C20" s="31"/>
      <c r="D20" s="178" t="s">
        <v>75</v>
      </c>
      <c r="E20" s="179"/>
      <c r="F20" s="93" t="s">
        <v>76</v>
      </c>
    </row>
    <row r="21" spans="2:6" x14ac:dyDescent="0.25">
      <c r="C21" s="31"/>
      <c r="D21" s="27" t="s">
        <v>70</v>
      </c>
      <c r="E21" s="57">
        <v>0</v>
      </c>
      <c r="F21" s="58" t="s">
        <v>77</v>
      </c>
    </row>
    <row r="22" spans="2:6" x14ac:dyDescent="0.25">
      <c r="B22" s="24"/>
      <c r="C22" s="31"/>
      <c r="D22" s="28" t="s">
        <v>278</v>
      </c>
      <c r="E22" s="59">
        <v>0.25</v>
      </c>
      <c r="F22" s="60" t="s">
        <v>78</v>
      </c>
    </row>
    <row r="23" spans="2:6" x14ac:dyDescent="0.25">
      <c r="B23" s="24"/>
      <c r="C23" s="31"/>
      <c r="D23" s="28" t="s">
        <v>69</v>
      </c>
      <c r="E23" s="59">
        <v>0.5</v>
      </c>
      <c r="F23" s="60" t="s">
        <v>79</v>
      </c>
    </row>
    <row r="24" spans="2:6" x14ac:dyDescent="0.25">
      <c r="B24" s="24"/>
      <c r="C24" s="31"/>
      <c r="D24" s="28" t="s">
        <v>279</v>
      </c>
      <c r="E24" s="59">
        <v>0.75</v>
      </c>
      <c r="F24" s="60" t="s">
        <v>80</v>
      </c>
    </row>
    <row r="25" spans="2:6" ht="15.75" thickBot="1" x14ac:dyDescent="0.3">
      <c r="B25" s="24"/>
      <c r="C25" s="31"/>
      <c r="D25" s="29" t="s">
        <v>71</v>
      </c>
      <c r="E25" s="61">
        <v>1</v>
      </c>
      <c r="F25" s="62" t="s">
        <v>72</v>
      </c>
    </row>
  </sheetData>
  <mergeCells count="7">
    <mergeCell ref="D20:E20"/>
    <mergeCell ref="D2:F2"/>
    <mergeCell ref="D3:E3"/>
    <mergeCell ref="B4:B10"/>
    <mergeCell ref="B11:B12"/>
    <mergeCell ref="B14:B17"/>
    <mergeCell ref="D19:E19"/>
  </mergeCells>
  <dataValidations count="1">
    <dataValidation type="list" allowBlank="1" showInputMessage="1" showErrorMessage="1" sqref="D4:D17">
      <formula1>$D$21:$D$25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zoomScale="85" zoomScaleNormal="85" workbookViewId="0">
      <selection activeCell="D4" sqref="D4:D17"/>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33</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70</v>
      </c>
      <c r="E4" s="43">
        <f t="shared" ref="E4:E17" si="0">VLOOKUP(D4,$D$21:$E$25,2,FALSE)</f>
        <v>0</v>
      </c>
      <c r="F4" s="36" t="s">
        <v>265</v>
      </c>
    </row>
    <row r="5" spans="2:6" ht="15" customHeight="1" thickBot="1" x14ac:dyDescent="0.3">
      <c r="B5" s="186"/>
      <c r="C5" s="44" t="str">
        <f>'Tabla Resumen'!C5</f>
        <v>Integración con frameworks de tests unitarios (Junit, TestNG)</v>
      </c>
      <c r="D5" s="34" t="s">
        <v>69</v>
      </c>
      <c r="E5" s="45">
        <f t="shared" si="0"/>
        <v>0.5</v>
      </c>
      <c r="F5" s="37" t="s">
        <v>148</v>
      </c>
    </row>
    <row r="6" spans="2:6" ht="15" customHeight="1" thickTop="1" thickBot="1" x14ac:dyDescent="0.3">
      <c r="B6" s="186"/>
      <c r="C6" s="44" t="str">
        <f>'Tabla Resumen'!C6</f>
        <v>Inyección de dependencias (CDI)</v>
      </c>
      <c r="D6" s="34" t="s">
        <v>70</v>
      </c>
      <c r="E6" s="45">
        <f t="shared" si="0"/>
        <v>0</v>
      </c>
      <c r="F6" s="36" t="s">
        <v>149</v>
      </c>
    </row>
    <row r="7" spans="2:6" ht="15" customHeight="1" thickBot="1" x14ac:dyDescent="0.3">
      <c r="B7" s="186"/>
      <c r="C7" s="44" t="str">
        <f>'Tabla Resumen'!C7</f>
        <v>Capa de presentación (Integración de WebDrivers o frameworks)</v>
      </c>
      <c r="D7" s="34" t="s">
        <v>278</v>
      </c>
      <c r="E7" s="45">
        <f t="shared" si="0"/>
        <v>0.25</v>
      </c>
      <c r="F7" s="37" t="s">
        <v>150</v>
      </c>
    </row>
    <row r="8" spans="2:6" ht="15" customHeight="1" thickBot="1" x14ac:dyDescent="0.3">
      <c r="B8" s="186"/>
      <c r="C8" s="44" t="str">
        <f>'Tabla Resumen'!C8</f>
        <v>Contenedores de aplicaciones</v>
      </c>
      <c r="D8" s="34" t="s">
        <v>70</v>
      </c>
      <c r="E8" s="45">
        <f t="shared" si="0"/>
        <v>0</v>
      </c>
      <c r="F8" s="37" t="s">
        <v>266</v>
      </c>
    </row>
    <row r="9" spans="2:6" ht="15" customHeight="1" thickBot="1" x14ac:dyDescent="0.3">
      <c r="B9" s="186"/>
      <c r="C9" s="44" t="str">
        <f>'Tabla Resumen'!C9</f>
        <v>Integración con frameworks de acceso a datos (Hibernate, JPA, myBatis...)</v>
      </c>
      <c r="D9" s="34" t="s">
        <v>70</v>
      </c>
      <c r="E9" s="45">
        <f t="shared" si="0"/>
        <v>0</v>
      </c>
      <c r="F9" s="37" t="s">
        <v>151</v>
      </c>
    </row>
    <row r="10" spans="2:6" ht="15" customHeight="1" thickBot="1" x14ac:dyDescent="0.3">
      <c r="B10" s="187"/>
      <c r="C10" s="46" t="str">
        <f>'Tabla Resumen'!C10</f>
        <v>Más utilidades</v>
      </c>
      <c r="D10" s="38" t="s">
        <v>70</v>
      </c>
      <c r="E10" s="47">
        <f t="shared" si="0"/>
        <v>0</v>
      </c>
      <c r="F10" s="39" t="s">
        <v>152</v>
      </c>
    </row>
    <row r="11" spans="2:6" ht="15" customHeight="1" thickTop="1" thickBot="1" x14ac:dyDescent="0.3">
      <c r="B11" s="185" t="str">
        <f>'Tabla Resumen'!$B$15</f>
        <v>Desarrollo</v>
      </c>
      <c r="C11" s="42" t="str">
        <f>'Tabla Resumen'!C15</f>
        <v>Herramientas para ayuda al desarrollo</v>
      </c>
      <c r="D11" s="48" t="s">
        <v>279</v>
      </c>
      <c r="E11" s="43">
        <f t="shared" si="0"/>
        <v>0.75</v>
      </c>
      <c r="F11" s="36" t="s">
        <v>153</v>
      </c>
    </row>
    <row r="12" spans="2:6" ht="15" customHeight="1" thickBot="1" x14ac:dyDescent="0.3">
      <c r="B12" s="187"/>
      <c r="C12" s="46" t="str">
        <f>'Tabla Resumen'!C16</f>
        <v>Herramientas de gestión y configuración de dependencias (Maven)</v>
      </c>
      <c r="D12" s="40" t="s">
        <v>71</v>
      </c>
      <c r="E12" s="49">
        <f t="shared" si="0"/>
        <v>1</v>
      </c>
      <c r="F12" s="39" t="s">
        <v>154</v>
      </c>
    </row>
    <row r="13" spans="2:6" ht="15" customHeight="1" thickTop="1" thickBot="1" x14ac:dyDescent="0.3">
      <c r="B13" s="91" t="str">
        <f>'Tabla Resumen'!$B$21</f>
        <v>Operación</v>
      </c>
      <c r="C13" s="50" t="str">
        <f>'Tabla Resumen'!$C$21</f>
        <v>Monitorización de los test (IDE o WEB)</v>
      </c>
      <c r="D13" s="51" t="s">
        <v>70</v>
      </c>
      <c r="E13" s="52">
        <f t="shared" si="0"/>
        <v>0</v>
      </c>
      <c r="F13" s="36" t="s">
        <v>119</v>
      </c>
    </row>
    <row r="14" spans="2:6" ht="15" customHeight="1" thickTop="1" thickBot="1" x14ac:dyDescent="0.3">
      <c r="B14" s="185" t="str">
        <f>'Tabla Resumen'!$B$27</f>
        <v>Soporte</v>
      </c>
      <c r="C14" s="42" t="str">
        <f>'Tabla Resumen'!C27</f>
        <v>Facilidad de uso/aprendizaje</v>
      </c>
      <c r="D14" s="48" t="s">
        <v>71</v>
      </c>
      <c r="E14" s="43">
        <f t="shared" si="0"/>
        <v>1</v>
      </c>
      <c r="F14" s="36" t="s">
        <v>155</v>
      </c>
    </row>
    <row r="15" spans="2:6" ht="15" customHeight="1" thickTop="1" thickBot="1" x14ac:dyDescent="0.3">
      <c r="B15" s="186"/>
      <c r="C15" s="63" t="str">
        <f>'Tabla Resumen'!C28</f>
        <v>Calidad de la documentación</v>
      </c>
      <c r="D15" s="64" t="s">
        <v>71</v>
      </c>
      <c r="E15" s="43">
        <f t="shared" si="0"/>
        <v>1</v>
      </c>
      <c r="F15" s="65" t="s">
        <v>156</v>
      </c>
    </row>
    <row r="16" spans="2:6" ht="15" customHeight="1" thickBot="1" x14ac:dyDescent="0.3">
      <c r="B16" s="186"/>
      <c r="C16" s="44" t="str">
        <f>'Tabla Resumen'!C29</f>
        <v>Entidades detrás del proyecto</v>
      </c>
      <c r="D16" s="53" t="s">
        <v>279</v>
      </c>
      <c r="E16" s="54">
        <f t="shared" si="0"/>
        <v>0.75</v>
      </c>
      <c r="F16" s="37" t="s">
        <v>157</v>
      </c>
    </row>
    <row r="17" spans="2:6" ht="15" customHeight="1" thickBot="1" x14ac:dyDescent="0.3">
      <c r="B17" s="187"/>
      <c r="C17" s="46" t="str">
        <f>'Tabla Resumen'!C30</f>
        <v>Evolución (evolución histórica y actividad actual)</v>
      </c>
      <c r="D17" s="55" t="s">
        <v>71</v>
      </c>
      <c r="E17" s="49">
        <f t="shared" si="0"/>
        <v>1</v>
      </c>
      <c r="F17" s="39" t="s">
        <v>267</v>
      </c>
    </row>
    <row r="18" spans="2:6" ht="16.5" thickTop="1" x14ac:dyDescent="0.25">
      <c r="B18" s="32"/>
      <c r="C18" s="33"/>
      <c r="D18" s="17"/>
      <c r="E18" s="17"/>
      <c r="F18" s="22"/>
    </row>
    <row r="19" spans="2:6" x14ac:dyDescent="0.25">
      <c r="B19" s="24"/>
      <c r="C19" s="31"/>
      <c r="D19" s="188" t="s">
        <v>66</v>
      </c>
      <c r="E19" s="188"/>
      <c r="F19" s="22"/>
    </row>
    <row r="20" spans="2:6" ht="15.75" thickBot="1" x14ac:dyDescent="0.3">
      <c r="C20" s="31"/>
      <c r="D20" s="178" t="s">
        <v>75</v>
      </c>
      <c r="E20" s="179"/>
      <c r="F20" s="93" t="s">
        <v>76</v>
      </c>
    </row>
    <row r="21" spans="2:6" x14ac:dyDescent="0.25">
      <c r="C21" s="31"/>
      <c r="D21" s="27" t="s">
        <v>70</v>
      </c>
      <c r="E21" s="57">
        <v>0</v>
      </c>
      <c r="F21" s="58" t="s">
        <v>77</v>
      </c>
    </row>
    <row r="22" spans="2:6" x14ac:dyDescent="0.25">
      <c r="B22" s="24"/>
      <c r="C22" s="31"/>
      <c r="D22" s="28" t="s">
        <v>278</v>
      </c>
      <c r="E22" s="59">
        <v>0.25</v>
      </c>
      <c r="F22" s="60" t="s">
        <v>78</v>
      </c>
    </row>
    <row r="23" spans="2:6" x14ac:dyDescent="0.25">
      <c r="B23" s="24"/>
      <c r="C23" s="31"/>
      <c r="D23" s="28" t="s">
        <v>69</v>
      </c>
      <c r="E23" s="59">
        <v>0.5</v>
      </c>
      <c r="F23" s="60" t="s">
        <v>79</v>
      </c>
    </row>
    <row r="24" spans="2:6" x14ac:dyDescent="0.25">
      <c r="B24" s="24"/>
      <c r="C24" s="31"/>
      <c r="D24" s="28" t="s">
        <v>279</v>
      </c>
      <c r="E24" s="59">
        <v>0.75</v>
      </c>
      <c r="F24" s="60" t="s">
        <v>80</v>
      </c>
    </row>
    <row r="25" spans="2:6" ht="15.75" thickBot="1" x14ac:dyDescent="0.3">
      <c r="B25" s="24"/>
      <c r="C25" s="31"/>
      <c r="D25" s="29" t="s">
        <v>71</v>
      </c>
      <c r="E25" s="61">
        <v>1</v>
      </c>
      <c r="F25" s="62" t="s">
        <v>72</v>
      </c>
    </row>
  </sheetData>
  <mergeCells count="7">
    <mergeCell ref="D19:E19"/>
    <mergeCell ref="D20:E20"/>
    <mergeCell ref="D2:F2"/>
    <mergeCell ref="D3:E3"/>
    <mergeCell ref="B4:B10"/>
    <mergeCell ref="B11:B12"/>
    <mergeCell ref="B14:B17"/>
  </mergeCells>
  <dataValidations count="1">
    <dataValidation type="list" allowBlank="1" showInputMessage="1" showErrorMessage="1" sqref="D4:D17">
      <formula1>$D$21:$D$25</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zoomScale="115" zoomScaleNormal="115" workbookViewId="0">
      <selection activeCell="D4" sqref="D4:D17"/>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50</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71</v>
      </c>
      <c r="E4" s="43">
        <f>VLOOKUP(D4,$D$21:$E$25,2,FALSE)</f>
        <v>1</v>
      </c>
      <c r="F4" s="36" t="s">
        <v>136</v>
      </c>
    </row>
    <row r="5" spans="2:6" ht="15" customHeight="1" thickBot="1" x14ac:dyDescent="0.3">
      <c r="B5" s="186"/>
      <c r="C5" s="44" t="str">
        <f>'Tabla Resumen'!C5</f>
        <v>Integración con frameworks de tests unitarios (Junit, TestNG)</v>
      </c>
      <c r="D5" s="34" t="s">
        <v>71</v>
      </c>
      <c r="E5" s="45">
        <f t="shared" ref="E5:E17" si="0">VLOOKUP(D5,$D$21:$E$25,2,FALSE)</f>
        <v>1</v>
      </c>
      <c r="F5" s="37" t="s">
        <v>137</v>
      </c>
    </row>
    <row r="6" spans="2:6" ht="15" customHeight="1" thickBot="1" x14ac:dyDescent="0.3">
      <c r="B6" s="186"/>
      <c r="C6" s="44" t="str">
        <f>'Tabla Resumen'!C6</f>
        <v>Inyección de dependencias (CDI)</v>
      </c>
      <c r="D6" s="34" t="s">
        <v>71</v>
      </c>
      <c r="E6" s="45">
        <f t="shared" si="0"/>
        <v>1</v>
      </c>
      <c r="F6" s="37" t="s">
        <v>138</v>
      </c>
    </row>
    <row r="7" spans="2:6" ht="15" customHeight="1" thickBot="1" x14ac:dyDescent="0.3">
      <c r="B7" s="186"/>
      <c r="C7" s="44" t="str">
        <f>'Tabla Resumen'!C7</f>
        <v>Capa de presentación (Integración de WebDrivers o frameworks)</v>
      </c>
      <c r="D7" s="34" t="s">
        <v>279</v>
      </c>
      <c r="E7" s="45">
        <f t="shared" si="0"/>
        <v>0.75</v>
      </c>
      <c r="F7" s="37" t="s">
        <v>139</v>
      </c>
    </row>
    <row r="8" spans="2:6" ht="15" customHeight="1" thickBot="1" x14ac:dyDescent="0.3">
      <c r="B8" s="186"/>
      <c r="C8" s="44" t="str">
        <f>'Tabla Resumen'!C8</f>
        <v>Contenedores de aplicaciones</v>
      </c>
      <c r="D8" s="34" t="s">
        <v>71</v>
      </c>
      <c r="E8" s="45">
        <f t="shared" si="0"/>
        <v>1</v>
      </c>
      <c r="F8" s="37" t="s">
        <v>140</v>
      </c>
    </row>
    <row r="9" spans="2:6" ht="15" customHeight="1" thickBot="1" x14ac:dyDescent="0.3">
      <c r="B9" s="186"/>
      <c r="C9" s="44" t="str">
        <f>'Tabla Resumen'!C9</f>
        <v>Integración con frameworks de acceso a datos (Hibernate, JPA, myBatis...)</v>
      </c>
      <c r="D9" s="34" t="s">
        <v>71</v>
      </c>
      <c r="E9" s="45">
        <f t="shared" si="0"/>
        <v>1</v>
      </c>
      <c r="F9" s="37" t="s">
        <v>141</v>
      </c>
    </row>
    <row r="10" spans="2:6" ht="15" customHeight="1" thickBot="1" x14ac:dyDescent="0.3">
      <c r="B10" s="187"/>
      <c r="C10" s="46" t="str">
        <f>'Tabla Resumen'!C10</f>
        <v>Más utilidades</v>
      </c>
      <c r="D10" s="38" t="s">
        <v>69</v>
      </c>
      <c r="E10" s="47">
        <f t="shared" si="0"/>
        <v>0.5</v>
      </c>
      <c r="F10" s="39" t="s">
        <v>142</v>
      </c>
    </row>
    <row r="11" spans="2:6" ht="15" customHeight="1" thickTop="1" thickBot="1" x14ac:dyDescent="0.3">
      <c r="B11" s="185" t="str">
        <f>'Tabla Resumen'!$B$15</f>
        <v>Desarrollo</v>
      </c>
      <c r="C11" s="42" t="str">
        <f>'Tabla Resumen'!C15</f>
        <v>Herramientas para ayuda al desarrollo</v>
      </c>
      <c r="D11" s="48" t="s">
        <v>278</v>
      </c>
      <c r="E11" s="43">
        <f t="shared" si="0"/>
        <v>0.25</v>
      </c>
      <c r="F11" s="36" t="s">
        <v>143</v>
      </c>
    </row>
    <row r="12" spans="2:6" ht="15" customHeight="1" thickBot="1" x14ac:dyDescent="0.3">
      <c r="B12" s="187"/>
      <c r="C12" s="46" t="str">
        <f>'Tabla Resumen'!C16</f>
        <v>Herramientas de gestión y configuración de dependencias (Maven)</v>
      </c>
      <c r="D12" s="40" t="s">
        <v>71</v>
      </c>
      <c r="E12" s="49">
        <f t="shared" si="0"/>
        <v>1</v>
      </c>
      <c r="F12" s="39" t="s">
        <v>144</v>
      </c>
    </row>
    <row r="13" spans="2:6" ht="15" customHeight="1" thickTop="1" thickBot="1" x14ac:dyDescent="0.3">
      <c r="B13" s="91" t="str">
        <f>'Tabla Resumen'!$B$21</f>
        <v>Operación</v>
      </c>
      <c r="C13" s="50" t="str">
        <f>'Tabla Resumen'!$C$21</f>
        <v>Monitorización de los test (IDE o WEB)</v>
      </c>
      <c r="D13" s="51" t="s">
        <v>278</v>
      </c>
      <c r="E13" s="52">
        <f t="shared" si="0"/>
        <v>0.25</v>
      </c>
      <c r="F13" s="36" t="s">
        <v>143</v>
      </c>
    </row>
    <row r="14" spans="2:6" ht="15" customHeight="1" thickTop="1" thickBot="1" x14ac:dyDescent="0.3">
      <c r="B14" s="185" t="str">
        <f>'Tabla Resumen'!$B$27</f>
        <v>Soporte</v>
      </c>
      <c r="C14" s="42" t="str">
        <f>'Tabla Resumen'!C27</f>
        <v>Facilidad de uso/aprendizaje</v>
      </c>
      <c r="D14" s="48" t="s">
        <v>71</v>
      </c>
      <c r="E14" s="43">
        <f t="shared" si="0"/>
        <v>1</v>
      </c>
      <c r="F14" s="36" t="s">
        <v>145</v>
      </c>
    </row>
    <row r="15" spans="2:6" ht="15" customHeight="1" thickTop="1" thickBot="1" x14ac:dyDescent="0.3">
      <c r="B15" s="186"/>
      <c r="C15" s="63" t="str">
        <f>'Tabla Resumen'!C28</f>
        <v>Calidad de la documentación</v>
      </c>
      <c r="D15" s="64" t="s">
        <v>71</v>
      </c>
      <c r="E15" s="43">
        <f t="shared" si="0"/>
        <v>1</v>
      </c>
      <c r="F15" s="65" t="s">
        <v>256</v>
      </c>
    </row>
    <row r="16" spans="2:6" ht="15" customHeight="1" thickBot="1" x14ac:dyDescent="0.3">
      <c r="B16" s="186"/>
      <c r="C16" s="44" t="str">
        <f>'Tabla Resumen'!C29</f>
        <v>Entidades detrás del proyecto</v>
      </c>
      <c r="D16" s="53" t="s">
        <v>278</v>
      </c>
      <c r="E16" s="54">
        <f t="shared" si="0"/>
        <v>0.25</v>
      </c>
      <c r="F16" s="37" t="s">
        <v>146</v>
      </c>
    </row>
    <row r="17" spans="2:6" ht="15" customHeight="1" thickBot="1" x14ac:dyDescent="0.3">
      <c r="B17" s="187"/>
      <c r="C17" s="46" t="str">
        <f>'Tabla Resumen'!C30</f>
        <v>Evolución (evolución histórica y actividad actual)</v>
      </c>
      <c r="D17" s="55" t="s">
        <v>279</v>
      </c>
      <c r="E17" s="49">
        <f t="shared" si="0"/>
        <v>0.75</v>
      </c>
      <c r="F17" s="39" t="s">
        <v>147</v>
      </c>
    </row>
    <row r="18" spans="2:6" ht="16.5" thickTop="1" x14ac:dyDescent="0.25">
      <c r="B18" s="32"/>
      <c r="C18" s="33"/>
      <c r="D18" s="17"/>
      <c r="E18" s="17"/>
      <c r="F18" s="22"/>
    </row>
    <row r="19" spans="2:6" x14ac:dyDescent="0.25">
      <c r="B19" s="24"/>
      <c r="C19" s="31"/>
      <c r="D19" s="188" t="s">
        <v>66</v>
      </c>
      <c r="E19" s="188"/>
      <c r="F19" s="22"/>
    </row>
    <row r="20" spans="2:6" ht="15.75" thickBot="1" x14ac:dyDescent="0.3">
      <c r="C20" s="31"/>
      <c r="D20" s="178" t="s">
        <v>75</v>
      </c>
      <c r="E20" s="179"/>
      <c r="F20" s="93" t="s">
        <v>76</v>
      </c>
    </row>
    <row r="21" spans="2:6" x14ac:dyDescent="0.25">
      <c r="C21" s="31"/>
      <c r="D21" s="27" t="s">
        <v>70</v>
      </c>
      <c r="E21" s="57">
        <v>0</v>
      </c>
      <c r="F21" s="58" t="s">
        <v>77</v>
      </c>
    </row>
    <row r="22" spans="2:6" x14ac:dyDescent="0.25">
      <c r="B22" s="24"/>
      <c r="C22" s="31"/>
      <c r="D22" s="28" t="s">
        <v>278</v>
      </c>
      <c r="E22" s="59">
        <v>0.25</v>
      </c>
      <c r="F22" s="60" t="s">
        <v>78</v>
      </c>
    </row>
    <row r="23" spans="2:6" x14ac:dyDescent="0.25">
      <c r="B23" s="24"/>
      <c r="C23" s="31"/>
      <c r="D23" s="28" t="s">
        <v>69</v>
      </c>
      <c r="E23" s="59">
        <v>0.5</v>
      </c>
      <c r="F23" s="60" t="s">
        <v>79</v>
      </c>
    </row>
    <row r="24" spans="2:6" x14ac:dyDescent="0.25">
      <c r="B24" s="24"/>
      <c r="C24" s="31"/>
      <c r="D24" s="28" t="s">
        <v>279</v>
      </c>
      <c r="E24" s="59">
        <v>0.75</v>
      </c>
      <c r="F24" s="60" t="s">
        <v>80</v>
      </c>
    </row>
    <row r="25" spans="2:6" ht="15.75" thickBot="1" x14ac:dyDescent="0.3">
      <c r="B25" s="24"/>
      <c r="C25" s="31"/>
      <c r="D25" s="29" t="s">
        <v>71</v>
      </c>
      <c r="E25" s="61">
        <v>1</v>
      </c>
      <c r="F25" s="62" t="s">
        <v>72</v>
      </c>
    </row>
  </sheetData>
  <mergeCells count="7">
    <mergeCell ref="D20:E20"/>
    <mergeCell ref="D2:F2"/>
    <mergeCell ref="D3:E3"/>
    <mergeCell ref="B4:B10"/>
    <mergeCell ref="B11:B12"/>
    <mergeCell ref="B14:B17"/>
    <mergeCell ref="D19:E19"/>
  </mergeCells>
  <dataValidations count="1">
    <dataValidation type="list" allowBlank="1" showInputMessage="1" showErrorMessage="1" sqref="D4:D17">
      <formula1>$D$21:$D$25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3"/>
  <sheetViews>
    <sheetView showGridLines="0" zoomScale="70" zoomScaleNormal="70" workbookViewId="0">
      <selection activeCell="J12" sqref="J12"/>
    </sheetView>
  </sheetViews>
  <sheetFormatPr baseColWidth="10" defaultRowHeight="15" x14ac:dyDescent="0.25"/>
  <cols>
    <col min="1" max="1" width="4" customWidth="1"/>
    <col min="2" max="2" width="19.85546875" customWidth="1"/>
    <col min="3" max="3" width="65.7109375" customWidth="1"/>
    <col min="4" max="4" width="27" customWidth="1"/>
    <col min="5" max="5" width="5.85546875" bestFit="1" customWidth="1"/>
    <col min="6" max="6" width="17.42578125" customWidth="1"/>
    <col min="7" max="7" width="6.28515625" customWidth="1"/>
    <col min="8" max="8" width="13.28515625" customWidth="1"/>
    <col min="9" max="9" width="5.85546875" bestFit="1" customWidth="1"/>
    <col min="10" max="10" width="14.42578125" customWidth="1"/>
    <col min="11" max="11" width="5.85546875" bestFit="1" customWidth="1"/>
    <col min="12" max="12" width="15.5703125" customWidth="1"/>
    <col min="13" max="13" width="5.85546875" bestFit="1" customWidth="1"/>
    <col min="14" max="14" width="13.5703125" customWidth="1"/>
    <col min="16" max="16" width="9.28515625" customWidth="1"/>
    <col min="18" max="18" width="9.42578125" bestFit="1" customWidth="1"/>
    <col min="20" max="20" width="9.42578125" bestFit="1" customWidth="1"/>
    <col min="22" max="22" width="9.42578125" bestFit="1" customWidth="1"/>
    <col min="24" max="24" width="9.42578125" bestFit="1" customWidth="1"/>
    <col min="26" max="26" width="9.42578125" bestFit="1" customWidth="1"/>
    <col min="28" max="28" width="9.42578125" bestFit="1" customWidth="1"/>
    <col min="30" max="30" width="9.42578125" bestFit="1" customWidth="1"/>
    <col min="32" max="32" width="9.42578125" bestFit="1" customWidth="1"/>
  </cols>
  <sheetData>
    <row r="1" spans="1:32" ht="15.75" thickBot="1" x14ac:dyDescent="0.3"/>
    <row r="2" spans="1:32" ht="19.5" customHeight="1" thickBot="1" x14ac:dyDescent="0.3">
      <c r="B2" s="9"/>
      <c r="D2" s="11"/>
      <c r="E2" s="164" t="str">
        <f>Arquillian!$D$2</f>
        <v>Arquillian</v>
      </c>
      <c r="F2" s="165"/>
      <c r="G2" s="164" t="str">
        <f>Cactus!$D$2</f>
        <v>Cactus</v>
      </c>
      <c r="H2" s="165"/>
      <c r="I2" s="164" t="str">
        <f>Unitils!$D$2</f>
        <v>Unitils</v>
      </c>
      <c r="J2" s="165"/>
      <c r="K2" s="164" t="str">
        <f>FitNesse!$D$2</f>
        <v>FitNesse</v>
      </c>
      <c r="L2" s="165"/>
      <c r="M2" s="164" t="str">
        <f>Needle!$D$2</f>
        <v>Needle</v>
      </c>
      <c r="N2" s="165"/>
      <c r="O2" s="164" t="str">
        <f>'Cucumber JVM '!$D$2</f>
        <v>Cucumber JVM</v>
      </c>
      <c r="P2" s="165"/>
      <c r="Q2" s="164" t="str">
        <f>'DbUnit '!$D$2</f>
        <v>DbUnit</v>
      </c>
      <c r="R2" s="165"/>
      <c r="S2" s="164" t="str">
        <f>'JMeter '!$D$2</f>
        <v>JMeter</v>
      </c>
      <c r="T2" s="165"/>
      <c r="U2" s="164" t="str">
        <f>'Jnario '!$D$2</f>
        <v>Jnario</v>
      </c>
      <c r="V2" s="165"/>
      <c r="W2" s="164" t="str">
        <f>'PaxEXAM '!$D$2</f>
        <v>PaxEXAM</v>
      </c>
      <c r="X2" s="165"/>
      <c r="Y2" s="164" t="str">
        <f>'SpryTest '!$D$2</f>
        <v>SpryTest</v>
      </c>
      <c r="Z2" s="165"/>
      <c r="AA2" s="164" t="str">
        <f>'TestNG '!$D$2</f>
        <v>TestNG</v>
      </c>
      <c r="AB2" s="165"/>
      <c r="AC2" s="164" t="str">
        <f>UISpec4J!$D$2</f>
        <v>UISpec4J</v>
      </c>
      <c r="AD2" s="165"/>
      <c r="AE2" s="164" t="str">
        <f>'SureAssert UC'!$D$2</f>
        <v>SureAssert UC</v>
      </c>
      <c r="AF2" s="165"/>
    </row>
    <row r="3" spans="1:32" ht="18.75" customHeight="1" thickBot="1" x14ac:dyDescent="0.3">
      <c r="B3" s="80" t="s">
        <v>73</v>
      </c>
      <c r="C3" s="81" t="s">
        <v>67</v>
      </c>
      <c r="D3" s="82" t="s">
        <v>63</v>
      </c>
      <c r="E3" s="168" t="s">
        <v>68</v>
      </c>
      <c r="F3" s="167"/>
      <c r="G3" s="172" t="s">
        <v>68</v>
      </c>
      <c r="H3" s="167"/>
      <c r="I3" s="166" t="s">
        <v>68</v>
      </c>
      <c r="J3" s="167"/>
      <c r="K3" s="166" t="s">
        <v>68</v>
      </c>
      <c r="L3" s="167"/>
      <c r="M3" s="166" t="s">
        <v>68</v>
      </c>
      <c r="N3" s="167"/>
      <c r="O3" s="166" t="s">
        <v>68</v>
      </c>
      <c r="P3" s="167"/>
      <c r="Q3" s="166" t="s">
        <v>68</v>
      </c>
      <c r="R3" s="167"/>
      <c r="S3" s="166" t="s">
        <v>68</v>
      </c>
      <c r="T3" s="167"/>
      <c r="U3" s="166" t="s">
        <v>68</v>
      </c>
      <c r="V3" s="167"/>
      <c r="W3" s="166" t="s">
        <v>68</v>
      </c>
      <c r="X3" s="167"/>
      <c r="Y3" s="166" t="s">
        <v>68</v>
      </c>
      <c r="Z3" s="167"/>
      <c r="AA3" s="166" t="s">
        <v>68</v>
      </c>
      <c r="AB3" s="167"/>
      <c r="AC3" s="166" t="s">
        <v>68</v>
      </c>
      <c r="AD3" s="167"/>
      <c r="AE3" s="166" t="s">
        <v>68</v>
      </c>
      <c r="AF3" s="167"/>
    </row>
    <row r="4" spans="1:32" ht="15.75" customHeight="1" thickBot="1" x14ac:dyDescent="0.3">
      <c r="B4" s="169" t="s">
        <v>56</v>
      </c>
      <c r="C4" s="72" t="s">
        <v>65</v>
      </c>
      <c r="D4" s="99">
        <v>3</v>
      </c>
      <c r="E4" s="73">
        <f>Arquillian!$E4</f>
        <v>1</v>
      </c>
      <c r="F4" s="13">
        <f t="shared" ref="F4:F10" si="0">$D4*E4</f>
        <v>3</v>
      </c>
      <c r="G4" s="12">
        <f>Cactus!$E4</f>
        <v>0</v>
      </c>
      <c r="H4" s="13">
        <f t="shared" ref="H4:H10" si="1">$D4*G4</f>
        <v>0</v>
      </c>
      <c r="I4" s="12">
        <f>Unitils!$E4</f>
        <v>1</v>
      </c>
      <c r="J4" s="13">
        <f t="shared" ref="J4:J10" si="2">$D4*I4</f>
        <v>3</v>
      </c>
      <c r="K4" s="12">
        <f>FitNesse!$E4</f>
        <v>1</v>
      </c>
      <c r="L4" s="13">
        <f t="shared" ref="L4:L10" si="3">$D4*K4</f>
        <v>3</v>
      </c>
      <c r="M4" s="12">
        <f>Needle!$E4</f>
        <v>0</v>
      </c>
      <c r="N4" s="13">
        <f t="shared" ref="N4:N10" si="4">$D4*M4</f>
        <v>0</v>
      </c>
      <c r="O4" s="12">
        <f>'Cucumber JVM '!$E4</f>
        <v>1</v>
      </c>
      <c r="P4" s="13">
        <f t="shared" ref="P4:P10" si="5">$D4*O4</f>
        <v>3</v>
      </c>
      <c r="Q4" s="12">
        <f>'DbUnit '!$E4</f>
        <v>1</v>
      </c>
      <c r="R4" s="13">
        <f t="shared" ref="R4:R10" si="6">$D4*Q4</f>
        <v>3</v>
      </c>
      <c r="S4" s="12">
        <f>'JMeter '!$E4</f>
        <v>0.5</v>
      </c>
      <c r="T4" s="13">
        <f t="shared" ref="T4:T10" si="7">$D4*S4</f>
        <v>1.5</v>
      </c>
      <c r="U4" s="12">
        <f>'Jnario '!$E4</f>
        <v>0</v>
      </c>
      <c r="V4" s="13">
        <f t="shared" ref="V4:V10" si="8">$D4*U4</f>
        <v>0</v>
      </c>
      <c r="W4" s="12">
        <f>'PaxEXAM '!$E4</f>
        <v>1</v>
      </c>
      <c r="X4" s="13">
        <f t="shared" ref="X4:X10" si="9">$D4*W4</f>
        <v>3</v>
      </c>
      <c r="Y4" s="12">
        <f>'SpryTest '!$E4</f>
        <v>0</v>
      </c>
      <c r="Z4" s="13">
        <f t="shared" ref="Z4:Z10" si="10">$D4*Y4</f>
        <v>0</v>
      </c>
      <c r="AA4" s="12">
        <f>'TestNG '!$E4</f>
        <v>1</v>
      </c>
      <c r="AB4" s="13">
        <f t="shared" ref="AB4:AB10" si="11">$D4*AA4</f>
        <v>3</v>
      </c>
      <c r="AC4" s="12">
        <f>UISpec4J!$E4</f>
        <v>0.5</v>
      </c>
      <c r="AD4" s="13">
        <f t="shared" ref="AD4:AD10" si="12">$D4*AC4</f>
        <v>1.5</v>
      </c>
      <c r="AE4" s="12">
        <f>'SureAssert UC'!$E4</f>
        <v>0</v>
      </c>
      <c r="AF4" s="13">
        <f t="shared" ref="AF4:AF10" si="13">$D4*AE4</f>
        <v>0</v>
      </c>
    </row>
    <row r="5" spans="1:32" ht="15.75" customHeight="1" thickBot="1" x14ac:dyDescent="0.3">
      <c r="B5" s="170"/>
      <c r="C5" s="72" t="s">
        <v>253</v>
      </c>
      <c r="D5" s="100">
        <v>3</v>
      </c>
      <c r="E5" s="74">
        <f>Arquillian!$E5</f>
        <v>1</v>
      </c>
      <c r="F5" s="13">
        <f t="shared" si="0"/>
        <v>3</v>
      </c>
      <c r="G5" s="12">
        <f>Cactus!$E5</f>
        <v>0.25</v>
      </c>
      <c r="H5" s="13">
        <f t="shared" si="1"/>
        <v>0.75</v>
      </c>
      <c r="I5" s="12">
        <f>Unitils!$E5</f>
        <v>1</v>
      </c>
      <c r="J5" s="13">
        <f t="shared" si="2"/>
        <v>3</v>
      </c>
      <c r="K5" s="12">
        <f>FitNesse!$E5</f>
        <v>0.5</v>
      </c>
      <c r="L5" s="13">
        <f t="shared" si="3"/>
        <v>1.5</v>
      </c>
      <c r="M5" s="12">
        <f>Needle!$E5</f>
        <v>1</v>
      </c>
      <c r="N5" s="13">
        <f t="shared" si="4"/>
        <v>3</v>
      </c>
      <c r="O5" s="12">
        <f>'Cucumber JVM '!$E5</f>
        <v>1</v>
      </c>
      <c r="P5" s="13">
        <f t="shared" si="5"/>
        <v>3</v>
      </c>
      <c r="Q5" s="12">
        <f>'DbUnit '!$E5</f>
        <v>0.5</v>
      </c>
      <c r="R5" s="13">
        <f t="shared" si="6"/>
        <v>1.5</v>
      </c>
      <c r="S5" s="12">
        <f>'JMeter '!$E5</f>
        <v>0</v>
      </c>
      <c r="T5" s="13">
        <f t="shared" si="7"/>
        <v>0</v>
      </c>
      <c r="U5" s="12">
        <f>'Jnario '!$E5</f>
        <v>0.5</v>
      </c>
      <c r="V5" s="13">
        <f t="shared" si="8"/>
        <v>1.5</v>
      </c>
      <c r="W5" s="12">
        <f>'PaxEXAM '!$E5</f>
        <v>1</v>
      </c>
      <c r="X5" s="13">
        <f t="shared" si="9"/>
        <v>3</v>
      </c>
      <c r="Y5" s="12">
        <f>'SpryTest '!$E5</f>
        <v>0.5</v>
      </c>
      <c r="Z5" s="13">
        <f t="shared" si="10"/>
        <v>1.5</v>
      </c>
      <c r="AA5" s="12">
        <f>'TestNG '!$E5</f>
        <v>1</v>
      </c>
      <c r="AB5" s="13">
        <f t="shared" si="11"/>
        <v>3</v>
      </c>
      <c r="AC5" s="12">
        <f>UISpec4J!$E5</f>
        <v>1</v>
      </c>
      <c r="AD5" s="13">
        <f t="shared" si="12"/>
        <v>3</v>
      </c>
      <c r="AE5" s="12">
        <f>'SureAssert UC'!$E5</f>
        <v>0.5</v>
      </c>
      <c r="AF5" s="13">
        <f t="shared" si="13"/>
        <v>1.5</v>
      </c>
    </row>
    <row r="6" spans="1:32" ht="15.75" customHeight="1" thickBot="1" x14ac:dyDescent="0.3">
      <c r="B6" s="170"/>
      <c r="C6" s="72" t="s">
        <v>53</v>
      </c>
      <c r="D6" s="100">
        <v>1</v>
      </c>
      <c r="E6" s="74">
        <f>Arquillian!$E6</f>
        <v>1</v>
      </c>
      <c r="F6" s="13">
        <f t="shared" si="0"/>
        <v>1</v>
      </c>
      <c r="G6" s="12">
        <f>Cactus!$E6</f>
        <v>0</v>
      </c>
      <c r="H6" s="13">
        <f t="shared" si="1"/>
        <v>0</v>
      </c>
      <c r="I6" s="12">
        <f>Unitils!$E6</f>
        <v>1</v>
      </c>
      <c r="J6" s="13">
        <f t="shared" si="2"/>
        <v>1</v>
      </c>
      <c r="K6" s="12">
        <f>FitNesse!$E6</f>
        <v>0.5</v>
      </c>
      <c r="L6" s="13">
        <f t="shared" si="3"/>
        <v>0.5</v>
      </c>
      <c r="M6" s="12">
        <f>Needle!$E6</f>
        <v>0.75</v>
      </c>
      <c r="N6" s="13">
        <f t="shared" si="4"/>
        <v>0.75</v>
      </c>
      <c r="O6" s="12">
        <f>'Cucumber JVM '!$E6</f>
        <v>1</v>
      </c>
      <c r="P6" s="13">
        <f t="shared" si="5"/>
        <v>1</v>
      </c>
      <c r="Q6" s="12">
        <f>'DbUnit '!$E6</f>
        <v>0.25</v>
      </c>
      <c r="R6" s="13">
        <f t="shared" si="6"/>
        <v>0.25</v>
      </c>
      <c r="S6" s="12">
        <f>'JMeter '!$E6</f>
        <v>0</v>
      </c>
      <c r="T6" s="13">
        <f t="shared" si="7"/>
        <v>0</v>
      </c>
      <c r="U6" s="12">
        <f>'Jnario '!$E6</f>
        <v>0</v>
      </c>
      <c r="V6" s="13">
        <f t="shared" si="8"/>
        <v>0</v>
      </c>
      <c r="W6" s="12">
        <f>'PaxEXAM '!$E6</f>
        <v>1</v>
      </c>
      <c r="X6" s="13">
        <f t="shared" si="9"/>
        <v>1</v>
      </c>
      <c r="Y6" s="12">
        <f>'SpryTest '!$E6</f>
        <v>0</v>
      </c>
      <c r="Z6" s="13">
        <f t="shared" si="10"/>
        <v>0</v>
      </c>
      <c r="AA6" s="12">
        <f>'TestNG '!$E6</f>
        <v>1</v>
      </c>
      <c r="AB6" s="13">
        <f t="shared" si="11"/>
        <v>1</v>
      </c>
      <c r="AC6" s="12">
        <f>UISpec4J!$E6</f>
        <v>0.5</v>
      </c>
      <c r="AD6" s="13">
        <f t="shared" si="12"/>
        <v>0.5</v>
      </c>
      <c r="AE6" s="12">
        <f>'SureAssert UC'!$E6</f>
        <v>0</v>
      </c>
      <c r="AF6" s="13">
        <f t="shared" si="13"/>
        <v>0</v>
      </c>
    </row>
    <row r="7" spans="1:32" ht="15.75" customHeight="1" thickBot="1" x14ac:dyDescent="0.3">
      <c r="B7" s="170"/>
      <c r="C7" s="72" t="s">
        <v>260</v>
      </c>
      <c r="D7" s="101">
        <v>2</v>
      </c>
      <c r="E7" s="74">
        <f>Arquillian!$E7</f>
        <v>1</v>
      </c>
      <c r="F7" s="13">
        <f t="shared" si="0"/>
        <v>2</v>
      </c>
      <c r="G7" s="12">
        <f>Cactus!$E7</f>
        <v>0.75</v>
      </c>
      <c r="H7" s="13">
        <f t="shared" si="1"/>
        <v>1.5</v>
      </c>
      <c r="I7" s="12">
        <f>Unitils!$E7</f>
        <v>0.75</v>
      </c>
      <c r="J7" s="13">
        <f t="shared" si="2"/>
        <v>1.5</v>
      </c>
      <c r="K7" s="12">
        <f>FitNesse!$E7</f>
        <v>0.75</v>
      </c>
      <c r="L7" s="13">
        <f t="shared" si="3"/>
        <v>1.5</v>
      </c>
      <c r="M7" s="12">
        <f>Needle!$E7</f>
        <v>0.5</v>
      </c>
      <c r="N7" s="13">
        <f t="shared" si="4"/>
        <v>1</v>
      </c>
      <c r="O7" s="12">
        <f>'Cucumber JVM '!$E7</f>
        <v>1</v>
      </c>
      <c r="P7" s="13">
        <f t="shared" si="5"/>
        <v>2</v>
      </c>
      <c r="Q7" s="12">
        <f>'DbUnit '!$E7</f>
        <v>0</v>
      </c>
      <c r="R7" s="13">
        <f t="shared" si="6"/>
        <v>0</v>
      </c>
      <c r="S7" s="12">
        <f>'JMeter '!$E7</f>
        <v>1</v>
      </c>
      <c r="T7" s="13">
        <f t="shared" si="7"/>
        <v>2</v>
      </c>
      <c r="U7" s="12">
        <f>'Jnario '!$E7</f>
        <v>0.25</v>
      </c>
      <c r="V7" s="13">
        <f t="shared" si="8"/>
        <v>0.5</v>
      </c>
      <c r="W7" s="12">
        <f>'PaxEXAM '!$E7</f>
        <v>0.5</v>
      </c>
      <c r="X7" s="13">
        <f t="shared" si="9"/>
        <v>1</v>
      </c>
      <c r="Y7" s="12">
        <f>'SpryTest '!$E7</f>
        <v>0</v>
      </c>
      <c r="Z7" s="13">
        <f t="shared" si="10"/>
        <v>0</v>
      </c>
      <c r="AA7" s="12">
        <f>'TestNG '!$E7</f>
        <v>0.75</v>
      </c>
      <c r="AB7" s="13">
        <f t="shared" si="11"/>
        <v>1.5</v>
      </c>
      <c r="AC7" s="12">
        <f>UISpec4J!$E7</f>
        <v>1</v>
      </c>
      <c r="AD7" s="13">
        <f t="shared" si="12"/>
        <v>2</v>
      </c>
      <c r="AE7" s="12">
        <f>'SureAssert UC'!$E7</f>
        <v>0</v>
      </c>
      <c r="AF7" s="13">
        <f t="shared" si="13"/>
        <v>0</v>
      </c>
    </row>
    <row r="8" spans="1:32" ht="15.75" customHeight="1" thickBot="1" x14ac:dyDescent="0.3">
      <c r="B8" s="170"/>
      <c r="C8" s="72" t="s">
        <v>251</v>
      </c>
      <c r="D8" s="101">
        <v>3</v>
      </c>
      <c r="E8" s="74">
        <f>Arquillian!$E8</f>
        <v>1</v>
      </c>
      <c r="F8" s="13">
        <f t="shared" si="0"/>
        <v>3</v>
      </c>
      <c r="G8" s="12">
        <f>Cactus!$E8</f>
        <v>1</v>
      </c>
      <c r="H8" s="13">
        <f t="shared" si="1"/>
        <v>3</v>
      </c>
      <c r="I8" s="12">
        <f>Unitils!$E8</f>
        <v>1</v>
      </c>
      <c r="J8" s="13">
        <f t="shared" si="2"/>
        <v>3</v>
      </c>
      <c r="K8" s="12">
        <f>FitNesse!$E8</f>
        <v>0</v>
      </c>
      <c r="L8" s="13">
        <f t="shared" si="3"/>
        <v>0</v>
      </c>
      <c r="M8" s="12">
        <f>Needle!$E8</f>
        <v>0</v>
      </c>
      <c r="N8" s="13">
        <f t="shared" si="4"/>
        <v>0</v>
      </c>
      <c r="O8" s="12">
        <f>'Cucumber JVM '!$E8</f>
        <v>1</v>
      </c>
      <c r="P8" s="13">
        <f t="shared" si="5"/>
        <v>3</v>
      </c>
      <c r="Q8" s="12">
        <f>'DbUnit '!$E8</f>
        <v>0</v>
      </c>
      <c r="R8" s="13">
        <f t="shared" si="6"/>
        <v>0</v>
      </c>
      <c r="S8" s="12">
        <f>'JMeter '!$E8</f>
        <v>0</v>
      </c>
      <c r="T8" s="13">
        <f t="shared" si="7"/>
        <v>0</v>
      </c>
      <c r="U8" s="12">
        <f>'Jnario '!$E8</f>
        <v>0</v>
      </c>
      <c r="V8" s="13">
        <f>$D8*U8</f>
        <v>0</v>
      </c>
      <c r="W8" s="12">
        <f>'PaxEXAM '!$E8</f>
        <v>1</v>
      </c>
      <c r="X8" s="13">
        <f t="shared" si="9"/>
        <v>3</v>
      </c>
      <c r="Y8" s="12">
        <f>'SpryTest '!$E8</f>
        <v>1</v>
      </c>
      <c r="Z8" s="13">
        <f t="shared" si="10"/>
        <v>3</v>
      </c>
      <c r="AA8" s="12">
        <f>'TestNG '!$E8</f>
        <v>1</v>
      </c>
      <c r="AB8" s="13">
        <f t="shared" si="11"/>
        <v>3</v>
      </c>
      <c r="AC8" s="12">
        <f>UISpec4J!$E8</f>
        <v>0</v>
      </c>
      <c r="AD8" s="13">
        <f t="shared" si="12"/>
        <v>0</v>
      </c>
      <c r="AE8" s="12">
        <f>'SureAssert UC'!$E8</f>
        <v>0</v>
      </c>
      <c r="AF8" s="13">
        <f t="shared" si="13"/>
        <v>0</v>
      </c>
    </row>
    <row r="9" spans="1:32" ht="30.75" thickBot="1" x14ac:dyDescent="0.3">
      <c r="A9" s="25"/>
      <c r="B9" s="170"/>
      <c r="C9" s="72" t="s">
        <v>255</v>
      </c>
      <c r="D9" s="100">
        <v>3</v>
      </c>
      <c r="E9" s="74">
        <f>Arquillian!$E9</f>
        <v>0.5</v>
      </c>
      <c r="F9" s="13">
        <f t="shared" si="0"/>
        <v>1.5</v>
      </c>
      <c r="G9" s="12">
        <f>Cactus!$E9</f>
        <v>0</v>
      </c>
      <c r="H9" s="13">
        <f t="shared" si="1"/>
        <v>0</v>
      </c>
      <c r="I9" s="12">
        <f>Unitils!$E9</f>
        <v>1</v>
      </c>
      <c r="J9" s="13">
        <f t="shared" si="2"/>
        <v>3</v>
      </c>
      <c r="K9" s="12">
        <f>FitNesse!$E9</f>
        <v>1</v>
      </c>
      <c r="L9" s="13">
        <f t="shared" si="3"/>
        <v>3</v>
      </c>
      <c r="M9" s="12">
        <f>Needle!$E9</f>
        <v>1</v>
      </c>
      <c r="N9" s="13">
        <f t="shared" si="4"/>
        <v>3</v>
      </c>
      <c r="O9" s="12">
        <f>'Cucumber JVM '!$E9</f>
        <v>0.5</v>
      </c>
      <c r="P9" s="13">
        <f t="shared" si="5"/>
        <v>1.5</v>
      </c>
      <c r="Q9" s="12">
        <f>'DbUnit '!$E9</f>
        <v>1</v>
      </c>
      <c r="R9" s="13">
        <f t="shared" si="6"/>
        <v>3</v>
      </c>
      <c r="S9" s="12">
        <f>'JMeter '!$E9</f>
        <v>1</v>
      </c>
      <c r="T9" s="13">
        <f t="shared" si="7"/>
        <v>3</v>
      </c>
      <c r="U9" s="12">
        <f>'Jnario '!$E9</f>
        <v>0</v>
      </c>
      <c r="V9" s="13">
        <f>$D9*U9</f>
        <v>0</v>
      </c>
      <c r="W9" s="12">
        <f>'PaxEXAM '!$E9</f>
        <v>0.75</v>
      </c>
      <c r="X9" s="13">
        <f t="shared" si="9"/>
        <v>2.25</v>
      </c>
      <c r="Y9" s="12">
        <f>'SpryTest '!$E9</f>
        <v>0</v>
      </c>
      <c r="Z9" s="13">
        <f t="shared" si="10"/>
        <v>0</v>
      </c>
      <c r="AA9" s="12">
        <f>'TestNG '!$E9</f>
        <v>0.5</v>
      </c>
      <c r="AB9" s="13">
        <f t="shared" si="11"/>
        <v>1.5</v>
      </c>
      <c r="AC9" s="12">
        <f>UISpec4J!$E9</f>
        <v>0.25</v>
      </c>
      <c r="AD9" s="13">
        <f t="shared" si="12"/>
        <v>0.75</v>
      </c>
      <c r="AE9" s="12">
        <f>'SureAssert UC'!$E9</f>
        <v>0</v>
      </c>
      <c r="AF9" s="13">
        <f t="shared" si="13"/>
        <v>0</v>
      </c>
    </row>
    <row r="10" spans="1:32" ht="15.75" customHeight="1" thickBot="1" x14ac:dyDescent="0.3">
      <c r="A10" s="25"/>
      <c r="B10" s="170"/>
      <c r="C10" s="72" t="s">
        <v>99</v>
      </c>
      <c r="D10" s="100">
        <v>1</v>
      </c>
      <c r="E10" s="75">
        <f>Arquillian!$E10</f>
        <v>1</v>
      </c>
      <c r="F10" s="13">
        <f t="shared" si="0"/>
        <v>1</v>
      </c>
      <c r="G10" s="12">
        <f>Cactus!$E10</f>
        <v>0.25</v>
      </c>
      <c r="H10" s="13">
        <f t="shared" si="1"/>
        <v>0.25</v>
      </c>
      <c r="I10" s="12">
        <f>Unitils!$E10</f>
        <v>0.5</v>
      </c>
      <c r="J10" s="13">
        <f t="shared" si="2"/>
        <v>0.5</v>
      </c>
      <c r="K10" s="12">
        <f>FitNesse!$E10</f>
        <v>0.75</v>
      </c>
      <c r="L10" s="13">
        <f t="shared" si="3"/>
        <v>0.75</v>
      </c>
      <c r="M10" s="12">
        <f>Needle!$E10</f>
        <v>0.75</v>
      </c>
      <c r="N10" s="13">
        <f t="shared" si="4"/>
        <v>0.75</v>
      </c>
      <c r="O10" s="12">
        <f>'Cucumber JVM '!$E10</f>
        <v>1</v>
      </c>
      <c r="P10" s="13">
        <f t="shared" si="5"/>
        <v>1</v>
      </c>
      <c r="Q10" s="12">
        <f>'DbUnit '!$E10</f>
        <v>0.5</v>
      </c>
      <c r="R10" s="13">
        <f t="shared" si="6"/>
        <v>0.5</v>
      </c>
      <c r="S10" s="12">
        <f>'JMeter '!$E10</f>
        <v>0.5</v>
      </c>
      <c r="T10" s="13">
        <f t="shared" si="7"/>
        <v>0.5</v>
      </c>
      <c r="U10" s="12">
        <f>'Jnario '!$E10</f>
        <v>0</v>
      </c>
      <c r="V10" s="13">
        <f t="shared" si="8"/>
        <v>0</v>
      </c>
      <c r="W10" s="12">
        <f>'PaxEXAM '!$E10</f>
        <v>0.5</v>
      </c>
      <c r="X10" s="13">
        <f t="shared" si="9"/>
        <v>0.5</v>
      </c>
      <c r="Y10" s="12">
        <f>'SpryTest '!$E10</f>
        <v>0.75</v>
      </c>
      <c r="Z10" s="13">
        <f t="shared" si="10"/>
        <v>0.75</v>
      </c>
      <c r="AA10" s="12">
        <f>'TestNG '!$E10</f>
        <v>0.75</v>
      </c>
      <c r="AB10" s="13">
        <f t="shared" si="11"/>
        <v>0.75</v>
      </c>
      <c r="AC10" s="12">
        <f>UISpec4J!$E10</f>
        <v>0.25</v>
      </c>
      <c r="AD10" s="13">
        <f t="shared" si="12"/>
        <v>0.25</v>
      </c>
      <c r="AE10" s="12">
        <f>'SureAssert UC'!$E10</f>
        <v>0.5</v>
      </c>
      <c r="AF10" s="13">
        <f t="shared" si="13"/>
        <v>0.5</v>
      </c>
    </row>
    <row r="11" spans="1:32" ht="15.75" thickBot="1" x14ac:dyDescent="0.3">
      <c r="A11" s="25"/>
      <c r="B11" s="171"/>
      <c r="C11" s="83"/>
      <c r="D11" s="84">
        <f>SUM(D4:D10)</f>
        <v>16</v>
      </c>
      <c r="E11" s="78"/>
      <c r="F11" s="79">
        <f>+SUM(F4:F10)/SUM($D4:$D10)</f>
        <v>0.90625</v>
      </c>
      <c r="G11" s="78"/>
      <c r="H11" s="79">
        <f>+SUM(H4:H10)/SUM($D4:$D10)</f>
        <v>0.34375</v>
      </c>
      <c r="I11" s="78"/>
      <c r="J11" s="79">
        <f>+SUM(J4:J10)/SUM($D4:$D10)</f>
        <v>0.9375</v>
      </c>
      <c r="K11" s="78"/>
      <c r="L11" s="79">
        <f>+SUM(L4:L10)/SUM($D4:$D10)</f>
        <v>0.640625</v>
      </c>
      <c r="M11" s="78"/>
      <c r="N11" s="79">
        <f>+SUM(N4:N10)/SUM($D4:$D10)</f>
        <v>0.53125</v>
      </c>
      <c r="O11" s="78"/>
      <c r="P11" s="79">
        <f>+SUM(P4:P10)/SUM($D4:$D10)</f>
        <v>0.90625</v>
      </c>
      <c r="Q11" s="78"/>
      <c r="R11" s="79">
        <f>+SUM(R4:R10)/SUM($D4:$D10)</f>
        <v>0.515625</v>
      </c>
      <c r="S11" s="78"/>
      <c r="T11" s="79">
        <f>+SUM(T4:T10)/SUM($D4:$D10)</f>
        <v>0.4375</v>
      </c>
      <c r="U11" s="78"/>
      <c r="V11" s="79">
        <f>+SUM(V4:V10)/SUM($D4:$D10)</f>
        <v>0.125</v>
      </c>
      <c r="W11" s="78"/>
      <c r="X11" s="79">
        <f>+SUM(X4:X10)/SUM($D4:$D10)</f>
        <v>0.859375</v>
      </c>
      <c r="Y11" s="78"/>
      <c r="Z11" s="79">
        <f>+SUM(Z4:Z10)/SUM($D4:$D10)</f>
        <v>0.328125</v>
      </c>
      <c r="AA11" s="78"/>
      <c r="AB11" s="79">
        <f>+SUM(AB4:AB10)/SUM($D4:$D10)</f>
        <v>0.859375</v>
      </c>
      <c r="AC11" s="78"/>
      <c r="AD11" s="79">
        <f>+SUM(AD4:AD10)/SUM($D4:$D10)</f>
        <v>0.5</v>
      </c>
      <c r="AE11" s="78"/>
      <c r="AF11" s="79">
        <f>+SUM(AF4:AF10)/SUM($D4:$D10)</f>
        <v>0.125</v>
      </c>
    </row>
    <row r="12" spans="1:32" ht="15.75" thickBot="1" x14ac:dyDescent="0.3">
      <c r="A12" s="26"/>
      <c r="B12" s="14"/>
      <c r="C12" s="15"/>
      <c r="D12" s="16"/>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row>
    <row r="13" spans="1:32" ht="18.75" thickBot="1" x14ac:dyDescent="0.3">
      <c r="A13" s="25"/>
      <c r="B13" s="9"/>
      <c r="C13" s="10"/>
      <c r="D13" s="11"/>
      <c r="E13" s="164" t="str">
        <f>Arquillian!$D$2</f>
        <v>Arquillian</v>
      </c>
      <c r="F13" s="165"/>
      <c r="G13" s="164" t="str">
        <f>Cactus!$D$2</f>
        <v>Cactus</v>
      </c>
      <c r="H13" s="165"/>
      <c r="I13" s="164" t="str">
        <f>Unitils!$D$2</f>
        <v>Unitils</v>
      </c>
      <c r="J13" s="165"/>
      <c r="K13" s="164" t="str">
        <f>FitNesse!$D$2</f>
        <v>FitNesse</v>
      </c>
      <c r="L13" s="165"/>
      <c r="M13" s="164" t="str">
        <f>Needle!$D$2</f>
        <v>Needle</v>
      </c>
      <c r="N13" s="165"/>
      <c r="O13" s="164" t="str">
        <f>'Cucumber JVM '!$D$2</f>
        <v>Cucumber JVM</v>
      </c>
      <c r="P13" s="165"/>
      <c r="Q13" s="164" t="str">
        <f>'DbUnit '!$D$2</f>
        <v>DbUnit</v>
      </c>
      <c r="R13" s="165"/>
      <c r="S13" s="164" t="str">
        <f>'JMeter '!$D$2</f>
        <v>JMeter</v>
      </c>
      <c r="T13" s="165"/>
      <c r="U13" s="164" t="str">
        <f>'Jnario '!$D$2</f>
        <v>Jnario</v>
      </c>
      <c r="V13" s="165"/>
      <c r="W13" s="164" t="str">
        <f>'PaxEXAM '!$D$2</f>
        <v>PaxEXAM</v>
      </c>
      <c r="X13" s="165"/>
      <c r="Y13" s="164" t="str">
        <f>'SpryTest '!$D$2</f>
        <v>SpryTest</v>
      </c>
      <c r="Z13" s="165"/>
      <c r="AA13" s="164" t="str">
        <f>'TestNG '!$D$2</f>
        <v>TestNG</v>
      </c>
      <c r="AB13" s="165"/>
      <c r="AC13" s="164" t="str">
        <f>UISpec4J!$D$2</f>
        <v>UISpec4J</v>
      </c>
      <c r="AD13" s="165"/>
      <c r="AE13" s="164" t="str">
        <f>'SureAssert UC'!$D$2</f>
        <v>SureAssert UC</v>
      </c>
      <c r="AF13" s="165"/>
    </row>
    <row r="14" spans="1:32" ht="18.75" customHeight="1" thickBot="1" x14ac:dyDescent="0.3">
      <c r="A14" s="25"/>
      <c r="B14" s="85" t="s">
        <v>73</v>
      </c>
      <c r="C14" s="82" t="s">
        <v>67</v>
      </c>
      <c r="D14" s="86" t="s">
        <v>63</v>
      </c>
      <c r="E14" s="168" t="s">
        <v>68</v>
      </c>
      <c r="F14" s="167"/>
      <c r="G14" s="166" t="s">
        <v>68</v>
      </c>
      <c r="H14" s="167"/>
      <c r="I14" s="166" t="s">
        <v>68</v>
      </c>
      <c r="J14" s="167"/>
      <c r="K14" s="166" t="s">
        <v>68</v>
      </c>
      <c r="L14" s="167"/>
      <c r="M14" s="166" t="s">
        <v>68</v>
      </c>
      <c r="N14" s="167"/>
      <c r="O14" s="166" t="s">
        <v>68</v>
      </c>
      <c r="P14" s="167"/>
      <c r="Q14" s="166" t="s">
        <v>68</v>
      </c>
      <c r="R14" s="167"/>
      <c r="S14" s="166" t="s">
        <v>68</v>
      </c>
      <c r="T14" s="167"/>
      <c r="U14" s="166" t="s">
        <v>68</v>
      </c>
      <c r="V14" s="167"/>
      <c r="W14" s="166" t="s">
        <v>68</v>
      </c>
      <c r="X14" s="167"/>
      <c r="Y14" s="166" t="s">
        <v>68</v>
      </c>
      <c r="Z14" s="167"/>
      <c r="AA14" s="166" t="s">
        <v>68</v>
      </c>
      <c r="AB14" s="167"/>
      <c r="AC14" s="166" t="s">
        <v>68</v>
      </c>
      <c r="AD14" s="167"/>
      <c r="AE14" s="166" t="s">
        <v>68</v>
      </c>
      <c r="AF14" s="167"/>
    </row>
    <row r="15" spans="1:32" ht="15.75" customHeight="1" thickBot="1" x14ac:dyDescent="0.3">
      <c r="A15" s="26"/>
      <c r="B15" s="173" t="s">
        <v>57</v>
      </c>
      <c r="C15" s="72" t="s">
        <v>52</v>
      </c>
      <c r="D15" s="97">
        <v>2</v>
      </c>
      <c r="E15" s="12">
        <f>Arquillian!$E11</f>
        <v>0.5</v>
      </c>
      <c r="F15" s="13">
        <f t="shared" ref="F15:F16" si="14">$D15*E15</f>
        <v>1</v>
      </c>
      <c r="G15" s="12">
        <f>Cactus!$E11</f>
        <v>0.5</v>
      </c>
      <c r="H15" s="13">
        <f t="shared" ref="H15:H16" si="15">$D15*G15</f>
        <v>1</v>
      </c>
      <c r="I15" s="12">
        <f>Unitils!$E11</f>
        <v>0.25</v>
      </c>
      <c r="J15" s="13">
        <f t="shared" ref="J15:J16" si="16">$D15*I15</f>
        <v>0.5</v>
      </c>
      <c r="K15" s="12">
        <f>FitNesse!$E11</f>
        <v>0.75</v>
      </c>
      <c r="L15" s="13">
        <f t="shared" ref="L15:L16" si="17">$D15*K15</f>
        <v>1.5</v>
      </c>
      <c r="M15" s="12">
        <f>Needle!$E11</f>
        <v>0</v>
      </c>
      <c r="N15" s="13">
        <f t="shared" ref="N15:N16" si="18">$D15*M15</f>
        <v>0</v>
      </c>
      <c r="O15" s="12">
        <f>'Cucumber JVM '!$E11</f>
        <v>0.25</v>
      </c>
      <c r="P15" s="13">
        <f t="shared" ref="P15:P16" si="19">$D15*O15</f>
        <v>0.5</v>
      </c>
      <c r="Q15" s="12">
        <f>'DbUnit '!$E11</f>
        <v>0</v>
      </c>
      <c r="R15" s="13">
        <f t="shared" ref="R15:R16" si="20">$D15*Q15</f>
        <v>0</v>
      </c>
      <c r="S15" s="12">
        <f>'JMeter '!$E11</f>
        <v>1</v>
      </c>
      <c r="T15" s="13">
        <f t="shared" ref="T15:T16" si="21">$D15*S15</f>
        <v>2</v>
      </c>
      <c r="U15" s="12">
        <f>'Jnario '!$E11</f>
        <v>0.75</v>
      </c>
      <c r="V15" s="13">
        <f t="shared" ref="V15:V16" si="22">$D15*U15</f>
        <v>1.5</v>
      </c>
      <c r="W15" s="12">
        <f>'PaxEXAM '!$E11</f>
        <v>0</v>
      </c>
      <c r="X15" s="13">
        <f t="shared" ref="X15:X16" si="23">$D15*W15</f>
        <v>0</v>
      </c>
      <c r="Y15" s="12">
        <f>'SpryTest '!$E11</f>
        <v>1</v>
      </c>
      <c r="Z15" s="13">
        <f t="shared" ref="Z15:Z16" si="24">$D15*Y15</f>
        <v>2</v>
      </c>
      <c r="AA15" s="12">
        <f>'TestNG '!$E11</f>
        <v>1</v>
      </c>
      <c r="AB15" s="13">
        <f t="shared" ref="AB15:AB16" si="25">$D15*AA15</f>
        <v>2</v>
      </c>
      <c r="AC15" s="12">
        <f>UISpec4J!$E11</f>
        <v>0</v>
      </c>
      <c r="AD15" s="13">
        <f>$D15*AC15</f>
        <v>0</v>
      </c>
      <c r="AE15" s="12">
        <f>'SureAssert UC'!$E11</f>
        <v>0.75</v>
      </c>
      <c r="AF15" s="13">
        <f>$D15*AE15</f>
        <v>1.5</v>
      </c>
    </row>
    <row r="16" spans="1:32" ht="15.75" customHeight="1" thickBot="1" x14ac:dyDescent="0.3">
      <c r="A16" s="26"/>
      <c r="B16" s="173"/>
      <c r="C16" s="72" t="s">
        <v>254</v>
      </c>
      <c r="D16" s="98">
        <v>3</v>
      </c>
      <c r="E16" s="12">
        <f>Arquillian!$E12</f>
        <v>1</v>
      </c>
      <c r="F16" s="13">
        <f t="shared" si="14"/>
        <v>3</v>
      </c>
      <c r="G16" s="12">
        <f>Cactus!$E12</f>
        <v>1</v>
      </c>
      <c r="H16" s="13">
        <f t="shared" si="15"/>
        <v>3</v>
      </c>
      <c r="I16" s="12">
        <f>Unitils!$E12</f>
        <v>1</v>
      </c>
      <c r="J16" s="13">
        <f t="shared" si="16"/>
        <v>3</v>
      </c>
      <c r="K16" s="12">
        <f>FitNesse!$E12</f>
        <v>1</v>
      </c>
      <c r="L16" s="13">
        <f t="shared" si="17"/>
        <v>3</v>
      </c>
      <c r="M16" s="12">
        <f>Needle!$E12</f>
        <v>1</v>
      </c>
      <c r="N16" s="13">
        <f t="shared" si="18"/>
        <v>3</v>
      </c>
      <c r="O16" s="12">
        <f>'Cucumber JVM '!$E12</f>
        <v>1</v>
      </c>
      <c r="P16" s="13">
        <f t="shared" si="19"/>
        <v>3</v>
      </c>
      <c r="Q16" s="12">
        <f>'DbUnit '!$E12</f>
        <v>1</v>
      </c>
      <c r="R16" s="13">
        <f t="shared" si="20"/>
        <v>3</v>
      </c>
      <c r="S16" s="12">
        <f>'JMeter '!$E12</f>
        <v>0</v>
      </c>
      <c r="T16" s="13">
        <f t="shared" si="21"/>
        <v>0</v>
      </c>
      <c r="U16" s="12">
        <f>'Jnario '!$E12</f>
        <v>1</v>
      </c>
      <c r="V16" s="13">
        <f t="shared" si="22"/>
        <v>3</v>
      </c>
      <c r="W16" s="12">
        <f>'PaxEXAM '!$E12</f>
        <v>1</v>
      </c>
      <c r="X16" s="13">
        <f t="shared" si="23"/>
        <v>3</v>
      </c>
      <c r="Y16" s="12">
        <f>'SpryTest '!$E12</f>
        <v>0</v>
      </c>
      <c r="Z16" s="13">
        <f t="shared" si="24"/>
        <v>0</v>
      </c>
      <c r="AA16" s="12">
        <f>'TestNG '!$E12</f>
        <v>1</v>
      </c>
      <c r="AB16" s="13">
        <f t="shared" si="25"/>
        <v>3</v>
      </c>
      <c r="AC16" s="12">
        <f>UISpec4J!$E12</f>
        <v>1</v>
      </c>
      <c r="AD16" s="13">
        <f>$D16*AC16</f>
        <v>3</v>
      </c>
      <c r="AE16" s="12">
        <f>'SureAssert UC'!$E12</f>
        <v>0</v>
      </c>
      <c r="AF16" s="13">
        <f t="shared" ref="AF16" si="26">$D16*AE16</f>
        <v>0</v>
      </c>
    </row>
    <row r="17" spans="1:32" ht="15.75" customHeight="1" thickBot="1" x14ac:dyDescent="0.3">
      <c r="A17" s="25"/>
      <c r="B17" s="168"/>
      <c r="C17" s="83"/>
      <c r="D17" s="84">
        <f>SUM(D15:D16)</f>
        <v>5</v>
      </c>
      <c r="E17" s="78"/>
      <c r="F17" s="79">
        <f>+SUM(F15:F16)/SUM(D15:D16)</f>
        <v>0.8</v>
      </c>
      <c r="G17" s="78"/>
      <c r="H17" s="79">
        <f>+SUM(H15:H16)/SUM(D15:D16)</f>
        <v>0.8</v>
      </c>
      <c r="I17" s="78"/>
      <c r="J17" s="79">
        <f>+SUM(J15:J16)/SUM(D15:D16)</f>
        <v>0.7</v>
      </c>
      <c r="K17" s="78"/>
      <c r="L17" s="79">
        <f>+SUM(L15:L16)/SUM(D15:D16)</f>
        <v>0.9</v>
      </c>
      <c r="M17" s="78"/>
      <c r="N17" s="79">
        <f>+SUM(N15:N16)/SUM(D15:D16)</f>
        <v>0.6</v>
      </c>
      <c r="O17" s="78"/>
      <c r="P17" s="79">
        <f>+SUM(P15:P16)/SUM(D15:D16)</f>
        <v>0.7</v>
      </c>
      <c r="Q17" s="78"/>
      <c r="R17" s="79">
        <f>+SUM(R15:R16)/SUM(D15:D16)</f>
        <v>0.6</v>
      </c>
      <c r="S17" s="78"/>
      <c r="T17" s="79">
        <f>+SUM(T15:T16)/SUM(D15:D16)</f>
        <v>0.4</v>
      </c>
      <c r="U17" s="78"/>
      <c r="V17" s="79">
        <f>+SUM(V15:V16)/SUM(D15:D16)</f>
        <v>0.9</v>
      </c>
      <c r="W17" s="78"/>
      <c r="X17" s="79">
        <f>+SUM(X15:X16)/SUM(D15:D16)</f>
        <v>0.6</v>
      </c>
      <c r="Y17" s="78"/>
      <c r="Z17" s="79">
        <f>+SUM(Z15:Z16)/SUM(D15:D16)</f>
        <v>0.4</v>
      </c>
      <c r="AA17" s="78"/>
      <c r="AB17" s="79">
        <f>+SUM(AB15:AB16)/SUM(D15:D16)</f>
        <v>1</v>
      </c>
      <c r="AC17" s="78"/>
      <c r="AD17" s="79">
        <f>+SUM(AD15:AD16)/SUM(D15:D16)</f>
        <v>0.6</v>
      </c>
      <c r="AE17" s="78"/>
      <c r="AF17" s="79">
        <f>+SUM(AF15:AF16)/SUM(D15:D16)</f>
        <v>0.3</v>
      </c>
    </row>
    <row r="18" spans="1:32" ht="16.5" thickBot="1" x14ac:dyDescent="0.3">
      <c r="A18" s="25"/>
      <c r="E18" s="18"/>
      <c r="F18" s="19"/>
      <c r="G18" s="18"/>
      <c r="H18" s="19"/>
      <c r="I18" s="18"/>
      <c r="J18" s="19"/>
      <c r="K18" s="18"/>
      <c r="L18" s="19"/>
      <c r="M18" s="18"/>
      <c r="N18" s="19"/>
      <c r="O18" s="18"/>
      <c r="P18" s="19"/>
      <c r="Q18" s="18"/>
      <c r="R18" s="19"/>
      <c r="S18" s="18"/>
      <c r="T18" s="19"/>
      <c r="U18" s="18"/>
      <c r="V18" s="19"/>
      <c r="W18" s="18"/>
      <c r="X18" s="19"/>
      <c r="Y18" s="18"/>
      <c r="Z18" s="19"/>
      <c r="AA18" s="18"/>
      <c r="AB18" s="19"/>
      <c r="AC18" s="18"/>
      <c r="AD18" s="19"/>
      <c r="AE18" s="18"/>
      <c r="AF18" s="19"/>
    </row>
    <row r="19" spans="1:32" ht="18.75" thickBot="1" x14ac:dyDescent="0.3">
      <c r="A19" s="25"/>
      <c r="B19" s="9"/>
      <c r="C19" s="10"/>
      <c r="D19" s="11"/>
      <c r="E19" s="164" t="str">
        <f>Arquillian!$D$2</f>
        <v>Arquillian</v>
      </c>
      <c r="F19" s="165"/>
      <c r="G19" s="164" t="str">
        <f>Cactus!$D$2</f>
        <v>Cactus</v>
      </c>
      <c r="H19" s="165"/>
      <c r="I19" s="164" t="str">
        <f>Unitils!$D$2</f>
        <v>Unitils</v>
      </c>
      <c r="J19" s="165"/>
      <c r="K19" s="164" t="str">
        <f>FitNesse!$D$2</f>
        <v>FitNesse</v>
      </c>
      <c r="L19" s="165"/>
      <c r="M19" s="164" t="str">
        <f>Needle!$D$2</f>
        <v>Needle</v>
      </c>
      <c r="N19" s="165"/>
      <c r="O19" s="164" t="str">
        <f>'Cucumber JVM '!$D$2</f>
        <v>Cucumber JVM</v>
      </c>
      <c r="P19" s="165"/>
      <c r="Q19" s="164" t="str">
        <f>'DbUnit '!$D$2</f>
        <v>DbUnit</v>
      </c>
      <c r="R19" s="165"/>
      <c r="S19" s="164" t="str">
        <f>'JMeter '!$D$2</f>
        <v>JMeter</v>
      </c>
      <c r="T19" s="165"/>
      <c r="U19" s="164" t="str">
        <f>'Jnario '!$D$2</f>
        <v>Jnario</v>
      </c>
      <c r="V19" s="165"/>
      <c r="W19" s="164" t="str">
        <f>'PaxEXAM '!$D$2</f>
        <v>PaxEXAM</v>
      </c>
      <c r="X19" s="165"/>
      <c r="Y19" s="164" t="str">
        <f>'SpryTest '!$D$2</f>
        <v>SpryTest</v>
      </c>
      <c r="Z19" s="165"/>
      <c r="AA19" s="164" t="str">
        <f>'TestNG '!$D$2</f>
        <v>TestNG</v>
      </c>
      <c r="AB19" s="165"/>
      <c r="AC19" s="164" t="str">
        <f>UISpec4J!$D$2</f>
        <v>UISpec4J</v>
      </c>
      <c r="AD19" s="165"/>
      <c r="AE19" s="164" t="str">
        <f>'SureAssert UC'!$D$2</f>
        <v>SureAssert UC</v>
      </c>
      <c r="AF19" s="165"/>
    </row>
    <row r="20" spans="1:32" ht="18.75" customHeight="1" thickBot="1" x14ac:dyDescent="0.3">
      <c r="A20" s="25"/>
      <c r="B20" s="85" t="s">
        <v>73</v>
      </c>
      <c r="C20" s="82" t="s">
        <v>67</v>
      </c>
      <c r="D20" s="86" t="s">
        <v>63</v>
      </c>
      <c r="E20" s="168" t="s">
        <v>68</v>
      </c>
      <c r="F20" s="167"/>
      <c r="G20" s="166" t="s">
        <v>68</v>
      </c>
      <c r="H20" s="167"/>
      <c r="I20" s="166" t="s">
        <v>68</v>
      </c>
      <c r="J20" s="167"/>
      <c r="K20" s="166" t="s">
        <v>68</v>
      </c>
      <c r="L20" s="167"/>
      <c r="M20" s="166" t="s">
        <v>68</v>
      </c>
      <c r="N20" s="167"/>
      <c r="O20" s="166" t="s">
        <v>68</v>
      </c>
      <c r="P20" s="167"/>
      <c r="Q20" s="166" t="s">
        <v>68</v>
      </c>
      <c r="R20" s="167"/>
      <c r="S20" s="166" t="s">
        <v>68</v>
      </c>
      <c r="T20" s="167"/>
      <c r="U20" s="166" t="s">
        <v>68</v>
      </c>
      <c r="V20" s="167"/>
      <c r="W20" s="166" t="s">
        <v>68</v>
      </c>
      <c r="X20" s="167"/>
      <c r="Y20" s="166" t="s">
        <v>68</v>
      </c>
      <c r="Z20" s="167"/>
      <c r="AA20" s="166" t="s">
        <v>68</v>
      </c>
      <c r="AB20" s="167"/>
      <c r="AC20" s="166" t="s">
        <v>68</v>
      </c>
      <c r="AD20" s="167"/>
      <c r="AE20" s="166" t="s">
        <v>68</v>
      </c>
      <c r="AF20" s="167"/>
    </row>
    <row r="21" spans="1:32" ht="15.75" thickBot="1" x14ac:dyDescent="0.3">
      <c r="A21" s="25"/>
      <c r="B21" s="176" t="s">
        <v>58</v>
      </c>
      <c r="C21" s="72" t="s">
        <v>257</v>
      </c>
      <c r="D21" s="96">
        <v>1</v>
      </c>
      <c r="E21" s="12">
        <f>Arquillian!$E13</f>
        <v>0.25</v>
      </c>
      <c r="F21" s="13">
        <f>$D21*E21</f>
        <v>0.25</v>
      </c>
      <c r="G21" s="12">
        <f>Cactus!$E13</f>
        <v>0.25</v>
      </c>
      <c r="H21" s="13">
        <f>$D21*G21</f>
        <v>0.25</v>
      </c>
      <c r="I21" s="12">
        <f>Unitils!$E13</f>
        <v>0.25</v>
      </c>
      <c r="J21" s="13">
        <f>$D21*I21</f>
        <v>0.25</v>
      </c>
      <c r="K21" s="12">
        <f>FitNesse!$E13</f>
        <v>0.75</v>
      </c>
      <c r="L21" s="13">
        <f>$D21*K21</f>
        <v>0.75</v>
      </c>
      <c r="M21" s="12">
        <f>Needle!$E13</f>
        <v>0.25</v>
      </c>
      <c r="N21" s="13">
        <f>$D21*M21</f>
        <v>0.25</v>
      </c>
      <c r="O21" s="12">
        <f>'Cucumber JVM '!$E13</f>
        <v>0.25</v>
      </c>
      <c r="P21" s="13">
        <f>$D21*O21</f>
        <v>0.25</v>
      </c>
      <c r="Q21" s="12">
        <f>'DbUnit '!$E13</f>
        <v>0.25</v>
      </c>
      <c r="R21" s="13">
        <f>$D21*Q21</f>
        <v>0.25</v>
      </c>
      <c r="S21" s="12">
        <f>'JMeter '!$E13</f>
        <v>0.75</v>
      </c>
      <c r="T21" s="13">
        <f>$D21*S21</f>
        <v>0.75</v>
      </c>
      <c r="U21" s="12">
        <f>'Jnario '!$E13</f>
        <v>0</v>
      </c>
      <c r="V21" s="13">
        <f>$D21*U21</f>
        <v>0</v>
      </c>
      <c r="W21" s="12">
        <f>'PaxEXAM '!$E13</f>
        <v>0.25</v>
      </c>
      <c r="X21" s="13">
        <f>$D21*W21</f>
        <v>0.25</v>
      </c>
      <c r="Y21" s="12">
        <f>'SpryTest '!$E13</f>
        <v>0.25</v>
      </c>
      <c r="Z21" s="13">
        <f>$D21*Y21</f>
        <v>0.25</v>
      </c>
      <c r="AA21" s="12">
        <f>'TestNG '!$E13</f>
        <v>0.25</v>
      </c>
      <c r="AB21" s="13">
        <f>$D21*AA21</f>
        <v>0.25</v>
      </c>
      <c r="AC21" s="12">
        <f>UISpec4J!$E13</f>
        <v>0.25</v>
      </c>
      <c r="AD21" s="13">
        <f>$D21*AC21</f>
        <v>0.25</v>
      </c>
      <c r="AE21" s="12">
        <f>'SureAssert UC'!$E13</f>
        <v>0.5</v>
      </c>
      <c r="AF21" s="13">
        <f>$D21*AE21</f>
        <v>0.5</v>
      </c>
    </row>
    <row r="22" spans="1:32" ht="15.75" thickBot="1" x14ac:dyDescent="0.3">
      <c r="A22" s="25"/>
      <c r="B22" s="177"/>
      <c r="C22" s="83"/>
      <c r="D22" s="84">
        <f>SUM(D21)</f>
        <v>1</v>
      </c>
      <c r="E22" s="78"/>
      <c r="F22" s="79">
        <f>+SUM(F21:F21)/SUM(D21:D21)</f>
        <v>0.25</v>
      </c>
      <c r="G22" s="78"/>
      <c r="H22" s="79">
        <f>+SUM(H21:H21)/SUM(D21:D21)</f>
        <v>0.25</v>
      </c>
      <c r="I22" s="78"/>
      <c r="J22" s="79">
        <f>+SUM(J21:J21)/SUM(D21:D21)</f>
        <v>0.25</v>
      </c>
      <c r="K22" s="78"/>
      <c r="L22" s="79">
        <f>+SUM(L21:L21)/SUM(D21:D21)</f>
        <v>0.75</v>
      </c>
      <c r="M22" s="78"/>
      <c r="N22" s="79">
        <f>+SUM(N21:N21)/SUM(D21:D21)</f>
        <v>0.25</v>
      </c>
      <c r="O22" s="78"/>
      <c r="P22" s="79">
        <f>+SUM(P21:P21)/SUM(D21:D21)</f>
        <v>0.25</v>
      </c>
      <c r="Q22" s="78"/>
      <c r="R22" s="79">
        <f>+SUM(R21:R21)/SUM(D21:D21)</f>
        <v>0.25</v>
      </c>
      <c r="S22" s="78"/>
      <c r="T22" s="79">
        <f>+SUM(T21:T21)/SUM(D21:D21)</f>
        <v>0.75</v>
      </c>
      <c r="U22" s="78"/>
      <c r="V22" s="79">
        <f>+SUM(V21:V21)/SUM(D21:D21)</f>
        <v>0</v>
      </c>
      <c r="W22" s="78"/>
      <c r="X22" s="79">
        <f>+SUM(X21:X21)/SUM(D21:D21)</f>
        <v>0.25</v>
      </c>
      <c r="Y22" s="78"/>
      <c r="Z22" s="79">
        <f>+SUM(Z21:Z21)/SUM(D21:D21)</f>
        <v>0.25</v>
      </c>
      <c r="AA22" s="78"/>
      <c r="AB22" s="79">
        <f>+SUM(AB21:AB21)/SUM(D21:D21)</f>
        <v>0.25</v>
      </c>
      <c r="AC22" s="78"/>
      <c r="AD22" s="79">
        <f>+SUM(AD21:AD21)/SUM(D21:D21)</f>
        <v>0.25</v>
      </c>
      <c r="AE22" s="78"/>
      <c r="AF22" s="79">
        <f>+SUM(AF21:AF21)/SUM(D21:D21)</f>
        <v>0.5</v>
      </c>
    </row>
    <row r="23" spans="1:32" x14ac:dyDescent="0.25">
      <c r="A23" s="25"/>
      <c r="B23" s="14"/>
      <c r="C23" s="15"/>
      <c r="D23" s="16"/>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row>
    <row r="24" spans="1:32" ht="15.75" thickBot="1" x14ac:dyDescent="0.3">
      <c r="A24" s="25"/>
      <c r="L24" t="s">
        <v>275</v>
      </c>
    </row>
    <row r="25" spans="1:32" ht="18.75" thickBot="1" x14ac:dyDescent="0.3">
      <c r="A25" s="25"/>
      <c r="B25" s="9"/>
      <c r="C25" s="10"/>
      <c r="D25" s="11"/>
      <c r="E25" s="164" t="str">
        <f>Arquillian!$D$2</f>
        <v>Arquillian</v>
      </c>
      <c r="F25" s="165"/>
      <c r="G25" s="164" t="str">
        <f>Cactus!$D$2</f>
        <v>Cactus</v>
      </c>
      <c r="H25" s="165"/>
      <c r="I25" s="164" t="str">
        <f>Unitils!$D$2</f>
        <v>Unitils</v>
      </c>
      <c r="J25" s="165"/>
      <c r="K25" s="164" t="str">
        <f>FitNesse!$D$2</f>
        <v>FitNesse</v>
      </c>
      <c r="L25" s="165"/>
      <c r="M25" s="164" t="str">
        <f>Needle!$D$2</f>
        <v>Needle</v>
      </c>
      <c r="N25" s="165"/>
      <c r="O25" s="164" t="str">
        <f>'Cucumber JVM '!$D$2</f>
        <v>Cucumber JVM</v>
      </c>
      <c r="P25" s="165"/>
      <c r="Q25" s="164" t="str">
        <f>'DbUnit '!$D$2</f>
        <v>DbUnit</v>
      </c>
      <c r="R25" s="165"/>
      <c r="S25" s="164" t="str">
        <f>'JMeter '!$D$2</f>
        <v>JMeter</v>
      </c>
      <c r="T25" s="165"/>
      <c r="U25" s="164" t="str">
        <f>'Jnario '!$D$2</f>
        <v>Jnario</v>
      </c>
      <c r="V25" s="165"/>
      <c r="W25" s="164" t="str">
        <f>'PaxEXAM '!$D$2</f>
        <v>PaxEXAM</v>
      </c>
      <c r="X25" s="165"/>
      <c r="Y25" s="164" t="str">
        <f>'SpryTest '!$D$2</f>
        <v>SpryTest</v>
      </c>
      <c r="Z25" s="165"/>
      <c r="AA25" s="164" t="str">
        <f>'TestNG '!$D$2</f>
        <v>TestNG</v>
      </c>
      <c r="AB25" s="165"/>
      <c r="AC25" s="164" t="str">
        <f>UISpec4J!$D$2</f>
        <v>UISpec4J</v>
      </c>
      <c r="AD25" s="165"/>
      <c r="AE25" s="164" t="str">
        <f>'SureAssert UC'!$D$2</f>
        <v>SureAssert UC</v>
      </c>
      <c r="AF25" s="165"/>
    </row>
    <row r="26" spans="1:32" ht="18.75" customHeight="1" thickBot="1" x14ac:dyDescent="0.3">
      <c r="A26" s="25"/>
      <c r="B26" s="85" t="s">
        <v>73</v>
      </c>
      <c r="C26" s="82" t="s">
        <v>67</v>
      </c>
      <c r="D26" s="86" t="s">
        <v>63</v>
      </c>
      <c r="E26" s="168" t="s">
        <v>68</v>
      </c>
      <c r="F26" s="167"/>
      <c r="G26" s="166" t="s">
        <v>68</v>
      </c>
      <c r="H26" s="167"/>
      <c r="I26" s="166" t="s">
        <v>68</v>
      </c>
      <c r="J26" s="167"/>
      <c r="K26" s="166" t="s">
        <v>68</v>
      </c>
      <c r="L26" s="167"/>
      <c r="M26" s="166" t="s">
        <v>68</v>
      </c>
      <c r="N26" s="167"/>
      <c r="O26" s="166" t="s">
        <v>68</v>
      </c>
      <c r="P26" s="167"/>
      <c r="Q26" s="166" t="s">
        <v>68</v>
      </c>
      <c r="R26" s="167"/>
      <c r="S26" s="166" t="s">
        <v>68</v>
      </c>
      <c r="T26" s="167"/>
      <c r="U26" s="166" t="s">
        <v>68</v>
      </c>
      <c r="V26" s="167"/>
      <c r="W26" s="166" t="s">
        <v>68</v>
      </c>
      <c r="X26" s="167"/>
      <c r="Y26" s="166" t="s">
        <v>68</v>
      </c>
      <c r="Z26" s="167"/>
      <c r="AA26" s="166" t="s">
        <v>68</v>
      </c>
      <c r="AB26" s="167"/>
      <c r="AC26" s="166" t="s">
        <v>68</v>
      </c>
      <c r="AD26" s="167"/>
      <c r="AE26" s="166" t="s">
        <v>68</v>
      </c>
      <c r="AF26" s="167"/>
    </row>
    <row r="27" spans="1:32" ht="15.75" thickBot="1" x14ac:dyDescent="0.3">
      <c r="A27" s="25"/>
      <c r="B27" s="174" t="s">
        <v>59</v>
      </c>
      <c r="C27" s="72" t="s">
        <v>81</v>
      </c>
      <c r="D27" s="94">
        <v>3</v>
      </c>
      <c r="E27" s="73">
        <f>Arquillian!$E14</f>
        <v>0.5</v>
      </c>
      <c r="F27" s="13">
        <f>$D27*E27</f>
        <v>1.5</v>
      </c>
      <c r="G27" s="12">
        <f>Cactus!$E14</f>
        <v>0.25</v>
      </c>
      <c r="H27" s="13">
        <f>$D27*G27</f>
        <v>0.75</v>
      </c>
      <c r="I27" s="12">
        <f>Unitils!$E14</f>
        <v>1</v>
      </c>
      <c r="J27" s="13">
        <f>$D27*I27</f>
        <v>3</v>
      </c>
      <c r="K27" s="12">
        <f>FitNesse!$E14</f>
        <v>1</v>
      </c>
      <c r="L27" s="13">
        <f>$D27*K27</f>
        <v>3</v>
      </c>
      <c r="M27" s="12">
        <f>Needle!$E14</f>
        <v>1</v>
      </c>
      <c r="N27" s="13">
        <f>$D27*M27</f>
        <v>3</v>
      </c>
      <c r="O27" s="12">
        <f>'Cucumber JVM '!$E14</f>
        <v>0.5</v>
      </c>
      <c r="P27" s="13">
        <f>$D27*O27</f>
        <v>1.5</v>
      </c>
      <c r="Q27" s="12">
        <f>'DbUnit '!$E14</f>
        <v>0.5</v>
      </c>
      <c r="R27" s="13">
        <f>$D27*Q27</f>
        <v>1.5</v>
      </c>
      <c r="S27" s="12">
        <f>'JMeter '!$E14</f>
        <v>1</v>
      </c>
      <c r="T27" s="13">
        <f>$D27*S27</f>
        <v>3</v>
      </c>
      <c r="U27" s="12">
        <f>'Jnario '!$E14</f>
        <v>1</v>
      </c>
      <c r="V27" s="13">
        <f>$D27*U27</f>
        <v>3</v>
      </c>
      <c r="W27" s="12">
        <f>'PaxEXAM '!$E14</f>
        <v>0.5</v>
      </c>
      <c r="X27" s="13">
        <f>$D27*W27</f>
        <v>1.5</v>
      </c>
      <c r="Y27" s="12">
        <f>'SpryTest '!$E14</f>
        <v>1</v>
      </c>
      <c r="Z27" s="13">
        <f>$D27*Y27</f>
        <v>3</v>
      </c>
      <c r="AA27" s="12">
        <f>'TestNG '!$E14</f>
        <v>1</v>
      </c>
      <c r="AB27" s="13">
        <f>$D27*AA27</f>
        <v>3</v>
      </c>
      <c r="AC27" s="12">
        <f>UISpec4J!$E14</f>
        <v>0.75</v>
      </c>
      <c r="AD27" s="13">
        <f>$D27*AC27</f>
        <v>2.25</v>
      </c>
      <c r="AE27" s="12">
        <f>'SureAssert UC'!$E14</f>
        <v>1</v>
      </c>
      <c r="AF27" s="13">
        <f>$D27*AE27</f>
        <v>3</v>
      </c>
    </row>
    <row r="28" spans="1:32" ht="15.75" thickBot="1" x14ac:dyDescent="0.3">
      <c r="A28" s="25"/>
      <c r="B28" s="175"/>
      <c r="C28" s="72" t="s">
        <v>82</v>
      </c>
      <c r="D28" s="95">
        <v>3</v>
      </c>
      <c r="E28" s="76">
        <f>Arquillian!$E15</f>
        <v>1</v>
      </c>
      <c r="F28" s="13">
        <f t="shared" ref="F28:F30" si="27">$D28*E28</f>
        <v>3</v>
      </c>
      <c r="G28" s="12">
        <f>Cactus!$E15</f>
        <v>0.5</v>
      </c>
      <c r="H28" s="13">
        <f t="shared" ref="H28:H30" si="28">$D28*G28</f>
        <v>1.5</v>
      </c>
      <c r="I28" s="12">
        <f>Unitils!$E15</f>
        <v>1</v>
      </c>
      <c r="J28" s="13">
        <f t="shared" ref="J28:J30" si="29">$D28*I28</f>
        <v>3</v>
      </c>
      <c r="K28" s="12">
        <f>FitNesse!$E15</f>
        <v>1</v>
      </c>
      <c r="L28" s="13">
        <f t="shared" ref="L28:L29" si="30">$D28*K28</f>
        <v>3</v>
      </c>
      <c r="M28" s="12">
        <f>Needle!$E15</f>
        <v>1</v>
      </c>
      <c r="N28" s="13">
        <f t="shared" ref="N28:N30" si="31">$D28*M28</f>
        <v>3</v>
      </c>
      <c r="O28" s="12">
        <f>'Cucumber JVM '!$E15</f>
        <v>0.75</v>
      </c>
      <c r="P28" s="13">
        <f t="shared" ref="P28:P30" si="32">$D28*O28</f>
        <v>2.25</v>
      </c>
      <c r="Q28" s="12">
        <f>'DbUnit '!$E15</f>
        <v>1</v>
      </c>
      <c r="R28" s="13">
        <f t="shared" ref="R28:R30" si="33">$D28*Q28</f>
        <v>3</v>
      </c>
      <c r="S28" s="12">
        <f>'JMeter '!$E15</f>
        <v>1</v>
      </c>
      <c r="T28" s="13">
        <f t="shared" ref="T28:T30" si="34">$D28*S28</f>
        <v>3</v>
      </c>
      <c r="U28" s="12">
        <f>'Jnario '!$E15</f>
        <v>1</v>
      </c>
      <c r="V28" s="13">
        <f t="shared" ref="V28:V30" si="35">$D28*U28</f>
        <v>3</v>
      </c>
      <c r="W28" s="12">
        <f>'PaxEXAM '!$E15</f>
        <v>0.5</v>
      </c>
      <c r="X28" s="13">
        <f t="shared" ref="X28:X30" si="36">$D28*W28</f>
        <v>1.5</v>
      </c>
      <c r="Y28" s="12">
        <f>'SpryTest '!$E15</f>
        <v>0.25</v>
      </c>
      <c r="Z28" s="13">
        <f t="shared" ref="Z28:Z30" si="37">$D28*Y28</f>
        <v>0.75</v>
      </c>
      <c r="AA28" s="12">
        <f>'TestNG '!$E15</f>
        <v>1</v>
      </c>
      <c r="AB28" s="13">
        <f t="shared" ref="AB28:AB30" si="38">$D28*AA28</f>
        <v>3</v>
      </c>
      <c r="AC28" s="12">
        <f>UISpec4J!$E15</f>
        <v>0.5</v>
      </c>
      <c r="AD28" s="13">
        <f t="shared" ref="AD28:AD30" si="39">$D28*AC28</f>
        <v>1.5</v>
      </c>
      <c r="AE28" s="12">
        <f>'SureAssert UC'!$E15</f>
        <v>0.75</v>
      </c>
      <c r="AF28" s="13">
        <f t="shared" ref="AF28:AF30" si="40">$D28*AE28</f>
        <v>2.25</v>
      </c>
    </row>
    <row r="29" spans="1:32" ht="15.75" thickBot="1" x14ac:dyDescent="0.3">
      <c r="A29" s="25"/>
      <c r="B29" s="175"/>
      <c r="C29" s="72" t="s">
        <v>60</v>
      </c>
      <c r="D29" s="95">
        <v>3</v>
      </c>
      <c r="E29" s="76">
        <f>Arquillian!$E16</f>
        <v>1</v>
      </c>
      <c r="F29" s="13">
        <f t="shared" si="27"/>
        <v>3</v>
      </c>
      <c r="G29" s="12">
        <f>Cactus!$E16</f>
        <v>1</v>
      </c>
      <c r="H29" s="13">
        <f t="shared" si="28"/>
        <v>3</v>
      </c>
      <c r="I29" s="12">
        <f>Unitils!$E16</f>
        <v>0.25</v>
      </c>
      <c r="J29" s="13">
        <f t="shared" si="29"/>
        <v>0.75</v>
      </c>
      <c r="K29" s="12">
        <f>FitNesse!$E16</f>
        <v>1</v>
      </c>
      <c r="L29" s="13">
        <f t="shared" si="30"/>
        <v>3</v>
      </c>
      <c r="M29" s="12">
        <f>Needle!$E16</f>
        <v>0.5</v>
      </c>
      <c r="N29" s="13">
        <f t="shared" si="31"/>
        <v>1.5</v>
      </c>
      <c r="O29" s="12">
        <f>'Cucumber JVM '!$E16</f>
        <v>0.75</v>
      </c>
      <c r="P29" s="13">
        <f t="shared" si="32"/>
        <v>2.25</v>
      </c>
      <c r="Q29" s="12">
        <f>'DbUnit '!$E16</f>
        <v>0.5</v>
      </c>
      <c r="R29" s="13">
        <f t="shared" si="33"/>
        <v>1.5</v>
      </c>
      <c r="S29" s="12">
        <f>'JMeter '!$E16</f>
        <v>1</v>
      </c>
      <c r="T29" s="13">
        <f t="shared" si="34"/>
        <v>3</v>
      </c>
      <c r="U29" s="12">
        <f>'Jnario '!$E16</f>
        <v>0.75</v>
      </c>
      <c r="V29" s="13">
        <f t="shared" si="35"/>
        <v>2.25</v>
      </c>
      <c r="W29" s="12">
        <f>'PaxEXAM '!$E16</f>
        <v>1</v>
      </c>
      <c r="X29" s="13">
        <f t="shared" si="36"/>
        <v>3</v>
      </c>
      <c r="Y29" s="12">
        <f>'SpryTest '!$E16</f>
        <v>0</v>
      </c>
      <c r="Z29" s="13">
        <f t="shared" si="37"/>
        <v>0</v>
      </c>
      <c r="AA29" s="12">
        <f>'TestNG '!$E16</f>
        <v>1</v>
      </c>
      <c r="AB29" s="13">
        <f t="shared" si="38"/>
        <v>3</v>
      </c>
      <c r="AC29" s="12">
        <f>UISpec4J!$E16</f>
        <v>0.25</v>
      </c>
      <c r="AD29" s="13">
        <f t="shared" si="39"/>
        <v>0.75</v>
      </c>
      <c r="AE29" s="12">
        <f>'SureAssert UC'!$E16</f>
        <v>0.25</v>
      </c>
      <c r="AF29" s="13">
        <f t="shared" si="40"/>
        <v>0.75</v>
      </c>
    </row>
    <row r="30" spans="1:32" ht="15.75" thickBot="1" x14ac:dyDescent="0.3">
      <c r="A30" s="25"/>
      <c r="B30" s="176"/>
      <c r="C30" s="72" t="s">
        <v>252</v>
      </c>
      <c r="D30" s="95">
        <v>3</v>
      </c>
      <c r="E30" s="77">
        <f>Arquillian!$E17</f>
        <v>1</v>
      </c>
      <c r="F30" s="13">
        <f t="shared" si="27"/>
        <v>3</v>
      </c>
      <c r="G30" s="12">
        <f>Cactus!$E17</f>
        <v>0</v>
      </c>
      <c r="H30" s="13">
        <f t="shared" si="28"/>
        <v>0</v>
      </c>
      <c r="I30" s="12">
        <f>Unitils!$E17</f>
        <v>0.75</v>
      </c>
      <c r="J30" s="13">
        <f t="shared" si="29"/>
        <v>2.25</v>
      </c>
      <c r="K30" s="12">
        <f>FitNesse!$E17</f>
        <v>1</v>
      </c>
      <c r="L30" s="13">
        <f>$D30*K30</f>
        <v>3</v>
      </c>
      <c r="M30" s="12">
        <f>Needle!$E17</f>
        <v>0.5</v>
      </c>
      <c r="N30" s="13">
        <f t="shared" si="31"/>
        <v>1.5</v>
      </c>
      <c r="O30" s="12">
        <f>'Cucumber JVM '!$E17</f>
        <v>1</v>
      </c>
      <c r="P30" s="13">
        <f t="shared" si="32"/>
        <v>3</v>
      </c>
      <c r="Q30" s="12">
        <f>'DbUnit '!$E17</f>
        <v>0.75</v>
      </c>
      <c r="R30" s="13">
        <f t="shared" si="33"/>
        <v>2.25</v>
      </c>
      <c r="S30" s="12">
        <f>'JMeter '!$E17</f>
        <v>1</v>
      </c>
      <c r="T30" s="13">
        <f t="shared" si="34"/>
        <v>3</v>
      </c>
      <c r="U30" s="12">
        <f>'Jnario '!$E17</f>
        <v>1</v>
      </c>
      <c r="V30" s="13">
        <f t="shared" si="35"/>
        <v>3</v>
      </c>
      <c r="W30" s="12">
        <f>'PaxEXAM '!$E17</f>
        <v>1</v>
      </c>
      <c r="X30" s="13">
        <f t="shared" si="36"/>
        <v>3</v>
      </c>
      <c r="Y30" s="12">
        <f>'SpryTest '!$E17</f>
        <v>0</v>
      </c>
      <c r="Z30" s="13">
        <f t="shared" si="37"/>
        <v>0</v>
      </c>
      <c r="AA30" s="12">
        <f>'TestNG '!$E17</f>
        <v>1</v>
      </c>
      <c r="AB30" s="13">
        <f t="shared" si="38"/>
        <v>3</v>
      </c>
      <c r="AC30" s="12">
        <f>UISpec4J!$E17</f>
        <v>0.25</v>
      </c>
      <c r="AD30" s="13">
        <f t="shared" si="39"/>
        <v>0.75</v>
      </c>
      <c r="AE30" s="12">
        <f>'SureAssert UC'!$E17</f>
        <v>0</v>
      </c>
      <c r="AF30" s="13">
        <f t="shared" si="40"/>
        <v>0</v>
      </c>
    </row>
    <row r="31" spans="1:32" ht="15.75" thickBot="1" x14ac:dyDescent="0.3">
      <c r="A31" s="25"/>
      <c r="B31" s="177"/>
      <c r="C31" s="83"/>
      <c r="D31" s="84">
        <f>SUM(D27:D30)</f>
        <v>12</v>
      </c>
      <c r="E31" s="78"/>
      <c r="F31" s="79">
        <f>+SUM(F27:F30)/SUM(D27:D30)</f>
        <v>0.875</v>
      </c>
      <c r="G31" s="78"/>
      <c r="H31" s="79">
        <f>+SUM(H27:H30)/SUM(D27:D30)</f>
        <v>0.4375</v>
      </c>
      <c r="I31" s="78"/>
      <c r="J31" s="79">
        <f>+SUM(J27:J30)/SUM(D27:D30)</f>
        <v>0.75</v>
      </c>
      <c r="K31" s="78"/>
      <c r="L31" s="79">
        <f>+SUM(L27:L30)/SUM(D27:D30)</f>
        <v>1</v>
      </c>
      <c r="M31" s="78"/>
      <c r="N31" s="79">
        <f>+SUM(N27:N30)/SUM(D27:D30)</f>
        <v>0.75</v>
      </c>
      <c r="O31" s="78"/>
      <c r="P31" s="79">
        <f>+SUM(P27:P30)/SUM(D27:D30)</f>
        <v>0.75</v>
      </c>
      <c r="Q31" s="78"/>
      <c r="R31" s="79">
        <f>+SUM(R27:R30)/SUM(D27:D30)</f>
        <v>0.6875</v>
      </c>
      <c r="S31" s="78"/>
      <c r="T31" s="79">
        <f>+SUM(T27:T30)/SUM(D27:D30)</f>
        <v>1</v>
      </c>
      <c r="U31" s="78"/>
      <c r="V31" s="79">
        <f>+SUM(V27:V30)/SUM(D27:D30)</f>
        <v>0.9375</v>
      </c>
      <c r="W31" s="78"/>
      <c r="X31" s="79">
        <f>+SUM(X27:X30)/SUM(D27:D30)</f>
        <v>0.75</v>
      </c>
      <c r="Y31" s="78"/>
      <c r="Z31" s="79">
        <f>+SUM(Z27:Z30)/SUM(D27:D30)</f>
        <v>0.3125</v>
      </c>
      <c r="AA31" s="78"/>
      <c r="AB31" s="79">
        <f>+SUM(AB27:AB30)/SUM(D27:D30)</f>
        <v>1</v>
      </c>
      <c r="AC31" s="78"/>
      <c r="AD31" s="79">
        <f>+SUM(AD27:AD30)/SUM(D27:D30)</f>
        <v>0.4375</v>
      </c>
      <c r="AE31" s="78"/>
      <c r="AF31" s="79">
        <f>+SUM(AF27:AF30)/SUM(D27:D30)</f>
        <v>0.5</v>
      </c>
    </row>
    <row r="32" spans="1:32" x14ac:dyDescent="0.25">
      <c r="A32" s="25"/>
      <c r="B32" s="20"/>
      <c r="C32" s="21"/>
      <c r="D32" s="16"/>
      <c r="E32" s="17"/>
      <c r="F32" s="17"/>
      <c r="G32" s="17"/>
      <c r="H32" s="17"/>
      <c r="I32" s="17"/>
      <c r="J32" s="17"/>
      <c r="K32" s="17"/>
      <c r="L32" s="17"/>
      <c r="M32" s="17"/>
      <c r="N32" s="17"/>
      <c r="O32" s="22"/>
      <c r="P32" s="22"/>
      <c r="Q32" s="22"/>
      <c r="R32" s="22"/>
      <c r="S32" s="22"/>
      <c r="T32" s="22"/>
      <c r="U32" s="22"/>
      <c r="V32" s="22"/>
      <c r="W32" s="22"/>
      <c r="X32" s="22"/>
      <c r="Y32" s="22"/>
      <c r="Z32" s="22"/>
      <c r="AA32" s="22"/>
      <c r="AB32" s="22"/>
      <c r="AC32" s="22"/>
      <c r="AD32" s="22"/>
      <c r="AE32" s="22"/>
      <c r="AF32" s="22"/>
    </row>
    <row r="33" spans="2:32" x14ac:dyDescent="0.25">
      <c r="B33" s="20"/>
      <c r="C33" s="21"/>
      <c r="D33" s="16"/>
      <c r="E33" s="17"/>
      <c r="F33" s="17"/>
      <c r="G33" s="17"/>
      <c r="H33" s="17"/>
      <c r="I33" s="17"/>
      <c r="J33" s="17"/>
      <c r="K33" s="17"/>
      <c r="L33" s="17"/>
      <c r="M33" s="17"/>
      <c r="N33" s="22"/>
      <c r="O33" s="22"/>
      <c r="P33" s="22"/>
      <c r="Q33" s="22"/>
      <c r="R33" s="22"/>
      <c r="S33" s="22"/>
      <c r="T33" s="22"/>
      <c r="U33" s="22"/>
      <c r="V33" s="22"/>
      <c r="W33" s="22"/>
      <c r="X33" s="22"/>
      <c r="Y33" s="22"/>
      <c r="Z33" s="22"/>
      <c r="AA33" s="22"/>
      <c r="AB33" s="22"/>
      <c r="AC33" s="22"/>
      <c r="AD33" s="22"/>
      <c r="AE33" s="22"/>
      <c r="AF33" s="22"/>
    </row>
    <row r="34" spans="2:32" x14ac:dyDescent="0.25">
      <c r="B34" s="20"/>
      <c r="C34" s="21"/>
      <c r="D34" s="16"/>
      <c r="E34" s="17"/>
      <c r="F34" s="17"/>
      <c r="G34" s="22"/>
      <c r="H34" s="22"/>
      <c r="I34" s="22"/>
      <c r="J34" s="22"/>
      <c r="K34" s="22"/>
      <c r="L34" s="22"/>
      <c r="M34" s="17"/>
      <c r="N34" s="22"/>
      <c r="O34" s="22"/>
      <c r="P34" s="22"/>
      <c r="Q34" s="22"/>
      <c r="R34" s="22"/>
      <c r="S34" s="22"/>
      <c r="T34" s="22"/>
      <c r="U34" s="22"/>
      <c r="V34" s="22"/>
      <c r="W34" s="22"/>
      <c r="X34" s="22"/>
      <c r="Y34" s="22"/>
      <c r="Z34" s="22"/>
      <c r="AA34" s="22"/>
      <c r="AB34" s="22"/>
      <c r="AC34" s="22"/>
      <c r="AD34" s="22"/>
      <c r="AE34" s="22"/>
      <c r="AF34" s="22"/>
    </row>
    <row r="35" spans="2:32" ht="15.75" thickBot="1" x14ac:dyDescent="0.3">
      <c r="B35" s="20"/>
      <c r="C35" s="23" t="s">
        <v>66</v>
      </c>
      <c r="D35" s="22"/>
      <c r="E35" s="17"/>
      <c r="F35" s="17"/>
      <c r="G35" s="22"/>
      <c r="H35" s="22"/>
      <c r="I35" s="22"/>
      <c r="J35" s="22"/>
      <c r="K35" s="22"/>
      <c r="L35" s="22"/>
      <c r="M35" s="17"/>
      <c r="N35" s="22"/>
      <c r="O35" s="22"/>
      <c r="P35" s="22"/>
      <c r="Q35" s="22"/>
      <c r="R35" s="22"/>
      <c r="S35" s="22"/>
      <c r="T35" s="22"/>
      <c r="U35" s="22"/>
      <c r="V35" s="22"/>
      <c r="W35" s="22"/>
      <c r="X35" s="22"/>
      <c r="Y35" s="22"/>
      <c r="Z35" s="22"/>
      <c r="AA35" s="22"/>
      <c r="AB35" s="22"/>
      <c r="AC35" s="22"/>
      <c r="AD35" s="22"/>
      <c r="AE35" s="22"/>
      <c r="AF35" s="22"/>
    </row>
    <row r="36" spans="2:32" ht="16.5" thickBot="1" x14ac:dyDescent="0.3">
      <c r="B36" s="20"/>
      <c r="C36" s="82" t="s">
        <v>63</v>
      </c>
      <c r="D36" s="87"/>
      <c r="E36" s="17"/>
      <c r="F36" s="17"/>
      <c r="G36" s="22"/>
      <c r="H36" s="22"/>
      <c r="I36" s="22"/>
      <c r="J36" s="22"/>
      <c r="K36" s="22"/>
      <c r="L36" s="22"/>
      <c r="M36" s="17"/>
      <c r="N36" s="22"/>
      <c r="O36" s="22"/>
      <c r="P36" s="22"/>
      <c r="Q36" s="22"/>
      <c r="R36" s="22"/>
      <c r="S36" s="22"/>
      <c r="T36" s="22"/>
      <c r="U36" s="22"/>
      <c r="V36" s="22"/>
      <c r="W36" s="22"/>
      <c r="X36" s="22"/>
      <c r="Y36" s="22"/>
      <c r="Z36" s="22"/>
      <c r="AA36" s="22"/>
      <c r="AB36" s="22"/>
      <c r="AC36" s="22"/>
      <c r="AD36" s="22"/>
      <c r="AE36" s="22"/>
      <c r="AF36" s="22"/>
    </row>
    <row r="37" spans="2:32" ht="15.75" thickBot="1" x14ac:dyDescent="0.3">
      <c r="B37" s="20"/>
      <c r="C37" s="102" t="s">
        <v>61</v>
      </c>
      <c r="D37" s="103">
        <v>3</v>
      </c>
      <c r="E37" s="17"/>
      <c r="F37" s="17"/>
      <c r="G37" s="22"/>
      <c r="H37" s="22"/>
      <c r="I37" s="22"/>
      <c r="J37" s="22"/>
      <c r="K37" s="22"/>
      <c r="L37" s="22"/>
      <c r="M37" s="17"/>
      <c r="N37" s="15"/>
      <c r="O37" s="15"/>
      <c r="P37" s="15"/>
      <c r="Q37" s="15"/>
      <c r="R37" s="15"/>
      <c r="S37" s="15"/>
      <c r="T37" s="15"/>
      <c r="U37" s="22"/>
      <c r="V37" s="22"/>
      <c r="W37" s="22"/>
      <c r="X37" s="22"/>
      <c r="Y37" s="22"/>
      <c r="Z37" s="22"/>
      <c r="AA37" s="22"/>
      <c r="AB37" s="22"/>
      <c r="AC37" s="22"/>
      <c r="AD37" s="22"/>
      <c r="AE37" s="22"/>
      <c r="AF37" s="22"/>
    </row>
    <row r="38" spans="2:32" ht="15.75" thickBot="1" x14ac:dyDescent="0.3">
      <c r="B38" s="20"/>
      <c r="C38" s="104" t="s">
        <v>62</v>
      </c>
      <c r="D38" s="103">
        <v>2</v>
      </c>
      <c r="E38" s="17"/>
      <c r="F38" s="17"/>
      <c r="G38" s="15"/>
      <c r="H38" s="15"/>
      <c r="I38" s="15"/>
      <c r="J38" s="15"/>
      <c r="K38" s="15"/>
      <c r="L38" s="15"/>
      <c r="M38" s="17"/>
      <c r="N38" s="15"/>
      <c r="O38" s="15"/>
      <c r="P38" s="15"/>
      <c r="Q38" s="15"/>
      <c r="R38" s="15"/>
      <c r="S38" s="15"/>
      <c r="T38" s="15"/>
      <c r="U38" s="22"/>
      <c r="V38" s="22"/>
      <c r="W38" s="22"/>
      <c r="X38" s="22"/>
      <c r="Y38" s="22"/>
      <c r="Z38" s="22"/>
      <c r="AA38" s="22"/>
      <c r="AB38" s="22"/>
      <c r="AC38" s="22"/>
      <c r="AD38" s="22"/>
      <c r="AE38" s="22"/>
      <c r="AF38" s="22"/>
    </row>
    <row r="39" spans="2:32" ht="15.75" thickBot="1" x14ac:dyDescent="0.3">
      <c r="B39" s="20"/>
      <c r="C39" s="104" t="s">
        <v>64</v>
      </c>
      <c r="D39" s="103">
        <v>1</v>
      </c>
      <c r="E39" s="17"/>
      <c r="F39" s="17"/>
      <c r="G39" s="15"/>
      <c r="H39" s="15"/>
      <c r="I39" s="15"/>
      <c r="J39" s="15"/>
      <c r="K39" s="15"/>
      <c r="L39" s="15"/>
      <c r="U39" s="22"/>
      <c r="V39" s="22"/>
      <c r="W39" s="22"/>
      <c r="X39" s="22"/>
      <c r="Y39" s="22"/>
      <c r="Z39" s="22"/>
      <c r="AA39" s="22"/>
      <c r="AB39" s="22"/>
      <c r="AC39" s="22"/>
      <c r="AD39" s="22"/>
      <c r="AE39" s="22"/>
      <c r="AF39" s="22"/>
    </row>
    <row r="40" spans="2:32" x14ac:dyDescent="0.25">
      <c r="B40" s="24"/>
      <c r="C40" s="15"/>
      <c r="D40" s="16"/>
      <c r="E40" s="17"/>
      <c r="U40" s="22"/>
      <c r="V40" s="22"/>
      <c r="W40" s="22"/>
      <c r="X40" s="22"/>
      <c r="Y40" s="22"/>
      <c r="Z40" s="22"/>
      <c r="AA40" s="22"/>
      <c r="AB40" s="22"/>
      <c r="AC40" s="22"/>
      <c r="AD40" s="22"/>
      <c r="AE40" s="22"/>
      <c r="AF40" s="22"/>
    </row>
    <row r="41" spans="2:32" x14ac:dyDescent="0.25">
      <c r="B41" s="24"/>
      <c r="C41" s="15"/>
      <c r="D41" s="16"/>
      <c r="E41" s="17"/>
      <c r="U41" s="22"/>
      <c r="V41" s="22"/>
      <c r="W41" s="22"/>
      <c r="X41" s="22"/>
      <c r="Y41" s="22"/>
      <c r="Z41" s="22"/>
      <c r="AA41" s="22"/>
      <c r="AB41" s="22"/>
      <c r="AC41" s="22"/>
      <c r="AD41" s="22"/>
      <c r="AE41" s="22"/>
      <c r="AF41" s="22"/>
    </row>
    <row r="42" spans="2:32" x14ac:dyDescent="0.25">
      <c r="C42" s="15"/>
      <c r="D42" s="16"/>
      <c r="E42" s="17"/>
      <c r="N42" s="17"/>
      <c r="O42" s="15"/>
      <c r="P42" s="15"/>
      <c r="Q42" s="15"/>
      <c r="R42" s="15"/>
      <c r="S42" s="15"/>
      <c r="T42" s="15"/>
      <c r="U42" s="15"/>
      <c r="V42" s="15"/>
      <c r="W42" s="15"/>
      <c r="X42" s="15"/>
      <c r="Y42" s="15"/>
      <c r="Z42" s="15"/>
      <c r="AA42" s="15"/>
      <c r="AB42" s="15"/>
      <c r="AC42" s="15"/>
      <c r="AD42" s="15"/>
      <c r="AE42" s="15"/>
      <c r="AF42" s="15"/>
    </row>
    <row r="43" spans="2:32" x14ac:dyDescent="0.25">
      <c r="C43" s="15"/>
      <c r="D43" s="16"/>
      <c r="E43" s="17"/>
      <c r="F43" s="17"/>
      <c r="G43" s="17"/>
      <c r="H43" s="17"/>
      <c r="I43" s="17"/>
      <c r="J43" s="17"/>
      <c r="K43" s="17"/>
      <c r="L43" s="17"/>
      <c r="M43" s="17"/>
      <c r="N43" s="17"/>
      <c r="O43" s="15"/>
      <c r="P43" s="15"/>
      <c r="Q43" s="15"/>
      <c r="R43" s="15"/>
      <c r="S43" s="15"/>
      <c r="T43" s="15"/>
      <c r="U43" s="15"/>
      <c r="V43" s="15"/>
      <c r="W43" s="15"/>
      <c r="X43" s="15"/>
      <c r="Y43" s="15"/>
      <c r="Z43" s="15"/>
      <c r="AA43" s="15"/>
      <c r="AB43" s="15"/>
      <c r="AC43" s="15"/>
      <c r="AD43" s="15"/>
      <c r="AE43" s="15"/>
      <c r="AF43" s="15"/>
    </row>
  </sheetData>
  <mergeCells count="116">
    <mergeCell ref="B27:B31"/>
    <mergeCell ref="Y2:Z2"/>
    <mergeCell ref="W2:X2"/>
    <mergeCell ref="U2:V2"/>
    <mergeCell ref="S2:T2"/>
    <mergeCell ref="S26:T26"/>
    <mergeCell ref="U26:V26"/>
    <mergeCell ref="W26:X26"/>
    <mergeCell ref="Y26:Z26"/>
    <mergeCell ref="B21:B22"/>
    <mergeCell ref="U20:V20"/>
    <mergeCell ref="W20:X20"/>
    <mergeCell ref="Y20:Z20"/>
    <mergeCell ref="Y14:Z14"/>
    <mergeCell ref="U13:V13"/>
    <mergeCell ref="W13:X13"/>
    <mergeCell ref="Y13:Z13"/>
    <mergeCell ref="U3:V3"/>
    <mergeCell ref="W3:X3"/>
    <mergeCell ref="Y3:Z3"/>
    <mergeCell ref="Y25:Z25"/>
    <mergeCell ref="S14:T14"/>
    <mergeCell ref="U14:V14"/>
    <mergeCell ref="W14:X14"/>
    <mergeCell ref="E26:F26"/>
    <mergeCell ref="G26:H26"/>
    <mergeCell ref="I26:J26"/>
    <mergeCell ref="K26:L26"/>
    <mergeCell ref="M26:N26"/>
    <mergeCell ref="O26:P26"/>
    <mergeCell ref="Q26:R26"/>
    <mergeCell ref="O25:P25"/>
    <mergeCell ref="Q25:R25"/>
    <mergeCell ref="E25:F25"/>
    <mergeCell ref="G25:H25"/>
    <mergeCell ref="I25:J25"/>
    <mergeCell ref="K25:L25"/>
    <mergeCell ref="M25:N25"/>
    <mergeCell ref="O20:P20"/>
    <mergeCell ref="Q20:R20"/>
    <mergeCell ref="S20:T20"/>
    <mergeCell ref="Q19:R19"/>
    <mergeCell ref="S19:T19"/>
    <mergeCell ref="U19:V19"/>
    <mergeCell ref="W19:X19"/>
    <mergeCell ref="Y19:Z19"/>
    <mergeCell ref="AA25:AB25"/>
    <mergeCell ref="S25:T25"/>
    <mergeCell ref="U25:V25"/>
    <mergeCell ref="W25:X25"/>
    <mergeCell ref="B15:B17"/>
    <mergeCell ref="E19:F19"/>
    <mergeCell ref="G19:H19"/>
    <mergeCell ref="I19:J19"/>
    <mergeCell ref="K19:L19"/>
    <mergeCell ref="M19:N19"/>
    <mergeCell ref="O19:P19"/>
    <mergeCell ref="O14:P14"/>
    <mergeCell ref="Q14:R14"/>
    <mergeCell ref="E14:F14"/>
    <mergeCell ref="G14:H14"/>
    <mergeCell ref="I14:J14"/>
    <mergeCell ref="K14:L14"/>
    <mergeCell ref="M14:N14"/>
    <mergeCell ref="B4:B11"/>
    <mergeCell ref="AA3:AB3"/>
    <mergeCell ref="AA13:AB13"/>
    <mergeCell ref="S13:T13"/>
    <mergeCell ref="E3:F3"/>
    <mergeCell ref="G3:H3"/>
    <mergeCell ref="I3:J3"/>
    <mergeCell ref="K3:L3"/>
    <mergeCell ref="M3:N3"/>
    <mergeCell ref="O3:P3"/>
    <mergeCell ref="Q3:R3"/>
    <mergeCell ref="S3:T3"/>
    <mergeCell ref="AA2:AB2"/>
    <mergeCell ref="AA14:AB14"/>
    <mergeCell ref="AA26:AB26"/>
    <mergeCell ref="Q2:R2"/>
    <mergeCell ref="E2:F2"/>
    <mergeCell ref="G2:H2"/>
    <mergeCell ref="I2:J2"/>
    <mergeCell ref="K2:L2"/>
    <mergeCell ref="M2:N2"/>
    <mergeCell ref="O2:P2"/>
    <mergeCell ref="K13:L13"/>
    <mergeCell ref="M13:N13"/>
    <mergeCell ref="O13:P13"/>
    <mergeCell ref="Q13:R13"/>
    <mergeCell ref="E13:F13"/>
    <mergeCell ref="G13:H13"/>
    <mergeCell ref="I13:J13"/>
    <mergeCell ref="AA20:AB20"/>
    <mergeCell ref="AA19:AB19"/>
    <mergeCell ref="E20:F20"/>
    <mergeCell ref="G20:H20"/>
    <mergeCell ref="I20:J20"/>
    <mergeCell ref="K20:L20"/>
    <mergeCell ref="M20:N20"/>
    <mergeCell ref="AE2:AF2"/>
    <mergeCell ref="AE3:AF3"/>
    <mergeCell ref="AE13:AF13"/>
    <mergeCell ref="AE14:AF14"/>
    <mergeCell ref="AE19:AF19"/>
    <mergeCell ref="AE20:AF20"/>
    <mergeCell ref="AE25:AF25"/>
    <mergeCell ref="AE26:AF26"/>
    <mergeCell ref="AC13:AD13"/>
    <mergeCell ref="AC14:AD14"/>
    <mergeCell ref="AC19:AD19"/>
    <mergeCell ref="AC20:AD20"/>
    <mergeCell ref="AC25:AD25"/>
    <mergeCell ref="AC26:AD26"/>
    <mergeCell ref="AC2:AD2"/>
    <mergeCell ref="AC3:AD3"/>
  </mergeCells>
  <dataValidations count="1">
    <dataValidation type="list" allowBlank="1" showInputMessage="1" showErrorMessage="1" sqref="D37:D39 D4:D10 D15:D16 D21 D27:D30">
      <formula1>$D$37:$D$39</formula1>
    </dataValidation>
  </dataValidations>
  <pageMargins left="0.7" right="0.7" top="0.75" bottom="0.75" header="0.3" footer="0.3"/>
  <pageSetup paperSize="9" orientation="portrait" r:id="rId1"/>
  <ignoredErrors>
    <ignoredError sqref="G5"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3"/>
  <sheetViews>
    <sheetView tabSelected="1" zoomScale="85" zoomScaleNormal="85" workbookViewId="0">
      <selection activeCell="B40" sqref="B40"/>
    </sheetView>
  </sheetViews>
  <sheetFormatPr baseColWidth="10" defaultRowHeight="15" x14ac:dyDescent="0.25"/>
  <cols>
    <col min="2" max="2" width="91.28515625" customWidth="1"/>
    <col min="3" max="3" width="13.85546875" style="70" bestFit="1" customWidth="1"/>
    <col min="4" max="4" width="10.5703125" style="70" bestFit="1" customWidth="1"/>
    <col min="5" max="5" width="9.42578125" style="70" bestFit="1" customWidth="1"/>
    <col min="6" max="6" width="12.7109375" style="70" bestFit="1" customWidth="1"/>
    <col min="7" max="7" width="10.28515625" style="70" bestFit="1" customWidth="1"/>
    <col min="8" max="8" width="22" style="70" bestFit="1" customWidth="1"/>
    <col min="9" max="9" width="10.140625" style="70" bestFit="1" customWidth="1"/>
    <col min="10" max="10" width="10.42578125" style="70" bestFit="1" customWidth="1"/>
    <col min="11" max="11" width="9.7109375" style="70" bestFit="1" customWidth="1"/>
    <col min="12" max="12" width="14.28515625" style="70" bestFit="1" customWidth="1"/>
    <col min="13" max="13" width="13.42578125" style="70" bestFit="1" customWidth="1"/>
    <col min="14" max="14" width="11.140625" style="70" bestFit="1" customWidth="1"/>
    <col min="15" max="16" width="13.7109375" style="70" bestFit="1" customWidth="1"/>
  </cols>
  <sheetData>
    <row r="1" spans="2:16" ht="15.75" thickBot="1" x14ac:dyDescent="0.3"/>
    <row r="2" spans="2:16" ht="19.5" customHeight="1" thickBot="1" x14ac:dyDescent="0.3">
      <c r="B2" s="88" t="str">
        <f>'Tabla Resumen'!$B$3</f>
        <v>Área</v>
      </c>
      <c r="C2" s="89" t="str">
        <f>Arquillian!$D$2</f>
        <v>Arquillian</v>
      </c>
      <c r="D2" s="89" t="str">
        <f>Cactus!$D$2</f>
        <v>Cactus</v>
      </c>
      <c r="E2" s="89" t="str">
        <f>Unitils!$D$2</f>
        <v>Unitils</v>
      </c>
      <c r="F2" s="89" t="str">
        <f>FitNesse!$D$2</f>
        <v>FitNesse</v>
      </c>
      <c r="G2" s="89" t="str">
        <f>Needle!$D$2</f>
        <v>Needle</v>
      </c>
      <c r="H2" s="89" t="str">
        <f>'Cucumber JVM '!$D$2</f>
        <v>Cucumber JVM</v>
      </c>
      <c r="I2" s="89" t="str">
        <f>'DbUnit '!$D$2</f>
        <v>DbUnit</v>
      </c>
      <c r="J2" s="89" t="str">
        <f>'JMeter '!$D$2</f>
        <v>JMeter</v>
      </c>
      <c r="K2" s="89" t="str">
        <f>'Jnario '!$D$2</f>
        <v>Jnario</v>
      </c>
      <c r="L2" s="89" t="str">
        <f>'PaxEXAM '!$D$2</f>
        <v>PaxEXAM</v>
      </c>
      <c r="M2" s="89" t="str">
        <f>'SpryTest '!$D$2</f>
        <v>SpryTest</v>
      </c>
      <c r="N2" s="89" t="str">
        <f>'TestNG '!$D$2</f>
        <v>TestNG</v>
      </c>
      <c r="O2" s="89" t="str">
        <f>UISpec4J!$D$2</f>
        <v>UISpec4J</v>
      </c>
      <c r="P2" s="89" t="str">
        <f>'SureAssert UC'!$D$2</f>
        <v>SureAssert UC</v>
      </c>
    </row>
    <row r="3" spans="2:16" ht="15.75" customHeight="1" thickBot="1" x14ac:dyDescent="0.3">
      <c r="B3" s="66" t="str">
        <f>'Tabla Resumen'!$B$4</f>
        <v>Ejecución</v>
      </c>
      <c r="C3" s="71">
        <f>'Tabla Resumen'!$F$11</f>
        <v>0.90625</v>
      </c>
      <c r="D3" s="71">
        <f>'Tabla Resumen'!$H$11</f>
        <v>0.34375</v>
      </c>
      <c r="E3" s="71">
        <f>'Tabla Resumen'!J11</f>
        <v>0.9375</v>
      </c>
      <c r="F3" s="71">
        <f>'Tabla Resumen'!L11</f>
        <v>0.640625</v>
      </c>
      <c r="G3" s="71">
        <f>'Tabla Resumen'!N11</f>
        <v>0.53125</v>
      </c>
      <c r="H3" s="71">
        <f>'Tabla Resumen'!P11</f>
        <v>0.90625</v>
      </c>
      <c r="I3" s="71">
        <f>'Tabla Resumen'!R11</f>
        <v>0.515625</v>
      </c>
      <c r="J3" s="71">
        <f>'Tabla Resumen'!T11</f>
        <v>0.4375</v>
      </c>
      <c r="K3" s="71">
        <f>'Tabla Resumen'!V11</f>
        <v>0.125</v>
      </c>
      <c r="L3" s="71">
        <f>'Tabla Resumen'!X11</f>
        <v>0.859375</v>
      </c>
      <c r="M3" s="71">
        <f>'Tabla Resumen'!Z11</f>
        <v>0.328125</v>
      </c>
      <c r="N3" s="71">
        <f>'Tabla Resumen'!AB11</f>
        <v>0.859375</v>
      </c>
      <c r="O3" s="71">
        <f>'Tabla Resumen'!AD11</f>
        <v>0.5</v>
      </c>
      <c r="P3" s="71">
        <f>'Tabla Resumen'!AF11</f>
        <v>0.125</v>
      </c>
    </row>
    <row r="4" spans="2:16" ht="15" customHeight="1" thickBot="1" x14ac:dyDescent="0.3">
      <c r="B4" s="67" t="str">
        <f>'Tabla Resumen'!C4</f>
        <v>Integración con Spring</v>
      </c>
      <c r="C4" s="12">
        <f>'Tabla Resumen'!E4</f>
        <v>1</v>
      </c>
      <c r="D4" s="12">
        <f>'Tabla Resumen'!G4</f>
        <v>0</v>
      </c>
      <c r="E4" s="12">
        <f>'Tabla Resumen'!I4</f>
        <v>1</v>
      </c>
      <c r="F4" s="12">
        <f>'Tabla Resumen'!K4</f>
        <v>1</v>
      </c>
      <c r="G4" s="12">
        <f>'Tabla Resumen'!M4</f>
        <v>0</v>
      </c>
      <c r="H4" s="12">
        <f>'Tabla Resumen'!O4</f>
        <v>1</v>
      </c>
      <c r="I4" s="12">
        <f>'Tabla Resumen'!Q4</f>
        <v>1</v>
      </c>
      <c r="J4" s="12">
        <f>'Tabla Resumen'!S4</f>
        <v>0.5</v>
      </c>
      <c r="K4" s="12">
        <f>'Tabla Resumen'!U4</f>
        <v>0</v>
      </c>
      <c r="L4" s="12">
        <f>'Tabla Resumen'!W4</f>
        <v>1</v>
      </c>
      <c r="M4" s="12">
        <f>'Tabla Resumen'!Y4</f>
        <v>0</v>
      </c>
      <c r="N4" s="12">
        <f>'Tabla Resumen'!AA4</f>
        <v>1</v>
      </c>
      <c r="O4" s="12">
        <f>'Tabla Resumen'!AC4</f>
        <v>0.5</v>
      </c>
      <c r="P4" s="12">
        <f>'Tabla Resumen'!AE4</f>
        <v>0</v>
      </c>
    </row>
    <row r="5" spans="2:16" ht="15" customHeight="1" thickBot="1" x14ac:dyDescent="0.3">
      <c r="B5" s="67" t="str">
        <f>'Tabla Resumen'!C5</f>
        <v>Integración con frameworks de tests unitarios (Junit, TestNG)</v>
      </c>
      <c r="C5" s="12">
        <f>'Tabla Resumen'!E5</f>
        <v>1</v>
      </c>
      <c r="D5" s="12">
        <f>'Tabla Resumen'!G5</f>
        <v>0.25</v>
      </c>
      <c r="E5" s="12">
        <f>'Tabla Resumen'!I5</f>
        <v>1</v>
      </c>
      <c r="F5" s="12">
        <f>'Tabla Resumen'!K5</f>
        <v>0.5</v>
      </c>
      <c r="G5" s="12">
        <f>'Tabla Resumen'!M5</f>
        <v>1</v>
      </c>
      <c r="H5" s="12">
        <f>'Tabla Resumen'!O5</f>
        <v>1</v>
      </c>
      <c r="I5" s="12">
        <f>'Tabla Resumen'!Q5</f>
        <v>0.5</v>
      </c>
      <c r="J5" s="12">
        <f>'Tabla Resumen'!S5</f>
        <v>0</v>
      </c>
      <c r="K5" s="12">
        <f>'Tabla Resumen'!U5</f>
        <v>0.5</v>
      </c>
      <c r="L5" s="12">
        <f>'Tabla Resumen'!W5</f>
        <v>1</v>
      </c>
      <c r="M5" s="12">
        <f>'Tabla Resumen'!Y5</f>
        <v>0.5</v>
      </c>
      <c r="N5" s="12">
        <f>'Tabla Resumen'!AA5</f>
        <v>1</v>
      </c>
      <c r="O5" s="12">
        <f>'Tabla Resumen'!AC5</f>
        <v>1</v>
      </c>
      <c r="P5" s="12">
        <f>'Tabla Resumen'!AE5</f>
        <v>0.5</v>
      </c>
    </row>
    <row r="6" spans="2:16" ht="15" customHeight="1" thickBot="1" x14ac:dyDescent="0.3">
      <c r="B6" s="67" t="str">
        <f>'Tabla Resumen'!C6</f>
        <v>Inyección de dependencias (CDI)</v>
      </c>
      <c r="C6" s="12">
        <f>'Tabla Resumen'!E6</f>
        <v>1</v>
      </c>
      <c r="D6" s="12">
        <f>'Tabla Resumen'!G6</f>
        <v>0</v>
      </c>
      <c r="E6" s="12">
        <f>'Tabla Resumen'!I6</f>
        <v>1</v>
      </c>
      <c r="F6" s="12">
        <f>'Tabla Resumen'!K6</f>
        <v>0.5</v>
      </c>
      <c r="G6" s="12">
        <f>'Tabla Resumen'!M6</f>
        <v>0.75</v>
      </c>
      <c r="H6" s="12">
        <f>'Tabla Resumen'!O6</f>
        <v>1</v>
      </c>
      <c r="I6" s="12">
        <f>'Tabla Resumen'!Q6</f>
        <v>0.25</v>
      </c>
      <c r="J6" s="12">
        <f>'Tabla Resumen'!S6</f>
        <v>0</v>
      </c>
      <c r="K6" s="12">
        <f>'Tabla Resumen'!U6</f>
        <v>0</v>
      </c>
      <c r="L6" s="12">
        <f>'Tabla Resumen'!W6</f>
        <v>1</v>
      </c>
      <c r="M6" s="12">
        <f>'Tabla Resumen'!Y6</f>
        <v>0</v>
      </c>
      <c r="N6" s="12">
        <f>'Tabla Resumen'!AA6</f>
        <v>1</v>
      </c>
      <c r="O6" s="12">
        <f>'Tabla Resumen'!AC6</f>
        <v>0.5</v>
      </c>
      <c r="P6" s="12">
        <f>'Tabla Resumen'!AE6</f>
        <v>0</v>
      </c>
    </row>
    <row r="7" spans="2:16" ht="15" customHeight="1" thickBot="1" x14ac:dyDescent="0.3">
      <c r="B7" s="67" t="str">
        <f>'Tabla Resumen'!C7</f>
        <v>Capa de presentación (Integración de WebDrivers o frameworks)</v>
      </c>
      <c r="C7" s="12">
        <f>'Tabla Resumen'!E7</f>
        <v>1</v>
      </c>
      <c r="D7" s="12">
        <f>'Tabla Resumen'!G7</f>
        <v>0.75</v>
      </c>
      <c r="E7" s="12">
        <f>'Tabla Resumen'!I7</f>
        <v>0.75</v>
      </c>
      <c r="F7" s="12">
        <f>'Tabla Resumen'!K7</f>
        <v>0.75</v>
      </c>
      <c r="G7" s="12">
        <f>'Tabla Resumen'!M7</f>
        <v>0.5</v>
      </c>
      <c r="H7" s="12">
        <f>'Tabla Resumen'!O7</f>
        <v>1</v>
      </c>
      <c r="I7" s="12">
        <f>'Tabla Resumen'!Q7</f>
        <v>0</v>
      </c>
      <c r="J7" s="12">
        <f>'Tabla Resumen'!S7</f>
        <v>1</v>
      </c>
      <c r="K7" s="12">
        <f>'Tabla Resumen'!U7</f>
        <v>0.25</v>
      </c>
      <c r="L7" s="12">
        <f>'Tabla Resumen'!W7</f>
        <v>0.5</v>
      </c>
      <c r="M7" s="12">
        <f>'Tabla Resumen'!Y7</f>
        <v>0</v>
      </c>
      <c r="N7" s="12">
        <f>'Tabla Resumen'!AA7</f>
        <v>0.75</v>
      </c>
      <c r="O7" s="12">
        <f>'Tabla Resumen'!AC7</f>
        <v>1</v>
      </c>
      <c r="P7" s="12">
        <f>'Tabla Resumen'!AE7</f>
        <v>0</v>
      </c>
    </row>
    <row r="8" spans="2:16" ht="15" customHeight="1" thickBot="1" x14ac:dyDescent="0.3">
      <c r="B8" s="67" t="str">
        <f>'Tabla Resumen'!C8</f>
        <v>Contenedores de aplicaciones</v>
      </c>
      <c r="C8" s="12">
        <f>'Tabla Resumen'!E8</f>
        <v>1</v>
      </c>
      <c r="D8" s="12">
        <f>'Tabla Resumen'!G8</f>
        <v>1</v>
      </c>
      <c r="E8" s="12">
        <f>'Tabla Resumen'!I8</f>
        <v>1</v>
      </c>
      <c r="F8" s="12">
        <f>'Tabla Resumen'!K8</f>
        <v>0</v>
      </c>
      <c r="G8" s="12">
        <f>'Tabla Resumen'!M8</f>
        <v>0</v>
      </c>
      <c r="H8" s="12">
        <f>'Tabla Resumen'!O8</f>
        <v>1</v>
      </c>
      <c r="I8" s="12">
        <f>'Tabla Resumen'!Q8</f>
        <v>0</v>
      </c>
      <c r="J8" s="12">
        <f>'Tabla Resumen'!S8</f>
        <v>0</v>
      </c>
      <c r="K8" s="12">
        <f>'Tabla Resumen'!U8</f>
        <v>0</v>
      </c>
      <c r="L8" s="12">
        <f>'Tabla Resumen'!W8</f>
        <v>1</v>
      </c>
      <c r="M8" s="12">
        <f>'Tabla Resumen'!Y8</f>
        <v>1</v>
      </c>
      <c r="N8" s="12">
        <f>'Tabla Resumen'!AA8</f>
        <v>1</v>
      </c>
      <c r="O8" s="12">
        <f>'Tabla Resumen'!AC8</f>
        <v>0</v>
      </c>
      <c r="P8" s="12">
        <f>'Tabla Resumen'!AE8</f>
        <v>0</v>
      </c>
    </row>
    <row r="9" spans="2:16" ht="15.75" customHeight="1" thickBot="1" x14ac:dyDescent="0.3">
      <c r="B9" s="67" t="str">
        <f>'Tabla Resumen'!C9</f>
        <v>Integración con frameworks de acceso a datos (Hibernate, JPA, myBatis...)</v>
      </c>
      <c r="C9" s="12">
        <f>'Tabla Resumen'!E9</f>
        <v>0.5</v>
      </c>
      <c r="D9" s="12">
        <f>'Tabla Resumen'!G9</f>
        <v>0</v>
      </c>
      <c r="E9" s="12">
        <f>'Tabla Resumen'!I9</f>
        <v>1</v>
      </c>
      <c r="F9" s="12">
        <f>'Tabla Resumen'!K9</f>
        <v>1</v>
      </c>
      <c r="G9" s="12">
        <f>'Tabla Resumen'!M9</f>
        <v>1</v>
      </c>
      <c r="H9" s="12">
        <f>'Tabla Resumen'!O9</f>
        <v>0.5</v>
      </c>
      <c r="I9" s="12">
        <f>'Tabla Resumen'!Q9</f>
        <v>1</v>
      </c>
      <c r="J9" s="12">
        <f>'Tabla Resumen'!S9</f>
        <v>1</v>
      </c>
      <c r="K9" s="12">
        <f>'Tabla Resumen'!U9</f>
        <v>0</v>
      </c>
      <c r="L9" s="12">
        <f>'Tabla Resumen'!W9</f>
        <v>0.75</v>
      </c>
      <c r="M9" s="12">
        <f>'Tabla Resumen'!Y9</f>
        <v>0</v>
      </c>
      <c r="N9" s="12">
        <f>'Tabla Resumen'!AA9</f>
        <v>0.5</v>
      </c>
      <c r="O9" s="12">
        <f>'Tabla Resumen'!AC9</f>
        <v>0.25</v>
      </c>
      <c r="P9" s="12">
        <f>'Tabla Resumen'!AE9</f>
        <v>0</v>
      </c>
    </row>
    <row r="10" spans="2:16" ht="16.5" thickBot="1" x14ac:dyDescent="0.3">
      <c r="B10" s="67" t="str">
        <f>'Tabla Resumen'!C10</f>
        <v>Más utilidades</v>
      </c>
      <c r="C10" s="12">
        <f>'Tabla Resumen'!E10</f>
        <v>1</v>
      </c>
      <c r="D10" s="12">
        <f>'Tabla Resumen'!G10</f>
        <v>0.25</v>
      </c>
      <c r="E10" s="12">
        <f>'Tabla Resumen'!I10</f>
        <v>0.5</v>
      </c>
      <c r="F10" s="12">
        <f>'Tabla Resumen'!K10</f>
        <v>0.75</v>
      </c>
      <c r="G10" s="12">
        <f>'Tabla Resumen'!M10</f>
        <v>0.75</v>
      </c>
      <c r="H10" s="12">
        <f>'Tabla Resumen'!O10</f>
        <v>1</v>
      </c>
      <c r="I10" s="12">
        <f>'Tabla Resumen'!Q10</f>
        <v>0.5</v>
      </c>
      <c r="J10" s="12">
        <f>'Tabla Resumen'!S10</f>
        <v>0.5</v>
      </c>
      <c r="K10" s="12">
        <f>'Tabla Resumen'!U10</f>
        <v>0</v>
      </c>
      <c r="L10" s="12">
        <f>'Tabla Resumen'!W10</f>
        <v>0.5</v>
      </c>
      <c r="M10" s="12">
        <f>'Tabla Resumen'!Y10</f>
        <v>0.75</v>
      </c>
      <c r="N10" s="12">
        <f>'Tabla Resumen'!AA10</f>
        <v>0.75</v>
      </c>
      <c r="O10" s="12">
        <f>'Tabla Resumen'!AC10</f>
        <v>0.25</v>
      </c>
      <c r="P10" s="12">
        <f>'Tabla Resumen'!AE10</f>
        <v>0.5</v>
      </c>
    </row>
    <row r="11" spans="2:16" ht="15.75" customHeight="1" thickBot="1" x14ac:dyDescent="0.3">
      <c r="B11" s="68" t="str">
        <f>'Tabla Resumen'!$B$15</f>
        <v>Desarrollo</v>
      </c>
      <c r="C11" s="71">
        <f>'Tabla Resumen'!F17</f>
        <v>0.8</v>
      </c>
      <c r="D11" s="71">
        <f>'Tabla Resumen'!H17</f>
        <v>0.8</v>
      </c>
      <c r="E11" s="71">
        <f>'Tabla Resumen'!J17</f>
        <v>0.7</v>
      </c>
      <c r="F11" s="71">
        <f>'Tabla Resumen'!L17</f>
        <v>0.9</v>
      </c>
      <c r="G11" s="71">
        <f>'Tabla Resumen'!N17</f>
        <v>0.6</v>
      </c>
      <c r="H11" s="71">
        <f>'Tabla Resumen'!P17</f>
        <v>0.7</v>
      </c>
      <c r="I11" s="71">
        <f>'Tabla Resumen'!R17</f>
        <v>0.6</v>
      </c>
      <c r="J11" s="71">
        <f>'Tabla Resumen'!T17</f>
        <v>0.4</v>
      </c>
      <c r="K11" s="71">
        <f>'Tabla Resumen'!V17</f>
        <v>0.9</v>
      </c>
      <c r="L11" s="71">
        <f>'Tabla Resumen'!X17</f>
        <v>0.6</v>
      </c>
      <c r="M11" s="71">
        <f>'Tabla Resumen'!Z17</f>
        <v>0.4</v>
      </c>
      <c r="N11" s="71">
        <f>'Tabla Resumen'!AB17</f>
        <v>1</v>
      </c>
      <c r="O11" s="71">
        <f>'Tabla Resumen'!AD17</f>
        <v>0.6</v>
      </c>
      <c r="P11" s="71">
        <f>'Tabla Resumen'!AF17</f>
        <v>0.3</v>
      </c>
    </row>
    <row r="12" spans="2:16" ht="15" customHeight="1" thickBot="1" x14ac:dyDescent="0.3">
      <c r="B12" s="67" t="str">
        <f>'Tabla Resumen'!C15</f>
        <v>Herramientas para ayuda al desarrollo</v>
      </c>
      <c r="C12" s="12">
        <f>'Tabla Resumen'!E15</f>
        <v>0.5</v>
      </c>
      <c r="D12" s="12">
        <f>'Tabla Resumen'!G15</f>
        <v>0.5</v>
      </c>
      <c r="E12" s="12">
        <f>'Tabla Resumen'!I15</f>
        <v>0.25</v>
      </c>
      <c r="F12" s="12">
        <f>'Tabla Resumen'!K15</f>
        <v>0.75</v>
      </c>
      <c r="G12" s="12">
        <f>'Tabla Resumen'!M15</f>
        <v>0</v>
      </c>
      <c r="H12" s="12">
        <f>'Tabla Resumen'!O15</f>
        <v>0.25</v>
      </c>
      <c r="I12" s="12">
        <f>'Tabla Resumen'!Q15</f>
        <v>0</v>
      </c>
      <c r="J12" s="12">
        <f>'Tabla Resumen'!S15</f>
        <v>1</v>
      </c>
      <c r="K12" s="12">
        <f>'Tabla Resumen'!U15</f>
        <v>0.75</v>
      </c>
      <c r="L12" s="12">
        <f>'Tabla Resumen'!W15</f>
        <v>0</v>
      </c>
      <c r="M12" s="12">
        <f>'Tabla Resumen'!Y15</f>
        <v>1</v>
      </c>
      <c r="N12" s="12">
        <f>'Tabla Resumen'!AA15</f>
        <v>1</v>
      </c>
      <c r="O12" s="12">
        <f>'Tabla Resumen'!AC15</f>
        <v>0</v>
      </c>
      <c r="P12" s="12">
        <f>'Tabla Resumen'!AD15</f>
        <v>0</v>
      </c>
    </row>
    <row r="13" spans="2:16" ht="15.75" customHeight="1" thickBot="1" x14ac:dyDescent="0.3">
      <c r="B13" s="67" t="str">
        <f>'Tabla Resumen'!C16</f>
        <v>Herramientas de gestión y configuración de dependencias (Maven)</v>
      </c>
      <c r="C13" s="12">
        <f>'Tabla Resumen'!E16</f>
        <v>1</v>
      </c>
      <c r="D13" s="12">
        <f>'Tabla Resumen'!G16</f>
        <v>1</v>
      </c>
      <c r="E13" s="12">
        <f>'Tabla Resumen'!I16</f>
        <v>1</v>
      </c>
      <c r="F13" s="12">
        <f>'Tabla Resumen'!K16</f>
        <v>1</v>
      </c>
      <c r="G13" s="12">
        <f>'Tabla Resumen'!M16</f>
        <v>1</v>
      </c>
      <c r="H13" s="12">
        <f>'Tabla Resumen'!O16</f>
        <v>1</v>
      </c>
      <c r="I13" s="12">
        <f>'Tabla Resumen'!Q16</f>
        <v>1</v>
      </c>
      <c r="J13" s="12">
        <f>'Tabla Resumen'!S16</f>
        <v>0</v>
      </c>
      <c r="K13" s="12">
        <f>'Tabla Resumen'!U16</f>
        <v>1</v>
      </c>
      <c r="L13" s="12">
        <f>'Tabla Resumen'!W16</f>
        <v>1</v>
      </c>
      <c r="M13" s="12">
        <f>'Tabla Resumen'!Y16</f>
        <v>0</v>
      </c>
      <c r="N13" s="12">
        <f>'Tabla Resumen'!AA16</f>
        <v>1</v>
      </c>
      <c r="O13" s="12">
        <f>'Tabla Resumen'!AC16</f>
        <v>1</v>
      </c>
      <c r="P13" s="12">
        <f>'Tabla Resumen'!AD16</f>
        <v>3</v>
      </c>
    </row>
    <row r="14" spans="2:16" ht="18.75" customHeight="1" thickBot="1" x14ac:dyDescent="0.3">
      <c r="B14" s="68" t="str">
        <f>'Tabla Resumen'!$B$21</f>
        <v>Operación</v>
      </c>
      <c r="C14" s="71">
        <f>'Tabla Resumen'!F22</f>
        <v>0.25</v>
      </c>
      <c r="D14" s="71">
        <f>'Tabla Resumen'!H22</f>
        <v>0.25</v>
      </c>
      <c r="E14" s="71">
        <f>'Tabla Resumen'!J22</f>
        <v>0.25</v>
      </c>
      <c r="F14" s="71">
        <f>'Tabla Resumen'!L22</f>
        <v>0.75</v>
      </c>
      <c r="G14" s="71">
        <f>'Tabla Resumen'!N22</f>
        <v>0.25</v>
      </c>
      <c r="H14" s="71">
        <f>'Tabla Resumen'!P22</f>
        <v>0.25</v>
      </c>
      <c r="I14" s="71">
        <f>'Tabla Resumen'!R22</f>
        <v>0.25</v>
      </c>
      <c r="J14" s="71">
        <f>'Tabla Resumen'!T22</f>
        <v>0.75</v>
      </c>
      <c r="K14" s="71">
        <f>'Tabla Resumen'!V22</f>
        <v>0</v>
      </c>
      <c r="L14" s="71">
        <f>'Tabla Resumen'!X22</f>
        <v>0.25</v>
      </c>
      <c r="M14" s="71">
        <f>'Tabla Resumen'!Z22</f>
        <v>0.25</v>
      </c>
      <c r="N14" s="71">
        <f>'Tabla Resumen'!AB22</f>
        <v>0.25</v>
      </c>
      <c r="O14" s="71">
        <f>'Tabla Resumen'!AD22</f>
        <v>0.25</v>
      </c>
      <c r="P14" s="71">
        <f>'Tabla Resumen'!AF22</f>
        <v>0.5</v>
      </c>
    </row>
    <row r="15" spans="2:16" ht="15.75" customHeight="1" thickBot="1" x14ac:dyDescent="0.3">
      <c r="B15" s="67" t="str">
        <f>'Tabla Resumen'!$C$21</f>
        <v>Monitorización de los test (IDE o WEB)</v>
      </c>
      <c r="C15" s="12">
        <f>'Tabla Resumen'!E21</f>
        <v>0.25</v>
      </c>
      <c r="D15" s="12">
        <f>'Tabla Resumen'!G21</f>
        <v>0.25</v>
      </c>
      <c r="E15" s="12">
        <f>'Tabla Resumen'!I21</f>
        <v>0.25</v>
      </c>
      <c r="F15" s="12">
        <f>'Tabla Resumen'!K21</f>
        <v>0.75</v>
      </c>
      <c r="G15" s="12">
        <f>'Tabla Resumen'!M21</f>
        <v>0.25</v>
      </c>
      <c r="H15" s="12">
        <f>'Tabla Resumen'!O21</f>
        <v>0.25</v>
      </c>
      <c r="I15" s="12">
        <f>'Tabla Resumen'!Q21</f>
        <v>0.25</v>
      </c>
      <c r="J15" s="12">
        <f>'Tabla Resumen'!S21</f>
        <v>0.75</v>
      </c>
      <c r="K15" s="12">
        <f>'Tabla Resumen'!U21</f>
        <v>0</v>
      </c>
      <c r="L15" s="12">
        <f>'Tabla Resumen'!W21</f>
        <v>0.25</v>
      </c>
      <c r="M15" s="12">
        <f>'Tabla Resumen'!Y21</f>
        <v>0.25</v>
      </c>
      <c r="N15" s="12">
        <f>'Tabla Resumen'!AA21</f>
        <v>0.25</v>
      </c>
      <c r="O15" s="12">
        <f>'Tabla Resumen'!AC21</f>
        <v>0.25</v>
      </c>
      <c r="P15" s="12">
        <f>'Tabla Resumen'!AE21</f>
        <v>0.5</v>
      </c>
    </row>
    <row r="16" spans="2:16" ht="15.75" customHeight="1" thickBot="1" x14ac:dyDescent="0.3">
      <c r="B16" s="68" t="str">
        <f>'Tabla Resumen'!$B$27</f>
        <v>Soporte</v>
      </c>
      <c r="C16" s="71">
        <f>'Tabla Resumen'!F31</f>
        <v>0.875</v>
      </c>
      <c r="D16" s="71">
        <f>'Tabla Resumen'!H31</f>
        <v>0.4375</v>
      </c>
      <c r="E16" s="71">
        <f>'Tabla Resumen'!J31</f>
        <v>0.75</v>
      </c>
      <c r="F16" s="71">
        <f>'Tabla Resumen'!L31</f>
        <v>1</v>
      </c>
      <c r="G16" s="71">
        <f>'Tabla Resumen'!N31</f>
        <v>0.75</v>
      </c>
      <c r="H16" s="71">
        <f>'Tabla Resumen'!P31</f>
        <v>0.75</v>
      </c>
      <c r="I16" s="71">
        <f>'Tabla Resumen'!R31</f>
        <v>0.6875</v>
      </c>
      <c r="J16" s="71">
        <f>'Tabla Resumen'!T31</f>
        <v>1</v>
      </c>
      <c r="K16" s="71">
        <f>'Tabla Resumen'!V31</f>
        <v>0.9375</v>
      </c>
      <c r="L16" s="71">
        <f>'Tabla Resumen'!X31</f>
        <v>0.75</v>
      </c>
      <c r="M16" s="71">
        <f>'Tabla Resumen'!Z31</f>
        <v>0.3125</v>
      </c>
      <c r="N16" s="71">
        <f>'Tabla Resumen'!AB31</f>
        <v>1</v>
      </c>
      <c r="O16" s="71">
        <f>'Tabla Resumen'!AD31</f>
        <v>0.4375</v>
      </c>
      <c r="P16" s="71">
        <f>'Tabla Resumen'!AF31</f>
        <v>0.5</v>
      </c>
    </row>
    <row r="17" spans="2:16" ht="15" customHeight="1" thickBot="1" x14ac:dyDescent="0.3">
      <c r="B17" s="67" t="str">
        <f>'Tabla Resumen'!C27</f>
        <v>Facilidad de uso/aprendizaje</v>
      </c>
      <c r="C17" s="12">
        <f>'Tabla Resumen'!E27</f>
        <v>0.5</v>
      </c>
      <c r="D17" s="12">
        <f>'Tabla Resumen'!G27</f>
        <v>0.25</v>
      </c>
      <c r="E17" s="12">
        <f>'Tabla Resumen'!I27</f>
        <v>1</v>
      </c>
      <c r="F17" s="12">
        <f>'Tabla Resumen'!K27</f>
        <v>1</v>
      </c>
      <c r="G17" s="12">
        <f>'Tabla Resumen'!M27</f>
        <v>1</v>
      </c>
      <c r="H17" s="12">
        <f>'Tabla Resumen'!O27</f>
        <v>0.5</v>
      </c>
      <c r="I17" s="12">
        <f>'Tabla Resumen'!Q27</f>
        <v>0.5</v>
      </c>
      <c r="J17" s="12">
        <f>'Tabla Resumen'!S27</f>
        <v>1</v>
      </c>
      <c r="K17" s="12">
        <f>'Tabla Resumen'!U27</f>
        <v>1</v>
      </c>
      <c r="L17" s="12">
        <f>'Tabla Resumen'!W27</f>
        <v>0.5</v>
      </c>
      <c r="M17" s="12">
        <f>'Tabla Resumen'!Y27</f>
        <v>1</v>
      </c>
      <c r="N17" s="12">
        <f>'Tabla Resumen'!AA27</f>
        <v>1</v>
      </c>
      <c r="O17" s="12">
        <f>'Tabla Resumen'!AC27</f>
        <v>0.75</v>
      </c>
      <c r="P17" s="12">
        <f>'Tabla Resumen'!AE27</f>
        <v>1</v>
      </c>
    </row>
    <row r="18" spans="2:16" ht="15" customHeight="1" thickBot="1" x14ac:dyDescent="0.3">
      <c r="B18" s="67" t="str">
        <f>'Tabla Resumen'!C28</f>
        <v>Calidad de la documentación</v>
      </c>
      <c r="C18" s="12">
        <f>'Tabla Resumen'!E28</f>
        <v>1</v>
      </c>
      <c r="D18" s="12">
        <f>'Tabla Resumen'!G28</f>
        <v>0.5</v>
      </c>
      <c r="E18" s="12">
        <f>'Tabla Resumen'!I28</f>
        <v>1</v>
      </c>
      <c r="F18" s="12">
        <f>'Tabla Resumen'!K28</f>
        <v>1</v>
      </c>
      <c r="G18" s="12">
        <f>'Tabla Resumen'!M28</f>
        <v>1</v>
      </c>
      <c r="H18" s="12">
        <f>'Tabla Resumen'!O28</f>
        <v>0.75</v>
      </c>
      <c r="I18" s="12">
        <f>'Tabla Resumen'!Q28</f>
        <v>1</v>
      </c>
      <c r="J18" s="12">
        <f>'Tabla Resumen'!S28</f>
        <v>1</v>
      </c>
      <c r="K18" s="12">
        <f>'Tabla Resumen'!U28</f>
        <v>1</v>
      </c>
      <c r="L18" s="12">
        <f>'Tabla Resumen'!W28</f>
        <v>0.5</v>
      </c>
      <c r="M18" s="12">
        <f>'Tabla Resumen'!Y28</f>
        <v>0.25</v>
      </c>
      <c r="N18" s="12">
        <f>'Tabla Resumen'!AA28</f>
        <v>1</v>
      </c>
      <c r="O18" s="12">
        <f>'Tabla Resumen'!AC28</f>
        <v>0.5</v>
      </c>
      <c r="P18" s="12">
        <f>'Tabla Resumen'!AE28</f>
        <v>0.75</v>
      </c>
    </row>
    <row r="19" spans="2:16" ht="15" customHeight="1" thickBot="1" x14ac:dyDescent="0.3">
      <c r="B19" s="67" t="str">
        <f>'Tabla Resumen'!C29</f>
        <v>Entidades detrás del proyecto</v>
      </c>
      <c r="C19" s="12">
        <f>'Tabla Resumen'!E29</f>
        <v>1</v>
      </c>
      <c r="D19" s="12">
        <f>'Tabla Resumen'!G29</f>
        <v>1</v>
      </c>
      <c r="E19" s="12">
        <f>'Tabla Resumen'!I29</f>
        <v>0.25</v>
      </c>
      <c r="F19" s="12">
        <f>'Tabla Resumen'!K29</f>
        <v>1</v>
      </c>
      <c r="G19" s="12">
        <f>'Tabla Resumen'!M29</f>
        <v>0.5</v>
      </c>
      <c r="H19" s="12">
        <f>'Tabla Resumen'!O29</f>
        <v>0.75</v>
      </c>
      <c r="I19" s="12">
        <f>'Tabla Resumen'!Q29</f>
        <v>0.5</v>
      </c>
      <c r="J19" s="12">
        <f>'Tabla Resumen'!S29</f>
        <v>1</v>
      </c>
      <c r="K19" s="12">
        <f>'Tabla Resumen'!U29</f>
        <v>0.75</v>
      </c>
      <c r="L19" s="12">
        <f>'Tabla Resumen'!W29</f>
        <v>1</v>
      </c>
      <c r="M19" s="12">
        <f>'Tabla Resumen'!Y29</f>
        <v>0</v>
      </c>
      <c r="N19" s="12">
        <f>'Tabla Resumen'!AA29</f>
        <v>1</v>
      </c>
      <c r="O19" s="12">
        <f>'Tabla Resumen'!AC29</f>
        <v>0.25</v>
      </c>
      <c r="P19" s="12">
        <f>'Tabla Resumen'!AE29</f>
        <v>0.25</v>
      </c>
    </row>
    <row r="20" spans="2:16" ht="15.75" customHeight="1" thickBot="1" x14ac:dyDescent="0.3">
      <c r="B20" s="67" t="str">
        <f>'Tabla Resumen'!C30</f>
        <v>Evolución (evolución histórica y actividad actual)</v>
      </c>
      <c r="C20" s="12">
        <f>'Tabla Resumen'!E30</f>
        <v>1</v>
      </c>
      <c r="D20" s="12">
        <f>'Tabla Resumen'!G30</f>
        <v>0</v>
      </c>
      <c r="E20" s="12">
        <f>'Tabla Resumen'!I30</f>
        <v>0.75</v>
      </c>
      <c r="F20" s="12">
        <f>'Tabla Resumen'!K30</f>
        <v>1</v>
      </c>
      <c r="G20" s="12">
        <f>'Tabla Resumen'!M30</f>
        <v>0.5</v>
      </c>
      <c r="H20" s="12">
        <f>'Tabla Resumen'!O30</f>
        <v>1</v>
      </c>
      <c r="I20" s="12">
        <f>'Tabla Resumen'!Q30</f>
        <v>0.75</v>
      </c>
      <c r="J20" s="12">
        <f>'Tabla Resumen'!S30</f>
        <v>1</v>
      </c>
      <c r="K20" s="12">
        <f>'Tabla Resumen'!U30</f>
        <v>1</v>
      </c>
      <c r="L20" s="12">
        <f>'Tabla Resumen'!W30</f>
        <v>1</v>
      </c>
      <c r="M20" s="12">
        <f>'Tabla Resumen'!Y30</f>
        <v>0</v>
      </c>
      <c r="N20" s="12">
        <f>'Tabla Resumen'!AA30</f>
        <v>1</v>
      </c>
      <c r="O20" s="12">
        <f>'Tabla Resumen'!AC30</f>
        <v>0.25</v>
      </c>
      <c r="P20" s="12">
        <f>'Tabla Resumen'!AE30</f>
        <v>0</v>
      </c>
    </row>
    <row r="21" spans="2:16" ht="18.75" thickBot="1" x14ac:dyDescent="0.3">
      <c r="B21" s="69" t="s">
        <v>79</v>
      </c>
      <c r="C21" s="106">
        <f>AVERAGE(C3,C11,C14,C16)</f>
        <v>0.70781249999999996</v>
      </c>
      <c r="D21" s="106">
        <f t="shared" ref="D21:O21" si="0">AVERAGE(D3,D11,D14,D16)</f>
        <v>0.45781250000000001</v>
      </c>
      <c r="E21" s="106">
        <f t="shared" si="0"/>
        <v>0.65937500000000004</v>
      </c>
      <c r="F21" s="106">
        <f t="shared" si="0"/>
        <v>0.82265624999999998</v>
      </c>
      <c r="G21" s="106">
        <f t="shared" si="0"/>
        <v>0.53281250000000002</v>
      </c>
      <c r="H21" s="106">
        <f t="shared" si="0"/>
        <v>0.65156250000000004</v>
      </c>
      <c r="I21" s="106">
        <f t="shared" si="0"/>
        <v>0.51328125000000002</v>
      </c>
      <c r="J21" s="106">
        <f t="shared" si="0"/>
        <v>0.64687499999999998</v>
      </c>
      <c r="K21" s="106">
        <f t="shared" si="0"/>
        <v>0.49062499999999998</v>
      </c>
      <c r="L21" s="106">
        <f t="shared" si="0"/>
        <v>0.61484375000000002</v>
      </c>
      <c r="M21" s="106">
        <f t="shared" si="0"/>
        <v>0.32265624999999998</v>
      </c>
      <c r="N21" s="106">
        <f t="shared" si="0"/>
        <v>0.77734375</v>
      </c>
      <c r="O21" s="106">
        <f t="shared" si="0"/>
        <v>0.44687500000000002</v>
      </c>
      <c r="P21" s="106">
        <f t="shared" ref="P21" si="1">AVERAGE(P3,P11,P14,P16)</f>
        <v>0.35625000000000001</v>
      </c>
    </row>
    <row r="22" spans="2:16" ht="18.75" thickBot="1" x14ac:dyDescent="0.3">
      <c r="B22" s="69" t="s">
        <v>110</v>
      </c>
      <c r="C22" s="106">
        <f>(('Tabla Resumen'!$D$11*C3)+('Tabla Resumen'!$D$17*C11)+('Tabla Resumen'!$D$22*C14)+('Tabla Resumen'!$D$31*C16))/('Tabla Resumen'!$D$11+'Tabla Resumen'!$D$17+'Tabla Resumen'!$D$22+'Tabla Resumen'!$D$31)</f>
        <v>0.86029411764705888</v>
      </c>
      <c r="D22" s="106">
        <f>(('Tabla Resumen'!$D$11*D3)+('Tabla Resumen'!$D$17*D11)+('Tabla Resumen'!$D$22*D14)+('Tabla Resumen'!$D$31*D16))/('Tabla Resumen'!$D$11+'Tabla Resumen'!$D$17+'Tabla Resumen'!$D$22+'Tabla Resumen'!$D$31)</f>
        <v>0.44117647058823528</v>
      </c>
      <c r="E22" s="106">
        <f>(('Tabla Resumen'!$D$11*E3)+('Tabla Resumen'!$D$17*E11)+('Tabla Resumen'!$D$22*E14)+('Tabla Resumen'!$D$31*E16))/('Tabla Resumen'!$D$11+'Tabla Resumen'!$D$17+'Tabla Resumen'!$D$22+'Tabla Resumen'!$D$31)</f>
        <v>0.81617647058823528</v>
      </c>
      <c r="F22" s="106">
        <f>(('Tabla Resumen'!$D$11*F3)+('Tabla Resumen'!$D$17*F11)+('Tabla Resumen'!$D$22*F14)+('Tabla Resumen'!$D$31*F16))/('Tabla Resumen'!$D$11+'Tabla Resumen'!$D$17+'Tabla Resumen'!$D$22+'Tabla Resumen'!$D$31)</f>
        <v>0.80882352941176472</v>
      </c>
      <c r="G22" s="106">
        <f>(('Tabla Resumen'!$D$11*G3)+('Tabla Resumen'!$D$17*G11)+('Tabla Resumen'!$D$22*G14)+('Tabla Resumen'!$D$31*G16))/('Tabla Resumen'!$D$11+'Tabla Resumen'!$D$17+'Tabla Resumen'!$D$22+'Tabla Resumen'!$D$31)</f>
        <v>0.61029411764705888</v>
      </c>
      <c r="H22" s="106">
        <f>(('Tabla Resumen'!$D$11*H3)+('Tabla Resumen'!$D$17*H11)+('Tabla Resumen'!$D$22*H14)+('Tabla Resumen'!$D$31*H16))/('Tabla Resumen'!$D$11+'Tabla Resumen'!$D$17+'Tabla Resumen'!$D$22+'Tabla Resumen'!$D$31)</f>
        <v>0.80147058823529416</v>
      </c>
      <c r="I22" s="106">
        <f>(('Tabla Resumen'!$D$11*I3)+('Tabla Resumen'!$D$17*I11)+('Tabla Resumen'!$D$22*I14)+('Tabla Resumen'!$D$31*I16))/('Tabla Resumen'!$D$11+'Tabla Resumen'!$D$17+'Tabla Resumen'!$D$22+'Tabla Resumen'!$D$31)</f>
        <v>0.58088235294117652</v>
      </c>
      <c r="J22" s="106">
        <f>(('Tabla Resumen'!$D$11*J3)+('Tabla Resumen'!$D$17*J11)+('Tabla Resumen'!$D$22*J14)+('Tabla Resumen'!$D$31*J16))/('Tabla Resumen'!$D$11+'Tabla Resumen'!$D$17+'Tabla Resumen'!$D$22+'Tabla Resumen'!$D$31)</f>
        <v>0.63970588235294112</v>
      </c>
      <c r="K22" s="106">
        <f>(('Tabla Resumen'!$D$11*K3)+('Tabla Resumen'!$D$17*K11)+('Tabla Resumen'!$D$22*K14)+('Tabla Resumen'!$D$31*K16))/('Tabla Resumen'!$D$11+'Tabla Resumen'!$D$17+'Tabla Resumen'!$D$22+'Tabla Resumen'!$D$31)</f>
        <v>0.5220588235294118</v>
      </c>
      <c r="L22" s="106">
        <f>(('Tabla Resumen'!$D$11*L3)+('Tabla Resumen'!$D$17*L11)+('Tabla Resumen'!$D$22*L14)+('Tabla Resumen'!$D$31*L16))/('Tabla Resumen'!$D$11+'Tabla Resumen'!$D$17+'Tabla Resumen'!$D$22+'Tabla Resumen'!$D$31)</f>
        <v>0.76470588235294112</v>
      </c>
      <c r="M22" s="106">
        <f>(('Tabla Resumen'!$D$11*M3)+('Tabla Resumen'!$D$17*M11)+('Tabla Resumen'!$D$22*M14)+('Tabla Resumen'!$D$31*M16))/('Tabla Resumen'!$D$11+'Tabla Resumen'!$D$17+'Tabla Resumen'!$D$22+'Tabla Resumen'!$D$31)</f>
        <v>0.33088235294117646</v>
      </c>
      <c r="N22" s="106">
        <f>(('Tabla Resumen'!$D$11*N3)+('Tabla Resumen'!$D$17*N11)+('Tabla Resumen'!$D$22*N14)+('Tabla Resumen'!$D$31*N16))/('Tabla Resumen'!$D$11+'Tabla Resumen'!$D$17+'Tabla Resumen'!$D$22+'Tabla Resumen'!$D$31)</f>
        <v>0.91176470588235292</v>
      </c>
      <c r="O22" s="106">
        <f>(('Tabla Resumen'!$D$11*O3)+('Tabla Resumen'!$D$17*O11)+('Tabla Resumen'!$D$22*O14)+('Tabla Resumen'!$D$31*O16))/('Tabla Resumen'!$D$11+'Tabla Resumen'!$D$17+'Tabla Resumen'!$D$22+'Tabla Resumen'!$D$31)</f>
        <v>0.48529411764705882</v>
      </c>
      <c r="P22" s="106">
        <f>(('Tabla Resumen'!$D$11*P3)+('Tabla Resumen'!$D$17*P11)+('Tabla Resumen'!$D$22*P14)+('Tabla Resumen'!$D$31*P16))/('Tabla Resumen'!$D$11+'Tabla Resumen'!$D$17+'Tabla Resumen'!$D$22+'Tabla Resumen'!$D$31)</f>
        <v>0.29411764705882354</v>
      </c>
    </row>
    <row r="23" spans="2:16" x14ac:dyDescent="0.25">
      <c r="C23" s="105"/>
      <c r="D23" s="105"/>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2"/>
  <sheetViews>
    <sheetView showGridLines="0" workbookViewId="0">
      <selection activeCell="E25" sqref="E25"/>
    </sheetView>
  </sheetViews>
  <sheetFormatPr baseColWidth="10" defaultRowHeight="15" x14ac:dyDescent="0.25"/>
  <cols>
    <col min="2" max="2" width="22" bestFit="1" customWidth="1"/>
    <col min="3" max="3" width="13.42578125" bestFit="1" customWidth="1"/>
    <col min="4" max="5" width="13.85546875" bestFit="1" customWidth="1"/>
    <col min="6" max="6" width="11.28515625" bestFit="1" customWidth="1"/>
    <col min="7" max="7" width="10.5703125" bestFit="1" customWidth="1"/>
    <col min="8" max="8" width="26" bestFit="1" customWidth="1"/>
  </cols>
  <sheetData>
    <row r="1" spans="2:8" ht="18.75" thickBot="1" x14ac:dyDescent="0.3">
      <c r="C1" s="204" t="s">
        <v>277</v>
      </c>
      <c r="D1" s="205"/>
      <c r="E1" s="205"/>
      <c r="F1" s="206"/>
    </row>
    <row r="2" spans="2:8" ht="18.75" thickBot="1" x14ac:dyDescent="0.3">
      <c r="C2" s="200" t="s">
        <v>56</v>
      </c>
      <c r="D2" s="200" t="s">
        <v>57</v>
      </c>
      <c r="E2" s="200" t="s">
        <v>58</v>
      </c>
      <c r="F2" s="200" t="s">
        <v>59</v>
      </c>
      <c r="G2" s="69" t="s">
        <v>79</v>
      </c>
      <c r="H2" s="69" t="s">
        <v>110</v>
      </c>
    </row>
    <row r="3" spans="2:8" ht="18.75" thickBot="1" x14ac:dyDescent="0.3">
      <c r="B3" s="202" t="s">
        <v>49</v>
      </c>
      <c r="C3" s="211">
        <v>0.859375</v>
      </c>
      <c r="D3" s="198">
        <v>1</v>
      </c>
      <c r="E3" s="211">
        <v>0.25</v>
      </c>
      <c r="F3" s="198">
        <v>1</v>
      </c>
      <c r="G3" s="207">
        <v>0.77734375</v>
      </c>
      <c r="H3" s="208">
        <v>0.91176470588235303</v>
      </c>
    </row>
    <row r="4" spans="2:8" ht="18.75" thickBot="1" x14ac:dyDescent="0.3">
      <c r="B4" s="202" t="s">
        <v>10</v>
      </c>
      <c r="C4" s="211">
        <v>0.90625</v>
      </c>
      <c r="D4" s="211">
        <v>0.8</v>
      </c>
      <c r="E4" s="211">
        <v>0.25</v>
      </c>
      <c r="F4" s="211">
        <v>0.875</v>
      </c>
      <c r="G4" s="207">
        <v>0.70781249999999996</v>
      </c>
      <c r="H4" s="208">
        <v>0.86029411764705888</v>
      </c>
    </row>
    <row r="5" spans="2:8" ht="18.75" thickBot="1" x14ac:dyDescent="0.3">
      <c r="B5" s="202" t="s">
        <v>50</v>
      </c>
      <c r="C5" s="198">
        <v>0.9375</v>
      </c>
      <c r="D5" s="211">
        <v>0.7</v>
      </c>
      <c r="E5" s="211">
        <v>0.25</v>
      </c>
      <c r="F5" s="211">
        <v>0.75</v>
      </c>
      <c r="G5" s="207">
        <v>0.65937500000000004</v>
      </c>
      <c r="H5" s="208">
        <v>0.81617647058823528</v>
      </c>
    </row>
    <row r="6" spans="2:8" ht="18.75" thickBot="1" x14ac:dyDescent="0.3">
      <c r="B6" s="202" t="s">
        <v>55</v>
      </c>
      <c r="C6" s="211">
        <v>0.640625</v>
      </c>
      <c r="D6" s="211">
        <v>0.9</v>
      </c>
      <c r="E6" s="198">
        <v>0.75</v>
      </c>
      <c r="F6" s="198">
        <v>1</v>
      </c>
      <c r="G6" s="207">
        <v>0.82265624999999998</v>
      </c>
      <c r="H6" s="208">
        <v>0.80882352941176472</v>
      </c>
    </row>
    <row r="7" spans="2:8" ht="18.75" thickBot="1" x14ac:dyDescent="0.3">
      <c r="B7" s="202" t="s">
        <v>18</v>
      </c>
      <c r="C7" s="211">
        <v>0.90625</v>
      </c>
      <c r="D7" s="211">
        <v>0.7</v>
      </c>
      <c r="E7" s="211">
        <v>0.25</v>
      </c>
      <c r="F7" s="211">
        <v>0.75</v>
      </c>
      <c r="G7" s="207">
        <v>0.65156250000000004</v>
      </c>
      <c r="H7" s="208">
        <v>0.80147058823529416</v>
      </c>
    </row>
    <row r="8" spans="2:8" ht="18.75" thickBot="1" x14ac:dyDescent="0.3">
      <c r="B8" s="202" t="s">
        <v>44</v>
      </c>
      <c r="C8" s="211">
        <v>0.859375</v>
      </c>
      <c r="D8" s="211">
        <v>0.6</v>
      </c>
      <c r="E8" s="211">
        <v>0.25</v>
      </c>
      <c r="F8" s="211">
        <v>0.75</v>
      </c>
      <c r="G8" s="207">
        <v>0.61484375000000002</v>
      </c>
      <c r="H8" s="208">
        <v>0.76470588235294112</v>
      </c>
    </row>
    <row r="9" spans="2:8" ht="18.75" thickBot="1" x14ac:dyDescent="0.3">
      <c r="B9" s="202" t="s">
        <v>29</v>
      </c>
      <c r="C9" s="211">
        <v>0.4375</v>
      </c>
      <c r="D9" s="211">
        <v>0.4</v>
      </c>
      <c r="E9" s="198">
        <v>0.75</v>
      </c>
      <c r="F9" s="198">
        <v>1</v>
      </c>
      <c r="G9" s="207">
        <v>0.64687499999999998</v>
      </c>
      <c r="H9" s="208">
        <v>0.63970588235294112</v>
      </c>
    </row>
    <row r="10" spans="2:8" ht="18.75" thickBot="1" x14ac:dyDescent="0.3">
      <c r="B10" s="202" t="s">
        <v>42</v>
      </c>
      <c r="C10" s="211">
        <v>0.53125</v>
      </c>
      <c r="D10" s="211">
        <v>0.6</v>
      </c>
      <c r="E10" s="211">
        <v>0.25</v>
      </c>
      <c r="F10" s="211">
        <v>0.75</v>
      </c>
      <c r="G10" s="207">
        <v>0.53281250000000002</v>
      </c>
      <c r="H10" s="208">
        <v>0.61029411764705888</v>
      </c>
    </row>
    <row r="11" spans="2:8" ht="18.75" thickBot="1" x14ac:dyDescent="0.3">
      <c r="B11" s="202" t="s">
        <v>19</v>
      </c>
      <c r="C11" s="211">
        <v>0.515625</v>
      </c>
      <c r="D11" s="211">
        <v>0.6</v>
      </c>
      <c r="E11" s="211">
        <v>0.25</v>
      </c>
      <c r="F11" s="211">
        <v>0.6875</v>
      </c>
      <c r="G11" s="207">
        <v>0.51328125000000002</v>
      </c>
      <c r="H11" s="208">
        <v>0.58088235294117652</v>
      </c>
    </row>
    <row r="12" spans="2:8" ht="18.75" thickBot="1" x14ac:dyDescent="0.3">
      <c r="B12" s="202" t="s">
        <v>33</v>
      </c>
      <c r="C12" s="197">
        <v>0.125</v>
      </c>
      <c r="D12" s="211">
        <v>0.9</v>
      </c>
      <c r="E12" s="197">
        <v>0</v>
      </c>
      <c r="F12" s="211">
        <v>0.9375</v>
      </c>
      <c r="G12" s="207">
        <v>0.49062499999999998</v>
      </c>
      <c r="H12" s="208">
        <v>0.5220588235294118</v>
      </c>
    </row>
    <row r="13" spans="2:8" ht="18.75" thickBot="1" x14ac:dyDescent="0.3">
      <c r="B13" s="202" t="s">
        <v>14</v>
      </c>
      <c r="C13" s="211">
        <v>0.34375</v>
      </c>
      <c r="D13" s="211">
        <v>0.8</v>
      </c>
      <c r="E13" s="211">
        <v>0.25</v>
      </c>
      <c r="F13" s="211">
        <v>0.5625</v>
      </c>
      <c r="G13" s="207">
        <v>0.48906250000000001</v>
      </c>
      <c r="H13" s="208">
        <v>0.48529411764705882</v>
      </c>
    </row>
    <row r="14" spans="2:8" ht="18.75" thickBot="1" x14ac:dyDescent="0.3">
      <c r="B14" s="202" t="s">
        <v>83</v>
      </c>
      <c r="C14" s="211">
        <v>0.5</v>
      </c>
      <c r="D14" s="211">
        <v>0.6</v>
      </c>
      <c r="E14" s="211">
        <v>0.25</v>
      </c>
      <c r="F14" s="211">
        <v>0.4375</v>
      </c>
      <c r="G14" s="207">
        <v>0.44687500000000002</v>
      </c>
      <c r="H14" s="208">
        <v>0.48529411764705882</v>
      </c>
    </row>
    <row r="15" spans="2:8" ht="18.75" thickBot="1" x14ac:dyDescent="0.3">
      <c r="B15" s="202" t="s">
        <v>47</v>
      </c>
      <c r="C15" s="211">
        <v>0.328125</v>
      </c>
      <c r="D15" s="211">
        <v>0.4</v>
      </c>
      <c r="E15" s="211">
        <v>0.25</v>
      </c>
      <c r="F15" s="197">
        <v>0.3125</v>
      </c>
      <c r="G15" s="207">
        <v>0.32265624999999998</v>
      </c>
      <c r="H15" s="208">
        <v>0.33088235294117646</v>
      </c>
    </row>
    <row r="16" spans="2:8" ht="18.75" thickBot="1" x14ac:dyDescent="0.3">
      <c r="B16" s="203" t="s">
        <v>48</v>
      </c>
      <c r="C16" s="199">
        <v>0.125</v>
      </c>
      <c r="D16" s="199">
        <v>0.3</v>
      </c>
      <c r="E16" s="212">
        <v>0.5</v>
      </c>
      <c r="F16" s="212">
        <v>0.5</v>
      </c>
      <c r="G16" s="209">
        <v>0.35625000000000001</v>
      </c>
      <c r="H16" s="210">
        <v>0.29411764705882354</v>
      </c>
    </row>
    <row r="17" spans="2:8" ht="16.5" thickBot="1" x14ac:dyDescent="0.3">
      <c r="B17" s="200" t="s">
        <v>276</v>
      </c>
      <c r="C17" s="195">
        <f>AVERAGE(C3:C16)</f>
        <v>0.5725446428571429</v>
      </c>
      <c r="D17" s="195">
        <f>AVERAGE(D3:D16)</f>
        <v>0.66428571428571437</v>
      </c>
      <c r="E17" s="195">
        <f>AVERAGE(E3:E16)</f>
        <v>0.32142857142857145</v>
      </c>
      <c r="F17" s="195">
        <f>AVERAGE(F3:F16)</f>
        <v>0.7366071428571429</v>
      </c>
      <c r="G17" s="196"/>
      <c r="H17" s="201"/>
    </row>
    <row r="21" spans="2:8" x14ac:dyDescent="0.25">
      <c r="G21" s="194"/>
    </row>
    <row r="22" spans="2:8" x14ac:dyDescent="0.25">
      <c r="G22" s="194"/>
    </row>
  </sheetData>
  <mergeCells count="1">
    <mergeCell ref="C1:F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workbookViewId="0">
      <selection activeCell="D4" sqref="D4:D17"/>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48</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70</v>
      </c>
      <c r="E4" s="43">
        <f t="shared" ref="E4:E17" si="0">VLOOKUP(D4,$D$21:$E$25,2,FALSE)</f>
        <v>0</v>
      </c>
      <c r="F4" s="36" t="s">
        <v>238</v>
      </c>
    </row>
    <row r="5" spans="2:6" ht="15" customHeight="1" thickBot="1" x14ac:dyDescent="0.3">
      <c r="B5" s="186"/>
      <c r="C5" s="44" t="str">
        <f>'Tabla Resumen'!C5</f>
        <v>Integración con frameworks de tests unitarios (Junit, TestNG)</v>
      </c>
      <c r="D5" s="34" t="s">
        <v>69</v>
      </c>
      <c r="E5" s="45">
        <f t="shared" si="0"/>
        <v>0.5</v>
      </c>
      <c r="F5" s="37" t="s">
        <v>239</v>
      </c>
    </row>
    <row r="6" spans="2:6" ht="15" customHeight="1" thickBot="1" x14ac:dyDescent="0.3">
      <c r="B6" s="186"/>
      <c r="C6" s="44" t="str">
        <f>'Tabla Resumen'!C6</f>
        <v>Inyección de dependencias (CDI)</v>
      </c>
      <c r="D6" s="34" t="s">
        <v>70</v>
      </c>
      <c r="E6" s="45">
        <f t="shared" si="0"/>
        <v>0</v>
      </c>
      <c r="F6" s="37" t="s">
        <v>240</v>
      </c>
    </row>
    <row r="7" spans="2:6" ht="15" customHeight="1" thickBot="1" x14ac:dyDescent="0.3">
      <c r="B7" s="186"/>
      <c r="C7" s="44" t="str">
        <f>'Tabla Resumen'!C7</f>
        <v>Capa de presentación (Integración de WebDrivers o frameworks)</v>
      </c>
      <c r="D7" s="34" t="s">
        <v>70</v>
      </c>
      <c r="E7" s="45">
        <f t="shared" si="0"/>
        <v>0</v>
      </c>
      <c r="F7" s="37" t="s">
        <v>241</v>
      </c>
    </row>
    <row r="8" spans="2:6" ht="15" customHeight="1" thickBot="1" x14ac:dyDescent="0.3">
      <c r="B8" s="186"/>
      <c r="C8" s="44" t="str">
        <f>'Tabla Resumen'!C8</f>
        <v>Contenedores de aplicaciones</v>
      </c>
      <c r="D8" s="34" t="s">
        <v>70</v>
      </c>
      <c r="E8" s="45">
        <f t="shared" si="0"/>
        <v>0</v>
      </c>
      <c r="F8" s="37" t="s">
        <v>242</v>
      </c>
    </row>
    <row r="9" spans="2:6" ht="15" customHeight="1" thickBot="1" x14ac:dyDescent="0.3">
      <c r="B9" s="186"/>
      <c r="C9" s="44" t="str">
        <f>'Tabla Resumen'!C9</f>
        <v>Integración con frameworks de acceso a datos (Hibernate, JPA, myBatis...)</v>
      </c>
      <c r="D9" s="34" t="s">
        <v>70</v>
      </c>
      <c r="E9" s="45">
        <f t="shared" si="0"/>
        <v>0</v>
      </c>
      <c r="F9" s="37" t="s">
        <v>243</v>
      </c>
    </row>
    <row r="10" spans="2:6" ht="15" customHeight="1" thickBot="1" x14ac:dyDescent="0.3">
      <c r="B10" s="187"/>
      <c r="C10" s="46" t="str">
        <f>'Tabla Resumen'!C10</f>
        <v>Más utilidades</v>
      </c>
      <c r="D10" s="38" t="s">
        <v>69</v>
      </c>
      <c r="E10" s="47">
        <f t="shared" si="0"/>
        <v>0.5</v>
      </c>
      <c r="F10" s="39" t="s">
        <v>244</v>
      </c>
    </row>
    <row r="11" spans="2:6" ht="15" customHeight="1" thickTop="1" thickBot="1" x14ac:dyDescent="0.3">
      <c r="B11" s="185" t="str">
        <f>'Tabla Resumen'!$B$15</f>
        <v>Desarrollo</v>
      </c>
      <c r="C11" s="42" t="str">
        <f>'Tabla Resumen'!C15</f>
        <v>Herramientas para ayuda al desarrollo</v>
      </c>
      <c r="D11" s="48" t="s">
        <v>279</v>
      </c>
      <c r="E11" s="43">
        <f t="shared" si="0"/>
        <v>0.75</v>
      </c>
      <c r="F11" s="36" t="s">
        <v>245</v>
      </c>
    </row>
    <row r="12" spans="2:6" ht="15" customHeight="1" thickBot="1" x14ac:dyDescent="0.3">
      <c r="B12" s="187"/>
      <c r="C12" s="46" t="str">
        <f>'Tabla Resumen'!C16</f>
        <v>Herramientas de gestión y configuración de dependencias (Maven)</v>
      </c>
      <c r="D12" s="40" t="s">
        <v>70</v>
      </c>
      <c r="E12" s="49">
        <f t="shared" si="0"/>
        <v>0</v>
      </c>
      <c r="F12" s="39" t="s">
        <v>273</v>
      </c>
    </row>
    <row r="13" spans="2:6" ht="15" customHeight="1" thickTop="1" thickBot="1" x14ac:dyDescent="0.3">
      <c r="B13" s="91" t="str">
        <f>'Tabla Resumen'!$B$21</f>
        <v>Operación</v>
      </c>
      <c r="C13" s="50" t="str">
        <f>'Tabla Resumen'!$C$21</f>
        <v>Monitorización de los test (IDE o WEB)</v>
      </c>
      <c r="D13" s="51" t="s">
        <v>69</v>
      </c>
      <c r="E13" s="52">
        <f t="shared" si="0"/>
        <v>0.5</v>
      </c>
      <c r="F13" s="30" t="s">
        <v>246</v>
      </c>
    </row>
    <row r="14" spans="2:6" ht="15" customHeight="1" thickTop="1" thickBot="1" x14ac:dyDescent="0.3">
      <c r="B14" s="185" t="str">
        <f>'Tabla Resumen'!$B$27</f>
        <v>Soporte</v>
      </c>
      <c r="C14" s="42" t="str">
        <f>'Tabla Resumen'!C27</f>
        <v>Facilidad de uso/aprendizaje</v>
      </c>
      <c r="D14" s="48" t="s">
        <v>71</v>
      </c>
      <c r="E14" s="43">
        <f t="shared" si="0"/>
        <v>1</v>
      </c>
      <c r="F14" s="36" t="s">
        <v>247</v>
      </c>
    </row>
    <row r="15" spans="2:6" ht="15" customHeight="1" thickTop="1" thickBot="1" x14ac:dyDescent="0.3">
      <c r="B15" s="186"/>
      <c r="C15" s="63" t="str">
        <f>'Tabla Resumen'!C28</f>
        <v>Calidad de la documentación</v>
      </c>
      <c r="D15" s="64" t="s">
        <v>279</v>
      </c>
      <c r="E15" s="43">
        <f t="shared" si="0"/>
        <v>0.75</v>
      </c>
      <c r="F15" s="65" t="s">
        <v>248</v>
      </c>
    </row>
    <row r="16" spans="2:6" ht="15" customHeight="1" thickBot="1" x14ac:dyDescent="0.3">
      <c r="B16" s="186"/>
      <c r="C16" s="44" t="str">
        <f>'Tabla Resumen'!C29</f>
        <v>Entidades detrás del proyecto</v>
      </c>
      <c r="D16" s="53" t="s">
        <v>278</v>
      </c>
      <c r="E16" s="54">
        <f t="shared" si="0"/>
        <v>0.25</v>
      </c>
      <c r="F16" s="37" t="s">
        <v>249</v>
      </c>
    </row>
    <row r="17" spans="2:6" ht="15" customHeight="1" thickBot="1" x14ac:dyDescent="0.3">
      <c r="B17" s="187"/>
      <c r="C17" s="46" t="str">
        <f>'Tabla Resumen'!C30</f>
        <v>Evolución (evolución histórica y actividad actual)</v>
      </c>
      <c r="D17" s="55" t="s">
        <v>70</v>
      </c>
      <c r="E17" s="49">
        <f t="shared" si="0"/>
        <v>0</v>
      </c>
      <c r="F17" s="39" t="s">
        <v>250</v>
      </c>
    </row>
    <row r="18" spans="2:6" ht="16.5" thickTop="1" x14ac:dyDescent="0.25">
      <c r="B18" s="32"/>
      <c r="C18" s="33"/>
      <c r="D18" s="17"/>
      <c r="E18" s="17"/>
      <c r="F18" s="22"/>
    </row>
    <row r="19" spans="2:6" x14ac:dyDescent="0.25">
      <c r="B19" s="24"/>
      <c r="C19" s="31"/>
      <c r="D19" s="188" t="s">
        <v>66</v>
      </c>
      <c r="E19" s="188"/>
      <c r="F19" s="22"/>
    </row>
    <row r="20" spans="2:6" ht="15.75" thickBot="1" x14ac:dyDescent="0.3">
      <c r="C20" s="31"/>
      <c r="D20" s="178" t="s">
        <v>75</v>
      </c>
      <c r="E20" s="179"/>
      <c r="F20" s="93" t="s">
        <v>76</v>
      </c>
    </row>
    <row r="21" spans="2:6" x14ac:dyDescent="0.25">
      <c r="C21" s="31"/>
      <c r="D21" s="27" t="s">
        <v>70</v>
      </c>
      <c r="E21" s="57">
        <v>0</v>
      </c>
      <c r="F21" s="58" t="s">
        <v>77</v>
      </c>
    </row>
    <row r="22" spans="2:6" x14ac:dyDescent="0.25">
      <c r="B22" s="24"/>
      <c r="C22" s="31"/>
      <c r="D22" s="28" t="s">
        <v>278</v>
      </c>
      <c r="E22" s="59">
        <v>0.25</v>
      </c>
      <c r="F22" s="60" t="s">
        <v>78</v>
      </c>
    </row>
    <row r="23" spans="2:6" x14ac:dyDescent="0.25">
      <c r="B23" s="24"/>
      <c r="C23" s="31"/>
      <c r="D23" s="28" t="s">
        <v>69</v>
      </c>
      <c r="E23" s="59">
        <v>0.5</v>
      </c>
      <c r="F23" s="60" t="s">
        <v>79</v>
      </c>
    </row>
    <row r="24" spans="2:6" x14ac:dyDescent="0.25">
      <c r="B24" s="24"/>
      <c r="C24" s="31"/>
      <c r="D24" s="28" t="s">
        <v>279</v>
      </c>
      <c r="E24" s="59">
        <v>0.75</v>
      </c>
      <c r="F24" s="60" t="s">
        <v>80</v>
      </c>
    </row>
    <row r="25" spans="2:6" ht="15.75" thickBot="1" x14ac:dyDescent="0.3">
      <c r="B25" s="24"/>
      <c r="C25" s="31"/>
      <c r="D25" s="29" t="s">
        <v>71</v>
      </c>
      <c r="E25" s="61">
        <v>1</v>
      </c>
      <c r="F25" s="62" t="s">
        <v>72</v>
      </c>
    </row>
  </sheetData>
  <mergeCells count="7">
    <mergeCell ref="D20:E20"/>
    <mergeCell ref="D2:F2"/>
    <mergeCell ref="D3:E3"/>
    <mergeCell ref="B4:B10"/>
    <mergeCell ref="B11:B12"/>
    <mergeCell ref="B14:B17"/>
    <mergeCell ref="D19:E19"/>
  </mergeCells>
  <dataValidations count="1">
    <dataValidation type="list" allowBlank="1" showInputMessage="1" showErrorMessage="1" sqref="D4:D17">
      <formula1>$D$21:$D$25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0"/>
  <sheetViews>
    <sheetView topLeftCell="A16" workbookViewId="0">
      <selection activeCell="C20" sqref="C20"/>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83</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69</v>
      </c>
      <c r="E4" s="43">
        <f t="shared" ref="E4:E17" si="0">VLOOKUP(D4,$D$21:$E$25,2,FALSE)</f>
        <v>0.5</v>
      </c>
      <c r="F4" s="36" t="s">
        <v>226</v>
      </c>
    </row>
    <row r="5" spans="2:6" ht="15" customHeight="1" thickBot="1" x14ac:dyDescent="0.3">
      <c r="B5" s="186"/>
      <c r="C5" s="44" t="str">
        <f>'Tabla Resumen'!C5</f>
        <v>Integración con frameworks de tests unitarios (Junit, TestNG)</v>
      </c>
      <c r="D5" s="34" t="s">
        <v>71</v>
      </c>
      <c r="E5" s="45">
        <f t="shared" si="0"/>
        <v>1</v>
      </c>
      <c r="F5" s="37" t="s">
        <v>227</v>
      </c>
    </row>
    <row r="6" spans="2:6" ht="15" customHeight="1" thickBot="1" x14ac:dyDescent="0.3">
      <c r="B6" s="186"/>
      <c r="C6" s="44" t="str">
        <f>'Tabla Resumen'!C6</f>
        <v>Inyección de dependencias (CDI)</v>
      </c>
      <c r="D6" s="34" t="s">
        <v>69</v>
      </c>
      <c r="E6" s="45">
        <f t="shared" si="0"/>
        <v>0.5</v>
      </c>
      <c r="F6" s="37" t="s">
        <v>228</v>
      </c>
    </row>
    <row r="7" spans="2:6" ht="15" customHeight="1" thickBot="1" x14ac:dyDescent="0.3">
      <c r="B7" s="186"/>
      <c r="C7" s="44" t="str">
        <f>'Tabla Resumen'!C7</f>
        <v>Capa de presentación (Integración de WebDrivers o frameworks)</v>
      </c>
      <c r="D7" s="34" t="s">
        <v>71</v>
      </c>
      <c r="E7" s="45">
        <f t="shared" si="0"/>
        <v>1</v>
      </c>
      <c r="F7" s="37" t="s">
        <v>229</v>
      </c>
    </row>
    <row r="8" spans="2:6" ht="15" customHeight="1" thickBot="1" x14ac:dyDescent="0.3">
      <c r="B8" s="186"/>
      <c r="C8" s="44" t="str">
        <f>'Tabla Resumen'!C8</f>
        <v>Contenedores de aplicaciones</v>
      </c>
      <c r="D8" s="34" t="s">
        <v>70</v>
      </c>
      <c r="E8" s="45">
        <f t="shared" si="0"/>
        <v>0</v>
      </c>
      <c r="F8" s="37" t="s">
        <v>230</v>
      </c>
    </row>
    <row r="9" spans="2:6" ht="15" customHeight="1" thickBot="1" x14ac:dyDescent="0.3">
      <c r="B9" s="186"/>
      <c r="C9" s="44" t="str">
        <f>'Tabla Resumen'!C9</f>
        <v>Integración con frameworks de acceso a datos (Hibernate, JPA, myBatis...)</v>
      </c>
      <c r="D9" s="34" t="s">
        <v>278</v>
      </c>
      <c r="E9" s="45">
        <f t="shared" si="0"/>
        <v>0.25</v>
      </c>
      <c r="F9" s="37" t="s">
        <v>231</v>
      </c>
    </row>
    <row r="10" spans="2:6" ht="15" customHeight="1" thickBot="1" x14ac:dyDescent="0.3">
      <c r="B10" s="187"/>
      <c r="C10" s="46" t="str">
        <f>'Tabla Resumen'!C10</f>
        <v>Más utilidades</v>
      </c>
      <c r="D10" s="38" t="s">
        <v>278</v>
      </c>
      <c r="E10" s="47">
        <f t="shared" si="0"/>
        <v>0.25</v>
      </c>
      <c r="F10" s="39" t="s">
        <v>232</v>
      </c>
    </row>
    <row r="11" spans="2:6" ht="15" customHeight="1" thickTop="1" thickBot="1" x14ac:dyDescent="0.3">
      <c r="B11" s="185" t="str">
        <f>'Tabla Resumen'!$B$15</f>
        <v>Desarrollo</v>
      </c>
      <c r="C11" s="42" t="str">
        <f>'Tabla Resumen'!C15</f>
        <v>Herramientas para ayuda al desarrollo</v>
      </c>
      <c r="D11" s="48" t="s">
        <v>70</v>
      </c>
      <c r="E11" s="43">
        <f t="shared" si="0"/>
        <v>0</v>
      </c>
      <c r="F11" s="36" t="s">
        <v>233</v>
      </c>
    </row>
    <row r="12" spans="2:6" ht="15" customHeight="1" thickBot="1" x14ac:dyDescent="0.3">
      <c r="B12" s="187"/>
      <c r="C12" s="46" t="str">
        <f>'Tabla Resumen'!C16</f>
        <v>Herramientas de gestión y configuración de dependencias (Maven)</v>
      </c>
      <c r="D12" s="40" t="s">
        <v>71</v>
      </c>
      <c r="E12" s="49">
        <f t="shared" si="0"/>
        <v>1</v>
      </c>
      <c r="F12" s="39" t="s">
        <v>234</v>
      </c>
    </row>
    <row r="13" spans="2:6" ht="15" customHeight="1" thickTop="1" thickBot="1" x14ac:dyDescent="0.3">
      <c r="B13" s="91" t="str">
        <f>'Tabla Resumen'!$B$21</f>
        <v>Operación</v>
      </c>
      <c r="C13" s="50" t="str">
        <f>'Tabla Resumen'!$C$21</f>
        <v>Monitorización de los test (IDE o WEB)</v>
      </c>
      <c r="D13" s="51" t="s">
        <v>278</v>
      </c>
      <c r="E13" s="52">
        <f t="shared" si="0"/>
        <v>0.25</v>
      </c>
      <c r="F13" s="36" t="s">
        <v>119</v>
      </c>
    </row>
    <row r="14" spans="2:6" ht="15" customHeight="1" thickTop="1" thickBot="1" x14ac:dyDescent="0.3">
      <c r="B14" s="185" t="str">
        <f>'Tabla Resumen'!$B$27</f>
        <v>Soporte</v>
      </c>
      <c r="C14" s="42" t="str">
        <f>'Tabla Resumen'!C27</f>
        <v>Facilidad de uso/aprendizaje</v>
      </c>
      <c r="D14" s="48" t="s">
        <v>279</v>
      </c>
      <c r="E14" s="43">
        <f t="shared" si="0"/>
        <v>0.75</v>
      </c>
      <c r="F14" s="36" t="s">
        <v>235</v>
      </c>
    </row>
    <row r="15" spans="2:6" ht="15" customHeight="1" thickTop="1" thickBot="1" x14ac:dyDescent="0.3">
      <c r="B15" s="186"/>
      <c r="C15" s="63" t="str">
        <f>'Tabla Resumen'!C28</f>
        <v>Calidad de la documentación</v>
      </c>
      <c r="D15" s="64" t="s">
        <v>69</v>
      </c>
      <c r="E15" s="43">
        <f t="shared" si="0"/>
        <v>0.5</v>
      </c>
      <c r="F15" s="65" t="s">
        <v>237</v>
      </c>
    </row>
    <row r="16" spans="2:6" ht="15" customHeight="1" thickBot="1" x14ac:dyDescent="0.3">
      <c r="B16" s="186"/>
      <c r="C16" s="44" t="str">
        <f>'Tabla Resumen'!C29</f>
        <v>Entidades detrás del proyecto</v>
      </c>
      <c r="D16" s="53" t="s">
        <v>278</v>
      </c>
      <c r="E16" s="54">
        <f t="shared" si="0"/>
        <v>0.25</v>
      </c>
      <c r="F16" s="37" t="s">
        <v>236</v>
      </c>
    </row>
    <row r="17" spans="2:7" ht="15" customHeight="1" thickBot="1" x14ac:dyDescent="0.3">
      <c r="B17" s="187"/>
      <c r="C17" s="46" t="str">
        <f>'Tabla Resumen'!C30</f>
        <v>Evolución (evolución histórica y actividad actual)</v>
      </c>
      <c r="D17" s="55" t="s">
        <v>278</v>
      </c>
      <c r="E17" s="49">
        <f t="shared" si="0"/>
        <v>0.25</v>
      </c>
      <c r="F17" s="39" t="s">
        <v>274</v>
      </c>
    </row>
    <row r="18" spans="2:7" ht="14.25" customHeight="1" thickTop="1" x14ac:dyDescent="0.25">
      <c r="B18" s="32"/>
      <c r="C18" s="33"/>
      <c r="D18" s="17"/>
      <c r="E18" s="17"/>
      <c r="F18" s="22"/>
    </row>
    <row r="19" spans="2:7" ht="20.25" customHeight="1" x14ac:dyDescent="0.25">
      <c r="B19" s="24"/>
      <c r="C19" s="31"/>
      <c r="D19" s="188" t="s">
        <v>66</v>
      </c>
      <c r="E19" s="188"/>
      <c r="F19" s="22"/>
    </row>
    <row r="20" spans="2:7" ht="15.75" customHeight="1" thickBot="1" x14ac:dyDescent="0.3">
      <c r="C20" s="31"/>
      <c r="D20" s="178" t="s">
        <v>75</v>
      </c>
      <c r="E20" s="179"/>
      <c r="F20" s="93" t="s">
        <v>76</v>
      </c>
    </row>
    <row r="21" spans="2:7" ht="15.75" customHeight="1" x14ac:dyDescent="0.25">
      <c r="C21" s="31"/>
      <c r="D21" s="27" t="s">
        <v>70</v>
      </c>
      <c r="E21" s="57">
        <v>0</v>
      </c>
      <c r="F21" s="58" t="s">
        <v>77</v>
      </c>
    </row>
    <row r="22" spans="2:7" ht="20.25" customHeight="1" x14ac:dyDescent="0.25">
      <c r="B22" s="24"/>
      <c r="C22" s="31"/>
      <c r="D22" s="28" t="s">
        <v>278</v>
      </c>
      <c r="E22" s="59">
        <v>0.25</v>
      </c>
      <c r="F22" s="60" t="s">
        <v>78</v>
      </c>
    </row>
    <row r="23" spans="2:7" x14ac:dyDescent="0.25">
      <c r="B23" s="24"/>
      <c r="C23" s="31"/>
      <c r="D23" s="28" t="s">
        <v>69</v>
      </c>
      <c r="E23" s="59">
        <v>0.5</v>
      </c>
      <c r="F23" s="60" t="s">
        <v>79</v>
      </c>
    </row>
    <row r="24" spans="2:7" ht="17.25" customHeight="1" x14ac:dyDescent="0.25">
      <c r="B24" s="24"/>
      <c r="C24" s="31"/>
      <c r="D24" s="28" t="s">
        <v>279</v>
      </c>
      <c r="E24" s="59">
        <v>0.75</v>
      </c>
      <c r="F24" s="60" t="s">
        <v>80</v>
      </c>
    </row>
    <row r="25" spans="2:7" ht="16.5" customHeight="1" thickBot="1" x14ac:dyDescent="0.3">
      <c r="B25" s="24"/>
      <c r="C25" s="31"/>
      <c r="D25" s="29" t="s">
        <v>71</v>
      </c>
      <c r="E25" s="61">
        <v>1</v>
      </c>
      <c r="F25" s="62" t="s">
        <v>72</v>
      </c>
    </row>
    <row r="30" spans="2:7" x14ac:dyDescent="0.25">
      <c r="G30" t="s">
        <v>13</v>
      </c>
    </row>
  </sheetData>
  <mergeCells count="7">
    <mergeCell ref="D20:E20"/>
    <mergeCell ref="D2:F2"/>
    <mergeCell ref="D3:E3"/>
    <mergeCell ref="B4:B10"/>
    <mergeCell ref="B11:B12"/>
    <mergeCell ref="B14:B17"/>
    <mergeCell ref="D19:E19"/>
  </mergeCells>
  <dataValidations count="1">
    <dataValidation type="list" allowBlank="1" showInputMessage="1" showErrorMessage="1" sqref="D4:D17">
      <formula1>$D$21:$D$25</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workbookViewId="0">
      <selection activeCell="C21" sqref="C21"/>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49</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71</v>
      </c>
      <c r="E4" s="43">
        <f t="shared" ref="E4:E17" si="0">VLOOKUP(D4,$D$21:$E$25,2,FALSE)</f>
        <v>1</v>
      </c>
      <c r="F4" s="36" t="s">
        <v>264</v>
      </c>
    </row>
    <row r="5" spans="2:6" ht="15" customHeight="1" thickBot="1" x14ac:dyDescent="0.3">
      <c r="B5" s="186"/>
      <c r="C5" s="44" t="str">
        <f>'Tabla Resumen'!C5</f>
        <v>Integración con frameworks de tests unitarios (Junit, TestNG)</v>
      </c>
      <c r="D5" s="34" t="s">
        <v>71</v>
      </c>
      <c r="E5" s="45">
        <f t="shared" si="0"/>
        <v>1</v>
      </c>
      <c r="F5" s="37" t="s">
        <v>213</v>
      </c>
    </row>
    <row r="6" spans="2:6" ht="15" customHeight="1" thickBot="1" x14ac:dyDescent="0.3">
      <c r="B6" s="186"/>
      <c r="C6" s="44" t="str">
        <f>'Tabla Resumen'!C6</f>
        <v>Inyección de dependencias (CDI)</v>
      </c>
      <c r="D6" s="34" t="s">
        <v>71</v>
      </c>
      <c r="E6" s="45">
        <f t="shared" si="0"/>
        <v>1</v>
      </c>
      <c r="F6" s="37" t="s">
        <v>214</v>
      </c>
    </row>
    <row r="7" spans="2:6" ht="15" customHeight="1" thickBot="1" x14ac:dyDescent="0.3">
      <c r="B7" s="186"/>
      <c r="C7" s="44" t="str">
        <f>'Tabla Resumen'!C7</f>
        <v>Capa de presentación (Integración de WebDrivers o frameworks)</v>
      </c>
      <c r="D7" s="34" t="s">
        <v>279</v>
      </c>
      <c r="E7" s="45">
        <f t="shared" si="0"/>
        <v>0.75</v>
      </c>
      <c r="F7" s="37" t="s">
        <v>217</v>
      </c>
    </row>
    <row r="8" spans="2:6" ht="15" customHeight="1" thickBot="1" x14ac:dyDescent="0.3">
      <c r="B8" s="186"/>
      <c r="C8" s="44" t="str">
        <f>'Tabla Resumen'!C8</f>
        <v>Contenedores de aplicaciones</v>
      </c>
      <c r="D8" s="34" t="s">
        <v>71</v>
      </c>
      <c r="E8" s="45">
        <f t="shared" si="0"/>
        <v>1</v>
      </c>
      <c r="F8" s="37" t="s">
        <v>215</v>
      </c>
    </row>
    <row r="9" spans="2:6" ht="15" customHeight="1" thickBot="1" x14ac:dyDescent="0.3">
      <c r="B9" s="186"/>
      <c r="C9" s="44" t="str">
        <f>'Tabla Resumen'!C9</f>
        <v>Integración con frameworks de acceso a datos (Hibernate, JPA, myBatis...)</v>
      </c>
      <c r="D9" s="34" t="s">
        <v>69</v>
      </c>
      <c r="E9" s="45">
        <f t="shared" si="0"/>
        <v>0.5</v>
      </c>
      <c r="F9" s="37" t="s">
        <v>216</v>
      </c>
    </row>
    <row r="10" spans="2:6" ht="15" customHeight="1" thickBot="1" x14ac:dyDescent="0.3">
      <c r="B10" s="187"/>
      <c r="C10" s="46" t="str">
        <f>'Tabla Resumen'!C10</f>
        <v>Más utilidades</v>
      </c>
      <c r="D10" s="38" t="s">
        <v>279</v>
      </c>
      <c r="E10" s="47">
        <f t="shared" si="0"/>
        <v>0.75</v>
      </c>
      <c r="F10" s="39" t="s">
        <v>218</v>
      </c>
    </row>
    <row r="11" spans="2:6" ht="15" customHeight="1" thickTop="1" thickBot="1" x14ac:dyDescent="0.3">
      <c r="B11" s="185" t="str">
        <f>'Tabla Resumen'!$B$15</f>
        <v>Desarrollo</v>
      </c>
      <c r="C11" s="42" t="str">
        <f>'Tabla Resumen'!C15</f>
        <v>Herramientas para ayuda al desarrollo</v>
      </c>
      <c r="D11" s="48" t="s">
        <v>71</v>
      </c>
      <c r="E11" s="43">
        <f t="shared" si="0"/>
        <v>1</v>
      </c>
      <c r="F11" s="36" t="s">
        <v>219</v>
      </c>
    </row>
    <row r="12" spans="2:6" ht="15" customHeight="1" thickBot="1" x14ac:dyDescent="0.3">
      <c r="B12" s="187"/>
      <c r="C12" s="46" t="str">
        <f>'Tabla Resumen'!C16</f>
        <v>Herramientas de gestión y configuración de dependencias (Maven)</v>
      </c>
      <c r="D12" s="40" t="s">
        <v>71</v>
      </c>
      <c r="E12" s="49">
        <f t="shared" si="0"/>
        <v>1</v>
      </c>
      <c r="F12" s="39" t="s">
        <v>220</v>
      </c>
    </row>
    <row r="13" spans="2:6" ht="15" customHeight="1" thickTop="1" thickBot="1" x14ac:dyDescent="0.3">
      <c r="B13" s="91" t="str">
        <f>'Tabla Resumen'!$B$21</f>
        <v>Operación</v>
      </c>
      <c r="C13" s="50" t="str">
        <f>'Tabla Resumen'!$C$21</f>
        <v>Monitorización de los test (IDE o WEB)</v>
      </c>
      <c r="D13" s="51" t="s">
        <v>278</v>
      </c>
      <c r="E13" s="52">
        <f t="shared" si="0"/>
        <v>0.25</v>
      </c>
      <c r="F13" s="36" t="s">
        <v>119</v>
      </c>
    </row>
    <row r="14" spans="2:6" ht="15" customHeight="1" thickTop="1" thickBot="1" x14ac:dyDescent="0.3">
      <c r="B14" s="185" t="str">
        <f>'Tabla Resumen'!$B$27</f>
        <v>Soporte</v>
      </c>
      <c r="C14" s="42" t="str">
        <f>'Tabla Resumen'!C27</f>
        <v>Facilidad de uso/aprendizaje</v>
      </c>
      <c r="D14" s="48" t="s">
        <v>71</v>
      </c>
      <c r="E14" s="43">
        <f t="shared" si="0"/>
        <v>1</v>
      </c>
      <c r="F14" s="36" t="s">
        <v>221</v>
      </c>
    </row>
    <row r="15" spans="2:6" ht="15" customHeight="1" thickTop="1" thickBot="1" x14ac:dyDescent="0.3">
      <c r="B15" s="186"/>
      <c r="C15" s="63" t="str">
        <f>'Tabla Resumen'!C28</f>
        <v>Calidad de la documentación</v>
      </c>
      <c r="D15" s="64" t="s">
        <v>71</v>
      </c>
      <c r="E15" s="43">
        <f t="shared" si="0"/>
        <v>1</v>
      </c>
      <c r="F15" s="36" t="s">
        <v>222</v>
      </c>
    </row>
    <row r="16" spans="2:6" ht="15" customHeight="1" thickBot="1" x14ac:dyDescent="0.3">
      <c r="B16" s="186"/>
      <c r="C16" s="44" t="str">
        <f>'Tabla Resumen'!C29</f>
        <v>Entidades detrás del proyecto</v>
      </c>
      <c r="D16" s="53" t="s">
        <v>71</v>
      </c>
      <c r="E16" s="54">
        <f t="shared" si="0"/>
        <v>1</v>
      </c>
      <c r="F16" s="37" t="s">
        <v>223</v>
      </c>
    </row>
    <row r="17" spans="2:6" ht="15" customHeight="1" thickBot="1" x14ac:dyDescent="0.3">
      <c r="B17" s="187"/>
      <c r="C17" s="46" t="str">
        <f>'Tabla Resumen'!C30</f>
        <v>Evolución (evolución histórica y actividad actual)</v>
      </c>
      <c r="D17" s="55" t="s">
        <v>71</v>
      </c>
      <c r="E17" s="49">
        <f t="shared" si="0"/>
        <v>1</v>
      </c>
      <c r="F17" s="39" t="s">
        <v>224</v>
      </c>
    </row>
    <row r="18" spans="2:6" ht="14.25" customHeight="1" thickTop="1" x14ac:dyDescent="0.25">
      <c r="B18" s="32"/>
      <c r="C18" s="33"/>
      <c r="D18" s="17"/>
      <c r="E18" s="17"/>
      <c r="F18" s="22"/>
    </row>
    <row r="19" spans="2:6" ht="20.25" customHeight="1" x14ac:dyDescent="0.25">
      <c r="B19" s="24"/>
      <c r="C19" s="31"/>
      <c r="D19" s="188" t="s">
        <v>66</v>
      </c>
      <c r="E19" s="188"/>
      <c r="F19" s="22"/>
    </row>
    <row r="20" spans="2:6" ht="15.75" customHeight="1" thickBot="1" x14ac:dyDescent="0.3">
      <c r="C20" s="31"/>
      <c r="D20" s="178" t="s">
        <v>75</v>
      </c>
      <c r="E20" s="179"/>
      <c r="F20" s="93" t="s">
        <v>76</v>
      </c>
    </row>
    <row r="21" spans="2:6" ht="15.75" customHeight="1" x14ac:dyDescent="0.25">
      <c r="C21" s="31"/>
      <c r="D21" s="27" t="s">
        <v>70</v>
      </c>
      <c r="E21" s="57">
        <v>0</v>
      </c>
      <c r="F21" s="58" t="s">
        <v>77</v>
      </c>
    </row>
    <row r="22" spans="2:6" ht="20.25" customHeight="1" x14ac:dyDescent="0.25">
      <c r="B22" s="24"/>
      <c r="C22" s="31"/>
      <c r="D22" s="28" t="s">
        <v>278</v>
      </c>
      <c r="E22" s="59">
        <v>0.25</v>
      </c>
      <c r="F22" s="60" t="s">
        <v>78</v>
      </c>
    </row>
    <row r="23" spans="2:6" x14ac:dyDescent="0.25">
      <c r="B23" s="24"/>
      <c r="C23" s="31"/>
      <c r="D23" s="28" t="s">
        <v>69</v>
      </c>
      <c r="E23" s="59">
        <v>0.5</v>
      </c>
      <c r="F23" s="60" t="s">
        <v>79</v>
      </c>
    </row>
    <row r="24" spans="2:6" ht="17.25" customHeight="1" x14ac:dyDescent="0.25">
      <c r="B24" s="24"/>
      <c r="C24" s="31"/>
      <c r="D24" s="28" t="s">
        <v>279</v>
      </c>
      <c r="E24" s="59">
        <v>0.75</v>
      </c>
      <c r="F24" s="60" t="s">
        <v>80</v>
      </c>
    </row>
    <row r="25" spans="2:6" ht="16.5" customHeight="1" thickBot="1" x14ac:dyDescent="0.3">
      <c r="B25" s="24"/>
      <c r="C25" s="31"/>
      <c r="D25" s="29" t="s">
        <v>71</v>
      </c>
      <c r="E25" s="61">
        <v>1</v>
      </c>
      <c r="F25" s="62" t="s">
        <v>72</v>
      </c>
    </row>
  </sheetData>
  <mergeCells count="7">
    <mergeCell ref="D20:E20"/>
    <mergeCell ref="D2:F2"/>
    <mergeCell ref="D3:E3"/>
    <mergeCell ref="B4:B10"/>
    <mergeCell ref="B11:B12"/>
    <mergeCell ref="B14:B17"/>
    <mergeCell ref="D19:E19"/>
  </mergeCells>
  <dataValidations count="1">
    <dataValidation type="list" allowBlank="1" showInputMessage="1" showErrorMessage="1" sqref="D4:D17">
      <formula1>$D$21:$D$25</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zoomScale="85" zoomScaleNormal="85" workbookViewId="0">
      <selection activeCell="D4" sqref="D4:D17"/>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47</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70</v>
      </c>
      <c r="E4" s="43">
        <f t="shared" ref="E4:E17" si="0">VLOOKUP(D4,$D$21:$E$25,2,FALSE)</f>
        <v>0</v>
      </c>
      <c r="F4" s="36" t="s">
        <v>200</v>
      </c>
    </row>
    <row r="5" spans="2:6" ht="15" customHeight="1" thickBot="1" x14ac:dyDescent="0.3">
      <c r="B5" s="186"/>
      <c r="C5" s="44" t="str">
        <f>'Tabla Resumen'!C5</f>
        <v>Integración con frameworks de tests unitarios (Junit, TestNG)</v>
      </c>
      <c r="D5" s="34" t="s">
        <v>69</v>
      </c>
      <c r="E5" s="45">
        <f t="shared" si="0"/>
        <v>0.5</v>
      </c>
      <c r="F5" s="37" t="s">
        <v>201</v>
      </c>
    </row>
    <row r="6" spans="2:6" ht="15" customHeight="1" thickBot="1" x14ac:dyDescent="0.3">
      <c r="B6" s="186"/>
      <c r="C6" s="44" t="str">
        <f>'Tabla Resumen'!C6</f>
        <v>Inyección de dependencias (CDI)</v>
      </c>
      <c r="D6" s="34" t="s">
        <v>70</v>
      </c>
      <c r="E6" s="45">
        <f t="shared" si="0"/>
        <v>0</v>
      </c>
      <c r="F6" s="37" t="s">
        <v>202</v>
      </c>
    </row>
    <row r="7" spans="2:6" ht="15" customHeight="1" thickBot="1" x14ac:dyDescent="0.3">
      <c r="B7" s="186"/>
      <c r="C7" s="44" t="str">
        <f>'Tabla Resumen'!C7</f>
        <v>Capa de presentación (Integración de WebDrivers o frameworks)</v>
      </c>
      <c r="D7" s="34" t="s">
        <v>70</v>
      </c>
      <c r="E7" s="45">
        <f t="shared" si="0"/>
        <v>0</v>
      </c>
      <c r="F7" s="37" t="s">
        <v>203</v>
      </c>
    </row>
    <row r="8" spans="2:6" ht="15" customHeight="1" thickBot="1" x14ac:dyDescent="0.3">
      <c r="B8" s="186"/>
      <c r="C8" s="44" t="str">
        <f>'Tabla Resumen'!C8</f>
        <v>Contenedores de aplicaciones</v>
      </c>
      <c r="D8" s="34" t="s">
        <v>71</v>
      </c>
      <c r="E8" s="45">
        <f t="shared" si="0"/>
        <v>1</v>
      </c>
      <c r="F8" s="37" t="s">
        <v>204</v>
      </c>
    </row>
    <row r="9" spans="2:6" ht="15" customHeight="1" thickBot="1" x14ac:dyDescent="0.3">
      <c r="B9" s="186"/>
      <c r="C9" s="44" t="str">
        <f>'Tabla Resumen'!C9</f>
        <v>Integración con frameworks de acceso a datos (Hibernate, JPA, myBatis...)</v>
      </c>
      <c r="D9" s="34" t="s">
        <v>70</v>
      </c>
      <c r="E9" s="45">
        <f t="shared" si="0"/>
        <v>0</v>
      </c>
      <c r="F9" s="37" t="s">
        <v>205</v>
      </c>
    </row>
    <row r="10" spans="2:6" ht="15" customHeight="1" thickBot="1" x14ac:dyDescent="0.3">
      <c r="B10" s="187"/>
      <c r="C10" s="46" t="str">
        <f>'Tabla Resumen'!C10</f>
        <v>Más utilidades</v>
      </c>
      <c r="D10" s="38" t="s">
        <v>279</v>
      </c>
      <c r="E10" s="47">
        <f t="shared" si="0"/>
        <v>0.75</v>
      </c>
      <c r="F10" s="39" t="s">
        <v>206</v>
      </c>
    </row>
    <row r="11" spans="2:6" ht="15" customHeight="1" thickTop="1" thickBot="1" x14ac:dyDescent="0.3">
      <c r="B11" s="185" t="str">
        <f>'Tabla Resumen'!$B$15</f>
        <v>Desarrollo</v>
      </c>
      <c r="C11" s="42" t="str">
        <f>'Tabla Resumen'!C15</f>
        <v>Herramientas para ayuda al desarrollo</v>
      </c>
      <c r="D11" s="48" t="s">
        <v>71</v>
      </c>
      <c r="E11" s="43">
        <f t="shared" si="0"/>
        <v>1</v>
      </c>
      <c r="F11" s="36" t="s">
        <v>207</v>
      </c>
    </row>
    <row r="12" spans="2:6" ht="15" customHeight="1" thickBot="1" x14ac:dyDescent="0.3">
      <c r="B12" s="187"/>
      <c r="C12" s="46" t="str">
        <f>'Tabla Resumen'!C16</f>
        <v>Herramientas de gestión y configuración de dependencias (Maven)</v>
      </c>
      <c r="D12" s="40" t="s">
        <v>70</v>
      </c>
      <c r="E12" s="49">
        <f t="shared" si="0"/>
        <v>0</v>
      </c>
      <c r="F12" s="39" t="s">
        <v>208</v>
      </c>
    </row>
    <row r="13" spans="2:6" ht="15" customHeight="1" thickTop="1" thickBot="1" x14ac:dyDescent="0.3">
      <c r="B13" s="91" t="str">
        <f>'Tabla Resumen'!$B$21</f>
        <v>Operación</v>
      </c>
      <c r="C13" s="50" t="str">
        <f>'Tabla Resumen'!$C$21</f>
        <v>Monitorización de los test (IDE o WEB)</v>
      </c>
      <c r="D13" s="51" t="s">
        <v>278</v>
      </c>
      <c r="E13" s="52">
        <f t="shared" si="0"/>
        <v>0.25</v>
      </c>
      <c r="F13" s="36" t="s">
        <v>119</v>
      </c>
    </row>
    <row r="14" spans="2:6" ht="15" customHeight="1" thickTop="1" thickBot="1" x14ac:dyDescent="0.3">
      <c r="B14" s="185" t="str">
        <f>'Tabla Resumen'!$B$27</f>
        <v>Soporte</v>
      </c>
      <c r="C14" s="42" t="str">
        <f>'Tabla Resumen'!C27</f>
        <v>Facilidad de uso/aprendizaje</v>
      </c>
      <c r="D14" s="48" t="s">
        <v>71</v>
      </c>
      <c r="E14" s="43">
        <f t="shared" si="0"/>
        <v>1</v>
      </c>
      <c r="F14" s="36" t="s">
        <v>209</v>
      </c>
    </row>
    <row r="15" spans="2:6" ht="15" customHeight="1" thickTop="1" thickBot="1" x14ac:dyDescent="0.3">
      <c r="B15" s="186"/>
      <c r="C15" s="63" t="str">
        <f>'Tabla Resumen'!C28</f>
        <v>Calidad de la documentación</v>
      </c>
      <c r="D15" s="64" t="s">
        <v>278</v>
      </c>
      <c r="E15" s="43">
        <f t="shared" si="0"/>
        <v>0.25</v>
      </c>
      <c r="F15" s="65" t="s">
        <v>210</v>
      </c>
    </row>
    <row r="16" spans="2:6" ht="15" customHeight="1" thickBot="1" x14ac:dyDescent="0.3">
      <c r="B16" s="186"/>
      <c r="C16" s="44" t="str">
        <f>'Tabla Resumen'!C29</f>
        <v>Entidades detrás del proyecto</v>
      </c>
      <c r="D16" s="53" t="s">
        <v>70</v>
      </c>
      <c r="E16" s="54">
        <f t="shared" si="0"/>
        <v>0</v>
      </c>
      <c r="F16" s="37" t="s">
        <v>211</v>
      </c>
    </row>
    <row r="17" spans="2:6" ht="15" customHeight="1" thickBot="1" x14ac:dyDescent="0.3">
      <c r="B17" s="187"/>
      <c r="C17" s="46" t="str">
        <f>'Tabla Resumen'!C30</f>
        <v>Evolución (evolución histórica y actividad actual)</v>
      </c>
      <c r="D17" s="55" t="s">
        <v>70</v>
      </c>
      <c r="E17" s="49">
        <f t="shared" si="0"/>
        <v>0</v>
      </c>
      <c r="F17" s="39" t="s">
        <v>212</v>
      </c>
    </row>
    <row r="18" spans="2:6" ht="16.5" thickTop="1" x14ac:dyDescent="0.25">
      <c r="B18" s="32"/>
      <c r="C18" s="33"/>
      <c r="D18" s="17"/>
      <c r="E18" s="17"/>
      <c r="F18" s="22"/>
    </row>
    <row r="19" spans="2:6" x14ac:dyDescent="0.25">
      <c r="B19" s="24"/>
      <c r="C19" s="31"/>
      <c r="D19" s="188" t="s">
        <v>66</v>
      </c>
      <c r="E19" s="188"/>
      <c r="F19" s="22"/>
    </row>
    <row r="20" spans="2:6" ht="15.75" thickBot="1" x14ac:dyDescent="0.3">
      <c r="C20" s="31"/>
      <c r="D20" s="189" t="s">
        <v>75</v>
      </c>
      <c r="E20" s="190"/>
      <c r="F20" s="56" t="s">
        <v>76</v>
      </c>
    </row>
    <row r="21" spans="2:6" x14ac:dyDescent="0.25">
      <c r="C21" s="31"/>
      <c r="D21" s="27" t="s">
        <v>70</v>
      </c>
      <c r="E21" s="57">
        <v>0</v>
      </c>
      <c r="F21" s="58" t="s">
        <v>77</v>
      </c>
    </row>
    <row r="22" spans="2:6" x14ac:dyDescent="0.25">
      <c r="B22" s="24"/>
      <c r="C22" s="31"/>
      <c r="D22" s="28" t="s">
        <v>278</v>
      </c>
      <c r="E22" s="59">
        <v>0.25</v>
      </c>
      <c r="F22" s="60" t="s">
        <v>78</v>
      </c>
    </row>
    <row r="23" spans="2:6" x14ac:dyDescent="0.25">
      <c r="B23" s="24"/>
      <c r="C23" s="31"/>
      <c r="D23" s="28" t="s">
        <v>69</v>
      </c>
      <c r="E23" s="59">
        <v>0.5</v>
      </c>
      <c r="F23" s="60" t="s">
        <v>79</v>
      </c>
    </row>
    <row r="24" spans="2:6" x14ac:dyDescent="0.25">
      <c r="B24" s="24"/>
      <c r="C24" s="31"/>
      <c r="D24" s="28" t="s">
        <v>279</v>
      </c>
      <c r="E24" s="59">
        <v>0.75</v>
      </c>
      <c r="F24" s="60" t="s">
        <v>80</v>
      </c>
    </row>
    <row r="25" spans="2:6" ht="15.75" thickBot="1" x14ac:dyDescent="0.3">
      <c r="B25" s="24"/>
      <c r="C25" s="31"/>
      <c r="D25" s="29" t="s">
        <v>71</v>
      </c>
      <c r="E25" s="61">
        <v>1</v>
      </c>
      <c r="F25" s="62" t="s">
        <v>72</v>
      </c>
    </row>
  </sheetData>
  <mergeCells count="7">
    <mergeCell ref="D20:E20"/>
    <mergeCell ref="D2:F2"/>
    <mergeCell ref="D3:E3"/>
    <mergeCell ref="B4:B10"/>
    <mergeCell ref="B11:B12"/>
    <mergeCell ref="B14:B17"/>
    <mergeCell ref="D19:E19"/>
  </mergeCells>
  <dataValidations count="1">
    <dataValidation type="list" allowBlank="1" showInputMessage="1" showErrorMessage="1" sqref="D4:D17">
      <formula1>$D$21:$D$25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5"/>
  <sheetViews>
    <sheetView zoomScale="85" zoomScaleNormal="85" workbookViewId="0">
      <selection activeCell="D4" sqref="D4:D17"/>
    </sheetView>
  </sheetViews>
  <sheetFormatPr baseColWidth="10" defaultRowHeight="15" x14ac:dyDescent="0.25"/>
  <cols>
    <col min="2" max="2" width="19.85546875" customWidth="1"/>
    <col min="3" max="3" width="65.7109375" customWidth="1"/>
    <col min="4" max="4" width="9.140625" customWidth="1"/>
    <col min="5" max="5" width="8.140625" customWidth="1"/>
    <col min="6" max="6" width="104.140625" customWidth="1"/>
  </cols>
  <sheetData>
    <row r="1" spans="2:6" ht="15.75" thickBot="1" x14ac:dyDescent="0.3"/>
    <row r="2" spans="2:6" ht="19.5" thickTop="1" thickBot="1" x14ac:dyDescent="0.3">
      <c r="B2" s="24"/>
      <c r="C2" s="31"/>
      <c r="D2" s="180" t="s">
        <v>44</v>
      </c>
      <c r="E2" s="181"/>
      <c r="F2" s="182"/>
    </row>
    <row r="3" spans="2:6" ht="15" customHeight="1" thickTop="1" thickBot="1" x14ac:dyDescent="0.3">
      <c r="B3" s="90" t="str">
        <f>'Tabla Resumen'!$B$3</f>
        <v>Área</v>
      </c>
      <c r="C3" s="92" t="str">
        <f>'Tabla Resumen'!$C$3</f>
        <v>Característica</v>
      </c>
      <c r="D3" s="183" t="s">
        <v>75</v>
      </c>
      <c r="E3" s="184"/>
      <c r="F3" s="41" t="s">
        <v>74</v>
      </c>
    </row>
    <row r="4" spans="2:6" ht="15" customHeight="1" thickTop="1" thickBot="1" x14ac:dyDescent="0.3">
      <c r="B4" s="185" t="str">
        <f>'Tabla Resumen'!$B$4</f>
        <v>Ejecución</v>
      </c>
      <c r="C4" s="42" t="str">
        <f>'Tabla Resumen'!C4</f>
        <v>Integración con Spring</v>
      </c>
      <c r="D4" s="35" t="s">
        <v>71</v>
      </c>
      <c r="E4" s="43">
        <f t="shared" ref="E4:E17" si="0">VLOOKUP(D4,$D$21:$E$25,2,FALSE)</f>
        <v>1</v>
      </c>
      <c r="F4" s="36" t="s">
        <v>189</v>
      </c>
    </row>
    <row r="5" spans="2:6" ht="15" customHeight="1" thickBot="1" x14ac:dyDescent="0.3">
      <c r="B5" s="186"/>
      <c r="C5" s="44" t="str">
        <f>'Tabla Resumen'!C5</f>
        <v>Integración con frameworks de tests unitarios (Junit, TestNG)</v>
      </c>
      <c r="D5" s="34" t="s">
        <v>71</v>
      </c>
      <c r="E5" s="45">
        <f t="shared" si="0"/>
        <v>1</v>
      </c>
      <c r="F5" s="37" t="s">
        <v>190</v>
      </c>
    </row>
    <row r="6" spans="2:6" ht="15" customHeight="1" thickBot="1" x14ac:dyDescent="0.3">
      <c r="B6" s="186"/>
      <c r="C6" s="44" t="str">
        <f>'Tabla Resumen'!C6</f>
        <v>Inyección de dependencias (CDI)</v>
      </c>
      <c r="D6" s="34" t="s">
        <v>71</v>
      </c>
      <c r="E6" s="45">
        <f t="shared" si="0"/>
        <v>1</v>
      </c>
      <c r="F6" s="37" t="s">
        <v>191</v>
      </c>
    </row>
    <row r="7" spans="2:6" ht="15" customHeight="1" thickBot="1" x14ac:dyDescent="0.3">
      <c r="B7" s="186"/>
      <c r="C7" s="44" t="str">
        <f>'Tabla Resumen'!C7</f>
        <v>Capa de presentación (Integración de WebDrivers o frameworks)</v>
      </c>
      <c r="D7" s="34" t="s">
        <v>69</v>
      </c>
      <c r="E7" s="45">
        <f t="shared" si="0"/>
        <v>0.5</v>
      </c>
      <c r="F7" s="37" t="s">
        <v>225</v>
      </c>
    </row>
    <row r="8" spans="2:6" ht="15" customHeight="1" thickBot="1" x14ac:dyDescent="0.3">
      <c r="B8" s="186"/>
      <c r="C8" s="44" t="str">
        <f>'Tabla Resumen'!C8</f>
        <v>Contenedores de aplicaciones</v>
      </c>
      <c r="D8" s="34" t="s">
        <v>71</v>
      </c>
      <c r="E8" s="45">
        <f t="shared" si="0"/>
        <v>1</v>
      </c>
      <c r="F8" s="37" t="s">
        <v>192</v>
      </c>
    </row>
    <row r="9" spans="2:6" ht="15" customHeight="1" thickBot="1" x14ac:dyDescent="0.3">
      <c r="B9" s="186"/>
      <c r="C9" s="44" t="str">
        <f>'Tabla Resumen'!C9</f>
        <v>Integración con frameworks de acceso a datos (Hibernate, JPA, myBatis...)</v>
      </c>
      <c r="D9" s="34" t="s">
        <v>279</v>
      </c>
      <c r="E9" s="45">
        <f t="shared" si="0"/>
        <v>0.75</v>
      </c>
      <c r="F9" s="37" t="s">
        <v>193</v>
      </c>
    </row>
    <row r="10" spans="2:6" ht="15" customHeight="1" thickBot="1" x14ac:dyDescent="0.3">
      <c r="B10" s="187"/>
      <c r="C10" s="46" t="str">
        <f>'Tabla Resumen'!C10</f>
        <v>Más utilidades</v>
      </c>
      <c r="D10" s="38" t="s">
        <v>69</v>
      </c>
      <c r="E10" s="47">
        <f t="shared" si="0"/>
        <v>0.5</v>
      </c>
      <c r="F10" s="39" t="s">
        <v>194</v>
      </c>
    </row>
    <row r="11" spans="2:6" ht="15" customHeight="1" thickTop="1" thickBot="1" x14ac:dyDescent="0.3">
      <c r="B11" s="185" t="str">
        <f>'Tabla Resumen'!$B$15</f>
        <v>Desarrollo</v>
      </c>
      <c r="C11" s="42" t="str">
        <f>'Tabla Resumen'!C15</f>
        <v>Herramientas para ayuda al desarrollo</v>
      </c>
      <c r="D11" s="48" t="s">
        <v>70</v>
      </c>
      <c r="E11" s="43">
        <f t="shared" si="0"/>
        <v>0</v>
      </c>
      <c r="F11" s="36" t="s">
        <v>195</v>
      </c>
    </row>
    <row r="12" spans="2:6" ht="15" customHeight="1" thickBot="1" x14ac:dyDescent="0.3">
      <c r="B12" s="187"/>
      <c r="C12" s="46" t="str">
        <f>'Tabla Resumen'!C16</f>
        <v>Herramientas de gestión y configuración de dependencias (Maven)</v>
      </c>
      <c r="D12" s="40" t="s">
        <v>71</v>
      </c>
      <c r="E12" s="49">
        <f t="shared" si="0"/>
        <v>1</v>
      </c>
      <c r="F12" s="39" t="s">
        <v>196</v>
      </c>
    </row>
    <row r="13" spans="2:6" ht="15" customHeight="1" thickTop="1" thickBot="1" x14ac:dyDescent="0.3">
      <c r="B13" s="91" t="str">
        <f>'Tabla Resumen'!$B$21</f>
        <v>Operación</v>
      </c>
      <c r="C13" s="50" t="str">
        <f>'Tabla Resumen'!$C$21</f>
        <v>Monitorización de los test (IDE o WEB)</v>
      </c>
      <c r="D13" s="51" t="s">
        <v>278</v>
      </c>
      <c r="E13" s="52">
        <f t="shared" si="0"/>
        <v>0.25</v>
      </c>
      <c r="F13" s="36" t="s">
        <v>119</v>
      </c>
    </row>
    <row r="14" spans="2:6" ht="15" customHeight="1" thickTop="1" thickBot="1" x14ac:dyDescent="0.3">
      <c r="B14" s="185" t="str">
        <f>'Tabla Resumen'!$B$27</f>
        <v>Soporte</v>
      </c>
      <c r="C14" s="42" t="str">
        <f>'Tabla Resumen'!C27</f>
        <v>Facilidad de uso/aprendizaje</v>
      </c>
      <c r="D14" s="48" t="s">
        <v>69</v>
      </c>
      <c r="E14" s="43">
        <f t="shared" si="0"/>
        <v>0.5</v>
      </c>
      <c r="F14" s="36" t="s">
        <v>197</v>
      </c>
    </row>
    <row r="15" spans="2:6" ht="15" customHeight="1" thickTop="1" thickBot="1" x14ac:dyDescent="0.3">
      <c r="B15" s="186"/>
      <c r="C15" s="63" t="str">
        <f>'Tabla Resumen'!C28</f>
        <v>Calidad de la documentación</v>
      </c>
      <c r="D15" s="64" t="s">
        <v>69</v>
      </c>
      <c r="E15" s="43">
        <f t="shared" si="0"/>
        <v>0.5</v>
      </c>
      <c r="F15" s="65" t="s">
        <v>198</v>
      </c>
    </row>
    <row r="16" spans="2:6" ht="15" customHeight="1" thickBot="1" x14ac:dyDescent="0.3">
      <c r="B16" s="186"/>
      <c r="C16" s="44" t="str">
        <f>'Tabla Resumen'!C29</f>
        <v>Entidades detrás del proyecto</v>
      </c>
      <c r="D16" s="53" t="s">
        <v>71</v>
      </c>
      <c r="E16" s="54">
        <f t="shared" si="0"/>
        <v>1</v>
      </c>
      <c r="F16" s="37" t="s">
        <v>199</v>
      </c>
    </row>
    <row r="17" spans="2:6" ht="15" customHeight="1" thickBot="1" x14ac:dyDescent="0.3">
      <c r="B17" s="187"/>
      <c r="C17" s="46" t="str">
        <f>'Tabla Resumen'!C30</f>
        <v>Evolución (evolución histórica y actividad actual)</v>
      </c>
      <c r="D17" s="55" t="s">
        <v>71</v>
      </c>
      <c r="E17" s="49">
        <f t="shared" si="0"/>
        <v>1</v>
      </c>
      <c r="F17" s="39" t="s">
        <v>272</v>
      </c>
    </row>
    <row r="18" spans="2:6" ht="16.5" thickTop="1" x14ac:dyDescent="0.25">
      <c r="B18" s="32"/>
      <c r="C18" s="33"/>
      <c r="D18" s="17"/>
      <c r="E18" s="17"/>
      <c r="F18" s="22"/>
    </row>
    <row r="19" spans="2:6" x14ac:dyDescent="0.25">
      <c r="B19" s="24"/>
      <c r="C19" s="31"/>
      <c r="D19" s="188" t="s">
        <v>66</v>
      </c>
      <c r="E19" s="188"/>
      <c r="F19" s="22"/>
    </row>
    <row r="20" spans="2:6" ht="15.75" thickBot="1" x14ac:dyDescent="0.3">
      <c r="C20" s="31"/>
      <c r="D20" s="178" t="s">
        <v>75</v>
      </c>
      <c r="E20" s="179"/>
      <c r="F20" s="93" t="s">
        <v>76</v>
      </c>
    </row>
    <row r="21" spans="2:6" x14ac:dyDescent="0.25">
      <c r="C21" s="31"/>
      <c r="D21" s="27" t="s">
        <v>70</v>
      </c>
      <c r="E21" s="57">
        <v>0</v>
      </c>
      <c r="F21" s="58" t="s">
        <v>77</v>
      </c>
    </row>
    <row r="22" spans="2:6" x14ac:dyDescent="0.25">
      <c r="B22" s="24"/>
      <c r="C22" s="31"/>
      <c r="D22" s="28" t="s">
        <v>278</v>
      </c>
      <c r="E22" s="59">
        <v>0.25</v>
      </c>
      <c r="F22" s="60" t="s">
        <v>78</v>
      </c>
    </row>
    <row r="23" spans="2:6" x14ac:dyDescent="0.25">
      <c r="B23" s="24"/>
      <c r="C23" s="31"/>
      <c r="D23" s="28" t="s">
        <v>69</v>
      </c>
      <c r="E23" s="59">
        <v>0.5</v>
      </c>
      <c r="F23" s="60" t="s">
        <v>79</v>
      </c>
    </row>
    <row r="24" spans="2:6" x14ac:dyDescent="0.25">
      <c r="B24" s="24"/>
      <c r="C24" s="31"/>
      <c r="D24" s="28" t="s">
        <v>279</v>
      </c>
      <c r="E24" s="59">
        <v>0.75</v>
      </c>
      <c r="F24" s="60" t="s">
        <v>80</v>
      </c>
    </row>
    <row r="25" spans="2:6" ht="15.75" thickBot="1" x14ac:dyDescent="0.3">
      <c r="B25" s="24"/>
      <c r="C25" s="31"/>
      <c r="D25" s="29" t="s">
        <v>71</v>
      </c>
      <c r="E25" s="61">
        <v>1</v>
      </c>
      <c r="F25" s="62" t="s">
        <v>72</v>
      </c>
    </row>
  </sheetData>
  <mergeCells count="7">
    <mergeCell ref="D20:E20"/>
    <mergeCell ref="D2:F2"/>
    <mergeCell ref="D3:E3"/>
    <mergeCell ref="B4:B10"/>
    <mergeCell ref="B11:B12"/>
    <mergeCell ref="B14:B17"/>
    <mergeCell ref="D19:E19"/>
  </mergeCells>
  <dataValidations count="1">
    <dataValidation type="list" allowBlank="1" showInputMessage="1" showErrorMessage="1" sqref="D4:D17">
      <formula1>$D$21:$D$25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18</vt:i4>
      </vt:variant>
    </vt:vector>
  </HeadingPairs>
  <TitlesOfParts>
    <vt:vector size="18" baseType="lpstr">
      <vt:lpstr>Primer Filtro-Arquitectura</vt:lpstr>
      <vt:lpstr>Tabla Resumen</vt:lpstr>
      <vt:lpstr>Estadisticas</vt:lpstr>
      <vt:lpstr>Resumen ordenado</vt:lpstr>
      <vt:lpstr>SureAssert UC</vt:lpstr>
      <vt:lpstr>UISpec4J</vt:lpstr>
      <vt:lpstr>TestNG </vt:lpstr>
      <vt:lpstr>SpryTest </vt:lpstr>
      <vt:lpstr>PaxEXAM </vt:lpstr>
      <vt:lpstr>JMeter </vt:lpstr>
      <vt:lpstr>DbUnit </vt:lpstr>
      <vt:lpstr>Needle</vt:lpstr>
      <vt:lpstr>Arquillian</vt:lpstr>
      <vt:lpstr>Cactus</vt:lpstr>
      <vt:lpstr>Cucumber JVM </vt:lpstr>
      <vt:lpstr>FitNesse</vt:lpstr>
      <vt:lpstr>Jnario </vt:lpstr>
      <vt:lpstr>Unitils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2014-09-04T16:17:17Z</dcterms:modified>
</cp:coreProperties>
</file>